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firstSheet="1" activeTab="6"/>
  </bookViews>
  <sheets>
    <sheet name="Rekapitulace stavby" sheetId="1" r:id="rId1"/>
    <sheet name="01 - stavební část" sheetId="2" r:id="rId2"/>
    <sheet name="02 - ZTI" sheetId="3" r:id="rId3"/>
    <sheet name="03 - Elektro" sheetId="4" r:id="rId4"/>
    <sheet name="04 - VZT" sheetId="5" r:id="rId5"/>
    <sheet name="05 -  GASTRO 1.NP Specifi..." sheetId="6" r:id="rId6"/>
    <sheet name="06 - GASTRO 2.NP Specifikace" sheetId="7" r:id="rId7"/>
    <sheet name="07 - Vybavení" sheetId="8" r:id="rId8"/>
    <sheet name="09 - VRN" sheetId="9" r:id="rId9"/>
  </sheets>
  <definedNames>
    <definedName name="_xlnm._FilterDatabase" localSheetId="1" hidden="1">'01 - stavební část'!$C$98:$K$1188</definedName>
    <definedName name="_xlnm._FilterDatabase" localSheetId="2" hidden="1">'02 - ZTI'!$C$83:$K$172</definedName>
    <definedName name="_xlnm._FilterDatabase" localSheetId="3" hidden="1">'03 - Elektro'!$C$88:$K$253</definedName>
    <definedName name="_xlnm._FilterDatabase" localSheetId="4" hidden="1">'04 - VZT'!$C$82:$K$183</definedName>
    <definedName name="_xlnm._FilterDatabase" localSheetId="5" hidden="1">'05 -  GASTRO 1.NP Specifi...'!$C$83:$K$131</definedName>
    <definedName name="_xlnm._FilterDatabase" localSheetId="6" hidden="1">'06 - GASTRO 2.NP Specifikace'!$C$84:$K$306</definedName>
    <definedName name="_xlnm._FilterDatabase" localSheetId="7" hidden="1">'07 - Vybavení'!$C$80:$K$93</definedName>
    <definedName name="_xlnm._FilterDatabase" localSheetId="8" hidden="1">'09 - VRN'!$C$79:$K$107</definedName>
    <definedName name="_xlnm.Print_Area" localSheetId="1">'01 - stavební část'!$C$45:$J$80,'01 - stavební část'!$C$86:$K$1188</definedName>
    <definedName name="_xlnm.Print_Area" localSheetId="2">'02 - ZTI'!$C$45:$J$65,'02 - ZTI'!$C$71:$K$172</definedName>
    <definedName name="_xlnm.Print_Area" localSheetId="3">'03 - Elektro'!$C$45:$J$70,'03 - Elektro'!$C$76:$K$253</definedName>
    <definedName name="_xlnm.Print_Area" localSheetId="4">'04 - VZT'!$C$45:$J$64,'04 - VZT'!$C$70:$K$183</definedName>
    <definedName name="_xlnm.Print_Area" localSheetId="5">'05 -  GASTRO 1.NP Specifi...'!$C$45:$J$65,'05 -  GASTRO 1.NP Specifi...'!$C$71:$K$131</definedName>
    <definedName name="_xlnm.Print_Area" localSheetId="6">'06 - GASTRO 2.NP Specifikace'!$C$45:$J$66,'06 - GASTRO 2.NP Specifikace'!$C$72:$K$306</definedName>
    <definedName name="_xlnm.Print_Area" localSheetId="7">'07 - Vybavení'!$C$45:$J$62,'07 - Vybavení'!$C$68:$K$93</definedName>
    <definedName name="_xlnm.Print_Area" localSheetId="8">'09 - VRN'!$C$45:$J$61,'09 - VRN'!$C$67:$K$107</definedName>
    <definedName name="_xlnm.Print_Area" localSheetId="0">'Rekapitulace stavby'!$D$4:$AO$36,'Rekapitulace stavby'!$C$42:$AQ$63</definedName>
    <definedName name="_xlnm.Print_Titles" localSheetId="0">'Rekapitulace stavby'!$52:$52</definedName>
    <definedName name="_xlnm.Print_Titles" localSheetId="1">'01 - stavební část'!$98:$98</definedName>
    <definedName name="_xlnm.Print_Titles" localSheetId="2">'02 - ZTI'!$83:$83</definedName>
    <definedName name="_xlnm.Print_Titles" localSheetId="3">'03 - Elektro'!$88:$88</definedName>
    <definedName name="_xlnm.Print_Titles" localSheetId="4">'04 - VZT'!$82:$82</definedName>
    <definedName name="_xlnm.Print_Titles" localSheetId="5">'05 -  GASTRO 1.NP Specifi...'!$83:$83</definedName>
    <definedName name="_xlnm.Print_Titles" localSheetId="6">'06 - GASTRO 2.NP Specifikace'!$84:$84</definedName>
    <definedName name="_xlnm.Print_Titles" localSheetId="7">'07 - Vybavení'!$80:$80</definedName>
    <definedName name="_xlnm.Print_Titles" localSheetId="8">'09 - VRN'!$79:$79</definedName>
  </definedNames>
  <calcPr calcId="152511"/>
</workbook>
</file>

<file path=xl/sharedStrings.xml><?xml version="1.0" encoding="utf-8"?>
<sst xmlns="http://schemas.openxmlformats.org/spreadsheetml/2006/main" count="18928" uniqueCount="2822">
  <si>
    <t>Export Komplet</t>
  </si>
  <si>
    <t>VZ</t>
  </si>
  <si>
    <t>2.0</t>
  </si>
  <si>
    <t>ZAMOK</t>
  </si>
  <si>
    <t>False</t>
  </si>
  <si>
    <t>{d16f913f-561c-40cd-bb0d-54ea584765e3}</t>
  </si>
  <si>
    <t>0,01</t>
  </si>
  <si>
    <t>21</t>
  </si>
  <si>
    <t>12</t>
  </si>
  <si>
    <t>REKAPITULACE STAVBY</t>
  </si>
  <si>
    <t>v ---  níže se nacházejí doplnkové a pomocné údaje k sestavám  --- v</t>
  </si>
  <si>
    <t>Návod na vyplnění</t>
  </si>
  <si>
    <t>0,001</t>
  </si>
  <si>
    <t>Kód:</t>
  </si>
  <si>
    <t>2024-009</t>
  </si>
  <si>
    <t>Měnit lze pouze buňky se žlutým podbarvením!
1) v Rekapitulaci stavby vyplňte údaje o Uchazeči (přenesou se do ostatních sestav i v jiných listech)
2) na vybraných listech vyplňte v sestavě Soupis prací ceny u položek</t>
  </si>
  <si>
    <t>Stavba:</t>
  </si>
  <si>
    <t>Stavební úpravy Škola Dlouhá 56,  Nový Jičín 741 01</t>
  </si>
  <si>
    <t>KSO:</t>
  </si>
  <si>
    <t/>
  </si>
  <si>
    <t>CC-CZ:</t>
  </si>
  <si>
    <t>Místo:</t>
  </si>
  <si>
    <t xml:space="preserve"> </t>
  </si>
  <si>
    <t>Datum:</t>
  </si>
  <si>
    <t>16. 1. 2024</t>
  </si>
  <si>
    <t>Zadavatel:</t>
  </si>
  <si>
    <t>IČ:</t>
  </si>
  <si>
    <t>Město Nový Jičín</t>
  </si>
  <si>
    <t>DIČ:</t>
  </si>
  <si>
    <t>Uchazeč:</t>
  </si>
  <si>
    <t>Vyplň údaj</t>
  </si>
  <si>
    <t>Projektant:</t>
  </si>
  <si>
    <t>ing.arch. Tomáš Kudělka</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</si>
  <si>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</si>
  <si>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</si>
  <si>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</si>
  <si>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</si>
  <si>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</si>
  <si>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</si>
  <si>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</si>
  <si>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</si>
  <si>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</si>
  <si>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</si>
  <si>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</si>
  <si>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</si>
  <si>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</si>
  <si>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</si>
  <si>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</si>
  <si>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</si>
  <si>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</si>
  <si>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</si>
  <si>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</si>
  <si>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</si>
  <si>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</si>
  <si>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</si>
  <si>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</si>
  <si>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</si>
  <si>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</si>
  <si>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</si>
  <si>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</si>
  <si>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</si>
  <si>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</si>
  <si>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</si>
  <si>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</si>
  <si>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</si>
  <si>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</si>
  <si>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</si>
  <si>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</si>
  <si>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</si>
  <si>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</si>
  <si>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</si>
  <si>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</si>
  <si>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</si>
  <si>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</si>
  <si>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</si>
  <si>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</si>
  <si>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</si>
  <si>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</si>
  <si>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</si>
  <si>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</si>
  <si>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{4b3d8043-98f8-44a7-ac0e-0ee0cf71a39e}</t>
  </si>
  <si>
    <t>2</t>
  </si>
  <si>
    <t>02</t>
  </si>
  <si>
    <t>ZTI</t>
  </si>
  <si>
    <t>{53c5a123-199f-4ea8-a2bd-e900a508a5ac}</t>
  </si>
  <si>
    <t>03</t>
  </si>
  <si>
    <t>Elektro</t>
  </si>
  <si>
    <t>{0d076e1c-d6da-4653-b8f9-8fc6dae22808}</t>
  </si>
  <si>
    <t>04</t>
  </si>
  <si>
    <t>VZT</t>
  </si>
  <si>
    <t>{331bbd66-4cb4-42cc-ab83-ac3accefd886}</t>
  </si>
  <si>
    <t>05</t>
  </si>
  <si>
    <t xml:space="preserve"> GASTRO 1.NP Specifikace</t>
  </si>
  <si>
    <t>{94105b74-2940-4dc8-a74c-bed622349c70}</t>
  </si>
  <si>
    <t>06</t>
  </si>
  <si>
    <t>GASTRO 2.NP Specifikace</t>
  </si>
  <si>
    <t>{f773d10f-615d-42c2-b9c9-efb259fd4330}</t>
  </si>
  <si>
    <t>07</t>
  </si>
  <si>
    <t>Vybavení</t>
  </si>
  <si>
    <t>{0efb6e9a-070e-4410-9aff-d2c9ce11ee5c}</t>
  </si>
  <si>
    <t>09</t>
  </si>
  <si>
    <t>VRN</t>
  </si>
  <si>
    <t>{c2dc23d0-63ad-4e9b-9fb3-8a4c7158bfb8}</t>
  </si>
  <si>
    <t>KRYCÍ LIST SOUPISU PRACÍ</t>
  </si>
  <si>
    <t>Objekt:</t>
  </si>
  <si>
    <t>01 - stavební část</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</si>
  <si>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</si>
  <si>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</si>
  <si>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</si>
  <si>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</si>
  <si>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</si>
  <si>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</si>
  <si>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</si>
  <si>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</si>
  <si>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</si>
  <si>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</si>
  <si>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</si>
  <si>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</si>
  <si>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</si>
  <si>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</si>
  <si>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</si>
  <si>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</si>
  <si>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</si>
  <si>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</si>
  <si>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</si>
  <si>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</si>
  <si>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</si>
  <si>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</si>
  <si>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</si>
  <si>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</si>
  <si>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</si>
  <si>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</si>
  <si>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</si>
  <si>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</si>
  <si>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</si>
  <si>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</si>
  <si>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</si>
  <si>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</si>
  <si>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</si>
  <si>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</si>
  <si>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</si>
  <si>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</si>
  <si>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</si>
  <si>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</si>
  <si>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</si>
  <si>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</si>
  <si>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</si>
  <si>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</si>
  <si>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132212121</t>
  </si>
  <si>
    <t>Hloubení zapažených rýh šířky do 800 mm ručně s urovnáním dna do předepsaného profilu a spádu v hornině třídy těžitelnosti I skupiny 3 soudržných</t>
  </si>
  <si>
    <t>m3</t>
  </si>
  <si>
    <t>CS ÚRS 2024 01</t>
  </si>
  <si>
    <t>4</t>
  </si>
  <si>
    <t>-786984043</t>
  </si>
  <si>
    <t>Online PSC</t>
  </si>
  <si>
    <t>https://podminky.urs.cz/item/CS_URS_2024_01/132212121</t>
  </si>
  <si>
    <t>VV</t>
  </si>
  <si>
    <t>rýhy pro připojovací potrubí</t>
  </si>
  <si>
    <t>(2,5+1,0+2,0+5,2+0,7+8,0+1,0*2+5,2+1,4*2+1,2+0,5*5)*0,4*0,6</t>
  </si>
  <si>
    <t>rýha pro výměnu kanalizace - splašková a k lapolu</t>
  </si>
  <si>
    <t>(20+20)*0,4*0,8</t>
  </si>
  <si>
    <t>Součet</t>
  </si>
  <si>
    <t>162211321</t>
  </si>
  <si>
    <t>Vodorovné přemístění výkopku nebo sypaniny stavebním kolečkem s vyprázdněním kolečka na hromady nebo do dopravního prostředku na vzdálenost do 10 m z horniny třídy těžitelnosti II, skupiny 4 a 5</t>
  </si>
  <si>
    <t>123950440</t>
  </si>
  <si>
    <t>https://podminky.urs.cz/item/CS_URS_2024_01/162211321</t>
  </si>
  <si>
    <t>3</t>
  </si>
  <si>
    <t>162211329</t>
  </si>
  <si>
    <t>Vodorovné přemístění výkopku nebo sypaniny stavebním kolečkem s vyprázdněním kolečka na hromady nebo do dopravního prostředku na vzdálenost do 10 m Příplatek za každých dalších 10 m k ceně -1321</t>
  </si>
  <si>
    <t>-24194511</t>
  </si>
  <si>
    <t>https://podminky.urs.cz/item/CS_URS_2024_01/162211329</t>
  </si>
  <si>
    <t>20,744*2</t>
  </si>
  <si>
    <t>174111102</t>
  </si>
  <si>
    <t>Zásyp sypaninou z jakékoliv horniny ručně s uložením výkopku ve vrstvách se zhutněním v uzavřených prostorách s urovnáním povrchu zásypu</t>
  </si>
  <si>
    <t>156416119</t>
  </si>
  <si>
    <t>https://podminky.urs.cz/item/CS_URS_2024_01/174111102</t>
  </si>
  <si>
    <t>PSC</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</si>
  <si>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</si>
  <si>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20,744-2,924-11,696</t>
  </si>
  <si>
    <t>5</t>
  </si>
  <si>
    <t>M</t>
  </si>
  <si>
    <t>58344197</t>
  </si>
  <si>
    <t>štěrkodrť frakce 0/63</t>
  </si>
  <si>
    <t>t</t>
  </si>
  <si>
    <t>8</t>
  </si>
  <si>
    <t>-1877079975</t>
  </si>
  <si>
    <t>3,9*2,0</t>
  </si>
  <si>
    <t>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</si>
  <si>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</si>
  <si>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</si>
  <si>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-811898165</t>
  </si>
  <si>
    <t>https://podminky.urs.cz/item/CS_URS_2024_01/175111101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</si>
  <si>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</si>
  <si>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(2,5+1,0+2,0+5,2+0,7+8,0+1,0*2+5,2+1,4*2+1,2+0,5*5)*0,4*0,4</t>
  </si>
  <si>
    <t>(20+20)*0,4*0,4</t>
  </si>
  <si>
    <t>7</t>
  </si>
  <si>
    <t>58341341</t>
  </si>
  <si>
    <t>kamenivo drcené drobné frakce 0/4</t>
  </si>
  <si>
    <t>-1343568067</t>
  </si>
  <si>
    <t>11,696*2,0</t>
  </si>
  <si>
    <t>167151102</t>
  </si>
  <si>
    <t>Nakládání, skládání a překládání neulehlého výkopku nebo sypaniny strojně nakládání, množství do 100 m3, z horniny třídy těžitelnosti II, skupiny 4 a 5</t>
  </si>
  <si>
    <t>1610887660</t>
  </si>
  <si>
    <t>https://podminky.urs.cz/item/CS_URS_2024_01/167151102</t>
  </si>
  <si>
    <t>9</t>
  </si>
  <si>
    <t>162751137</t>
  </si>
  <si>
    <t>Vodorovné přemístění výkopku nebo sypaniny po suchu na obvyklém dopravním prostředku, bez naložení výkopku, avšak se složením bez rozhrnutí z horniny třídy těžitelnosti II skupiny 4 a 5 na vzdálenost přes 9 000 do 10 000 m</t>
  </si>
  <si>
    <t>1029839463</t>
  </si>
  <si>
    <t>https://podminky.urs.cz/item/CS_URS_2024_01/162751137</t>
  </si>
  <si>
    <t>20,744</t>
  </si>
  <si>
    <t>10</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</si>
  <si>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</si>
  <si>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</si>
  <si>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320105585</t>
  </si>
  <si>
    <t>https://podminky.urs.cz/item/CS_URS_2024_01/162751139</t>
  </si>
  <si>
    <t>20,744*7</t>
  </si>
  <si>
    <t>11</t>
  </si>
  <si>
    <t>997221873</t>
  </si>
  <si>
    <t>Poplatek za uložení stavebního odpadu na recyklační skládce (skládkovné) zeminy a kamení zatříděného do Katalogu odpadů pod kódem 17 05 04</t>
  </si>
  <si>
    <t>1856585996</t>
  </si>
  <si>
    <t>https://podminky.urs.cz/item/CS_URS_2024_01/997221873</t>
  </si>
  <si>
    <t>20,744*1,8</t>
  </si>
  <si>
    <t>Svislé a kompletní konstrukce</t>
  </si>
  <si>
    <t>310321111</t>
  </si>
  <si>
    <t>Zabetonování otvorů ve zdivu nadzákladovém včetně bednění, odbednění a výztuže (materiál v ceně) plochy do 1 m2</t>
  </si>
  <si>
    <t>666594051</t>
  </si>
  <si>
    <t>https://podminky.urs.cz/item/CS_URS_2024_01/310321111</t>
  </si>
  <si>
    <t xml:space="preserve">v základech </t>
  </si>
  <si>
    <t>pi*0,125*0,125*(0,6*2+0,3*6)</t>
  </si>
  <si>
    <t>13</t>
  </si>
  <si>
    <t>317121101</t>
  </si>
  <si>
    <t>Montáž prefabrikovaných překladů délky do 1500 mm</t>
  </si>
  <si>
    <t>kus</t>
  </si>
  <si>
    <t>-1122501225</t>
  </si>
  <si>
    <t>https://podminky.urs.cz/item/CS_URS_2024_01/317121101</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</si>
  <si>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</si>
  <si>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1.np</t>
  </si>
  <si>
    <t>2.np</t>
  </si>
  <si>
    <t>14</t>
  </si>
  <si>
    <t>59321071</t>
  </si>
  <si>
    <t>překlad železobetonový RZP vylehčený 1490x140x140mm</t>
  </si>
  <si>
    <t>-156215968</t>
  </si>
  <si>
    <t>15</t>
  </si>
  <si>
    <t>317121102</t>
  </si>
  <si>
    <t>Montáž prefabrikovaných překladů délky přes 1500 do 2200 mm</t>
  </si>
  <si>
    <t>-1308788062</t>
  </si>
  <si>
    <t>https://podminky.urs.cz/item/CS_URS_2024_01/317121102</t>
  </si>
  <si>
    <t>vzt 1.np</t>
  </si>
  <si>
    <t>2*2</t>
  </si>
  <si>
    <t>výtah 2.np</t>
  </si>
  <si>
    <t>16</t>
  </si>
  <si>
    <t>59321073</t>
  </si>
  <si>
    <t>překlad železobetonový RZP vylehčený 2390x140x140mm</t>
  </si>
  <si>
    <t>1451417295</t>
  </si>
  <si>
    <t>dveře</t>
  </si>
  <si>
    <t>17</t>
  </si>
  <si>
    <t>59321072</t>
  </si>
  <si>
    <t>překlad železobetonový RZP vylehčený 1790x140x140mm</t>
  </si>
  <si>
    <t>33242204</t>
  </si>
  <si>
    <t>vzt</t>
  </si>
  <si>
    <t>18</t>
  </si>
  <si>
    <t>-750112559</t>
  </si>
  <si>
    <t>výtah</t>
  </si>
  <si>
    <t>19</t>
  </si>
  <si>
    <t>317142412</t>
  </si>
  <si>
    <t>Překlady nenosné z pórobetonu osazené do tenkého maltového lože, výšky do 250 mm, šířky překladu 75 mm, délky překladu přes 1000 do 1250 mm</t>
  </si>
  <si>
    <t>299081068</t>
  </si>
  <si>
    <t>https://podminky.urs.cz/item/CS_URS_2024_01/317142412</t>
  </si>
  <si>
    <t xml:space="preserve">Poznámka k souboru cen:
1. V cenách jsou započteny náklady na dodání a uložení překladu, včetně podmazání ložné plochy tenkovrstvou maltou.
</t>
  </si>
  <si>
    <t>1.+2.np</t>
  </si>
  <si>
    <t>20</t>
  </si>
  <si>
    <t>317142420</t>
  </si>
  <si>
    <t>Překlady nenosné z pórobetonu osazené do tenkého maltového lože, výšky do 250 mm, šířky překladu 100 mm, délky překladu do 1000 mm</t>
  </si>
  <si>
    <t>1020866088</t>
  </si>
  <si>
    <t>https://podminky.urs.cz/item/CS_URS_2024_01/317142420</t>
  </si>
  <si>
    <t>317142426</t>
  </si>
  <si>
    <t>Překlady nenosné z pórobetonu osazené do tenkého maltového lože, výšky do 250 mm, šířky překladu 100 mm, délky překladu přes 1500 do 2000 mm</t>
  </si>
  <si>
    <t>-1431444530</t>
  </si>
  <si>
    <t>https://podminky.urs.cz/item/CS_URS_2024_01/317142426</t>
  </si>
  <si>
    <t>22</t>
  </si>
  <si>
    <t>317142430</t>
  </si>
  <si>
    <t>Překlady nenosné z pórobetonu osazené do tenkého maltového lože, výšky do 250 mm, šířky překladu 125 mm, délky překladu do 1000 mm</t>
  </si>
  <si>
    <t>-1548201515</t>
  </si>
  <si>
    <t>https://podminky.urs.cz/item/CS_URS_2024_01/317142430</t>
  </si>
  <si>
    <t>23</t>
  </si>
  <si>
    <t>317142442</t>
  </si>
  <si>
    <t>Překlady nenosné z pórobetonu osazené do tenkého maltového lože, výšky do 250 mm, šířky překladu 150 mm, délky překladu přes 1000 do 1250 mm</t>
  </si>
  <si>
    <t>-221004122</t>
  </si>
  <si>
    <t>https://podminky.urs.cz/item/CS_URS_2024_01/317142442</t>
  </si>
  <si>
    <t>24</t>
  </si>
  <si>
    <t>31716811R</t>
  </si>
  <si>
    <t>Osazení překladů pro prostupy VZT - úhelníky dle potřeby včetně dodávky a zapravení</t>
  </si>
  <si>
    <t>m</t>
  </si>
  <si>
    <t>2020959674</t>
  </si>
  <si>
    <t>příčky</t>
  </si>
  <si>
    <t>0,5*2+0,6+1,1*3+1,8*2+1,4+0,9+0,6+1,1+0,7+0,5+0,5+0,4*6</t>
  </si>
  <si>
    <t>obvod - mimo prostupy 1200/700 v 1.NP</t>
  </si>
  <si>
    <t>0,5*4*2</t>
  </si>
  <si>
    <t>rezerva</t>
  </si>
  <si>
    <t>25</t>
  </si>
  <si>
    <t>317944323</t>
  </si>
  <si>
    <t>Válcované nosníky dodatečně osazované do připravených otvorů bez zazdění hlav č. 14 až 22</t>
  </si>
  <si>
    <t>1487157671</t>
  </si>
  <si>
    <t>https://podminky.urs.cz/item/CS_URS_2024_01/317944323</t>
  </si>
  <si>
    <t xml:space="preserve">Poznámka k souboru cen:
1. V cenách jsou zahrnuty náklady na dodávku a montáž válcovaných nosníků.
2. Ceny jsou určeny pouze pro ocenění konstrukce překladů nad otvory.
</t>
  </si>
  <si>
    <t>5,0*0,014</t>
  </si>
  <si>
    <t>26</t>
  </si>
  <si>
    <t>13010818</t>
  </si>
  <si>
    <t>ocel profilová UPN 120 jakost 11 375</t>
  </si>
  <si>
    <t>1607738336</t>
  </si>
  <si>
    <t>P</t>
  </si>
  <si>
    <t>Poznámka k položce:
Hmotnost: 14,40 kg/m</t>
  </si>
  <si>
    <t>5,0*0,014*1,08</t>
  </si>
  <si>
    <t>27</t>
  </si>
  <si>
    <t>340271015</t>
  </si>
  <si>
    <t>Zazdívka otvorů v příčkách nebo stěnách pórobetonovými tvárnicemi plochy přes 1 m2 do 4 m2, objemová hmotnost 500 kg/m3, tloušťka příčky 75 mm</t>
  </si>
  <si>
    <t>m2</t>
  </si>
  <si>
    <t>-1456766663</t>
  </si>
  <si>
    <t>https://podminky.urs.cz/item/CS_URS_2024_01/340271015</t>
  </si>
  <si>
    <t>3,0*2,02-1,6*1,97</t>
  </si>
  <si>
    <t>0,5*2,02</t>
  </si>
  <si>
    <t>28</t>
  </si>
  <si>
    <t>310237241</t>
  </si>
  <si>
    <t>Zazdívka otvorů ve zdivu nadzákladovém cihlami pálenými plochy přes 0,09 m2 do 0,25 m2, ve zdi tl. do 300 mm</t>
  </si>
  <si>
    <t>13068258</t>
  </si>
  <si>
    <t>https://podminky.urs.cz/item/CS_URS_2024_01/310237241</t>
  </si>
  <si>
    <t>po VZT</t>
  </si>
  <si>
    <t>15+3+7+4+2</t>
  </si>
  <si>
    <t>29</t>
  </si>
  <si>
    <t>340271045</t>
  </si>
  <si>
    <t>Zazdívka otvorů v příčkách nebo stěnách pórobetonovými tvárnicemi plochy přes 1 m2 do 4 m2, objemová hmotnost 500 kg/m3, tloušťka příčky 150 mm</t>
  </si>
  <si>
    <t>17858775</t>
  </si>
  <si>
    <t>https://podminky.urs.cz/item/CS_URS_2024_01/340271045</t>
  </si>
  <si>
    <t>0,9*2,02</t>
  </si>
  <si>
    <t>30</t>
  </si>
  <si>
    <t>342272215</t>
  </si>
  <si>
    <t>Příčky z pórobetonových tvárnic hladkých na tenké maltové lože objemová hmotnost do 500 kg/m3, tloušťka příčky 75 mm</t>
  </si>
  <si>
    <t>1733090235</t>
  </si>
  <si>
    <t>https://podminky.urs.cz/item/CS_URS_2024_01/342272215</t>
  </si>
  <si>
    <t>3,28*(1,7+0,9)</t>
  </si>
  <si>
    <t>3,28*2,8-1,0*2,0-0,8*1,97</t>
  </si>
  <si>
    <t>31</t>
  </si>
  <si>
    <t>342272225</t>
  </si>
  <si>
    <t>Příčky z pórobetonových tvárnic hladkých na tenké maltové lože objemová hmotnost do 500 kg/m3, tloušťka příčky 100 mm</t>
  </si>
  <si>
    <t>-2084797629</t>
  </si>
  <si>
    <t>https://podminky.urs.cz/item/CS_URS_2024_01/342272225</t>
  </si>
  <si>
    <t>3,28*1,745-0,7*1,97</t>
  </si>
  <si>
    <t>3,28*(2,696+5,76+0,4)-5,76*1,05</t>
  </si>
  <si>
    <t>32</t>
  </si>
  <si>
    <t>342272235</t>
  </si>
  <si>
    <t>Příčky z pórobetonových tvárnic hladkých na tenké maltové lože objemová hmotnost do 500 kg/m3, tloušťka příčky 125 mm</t>
  </si>
  <si>
    <t>1319072352</t>
  </si>
  <si>
    <t>https://podminky.urs.cz/item/CS_URS_2024_01/342272235</t>
  </si>
  <si>
    <t>3,28*1,87*2-0,6*1,97</t>
  </si>
  <si>
    <t>2,1*3,0+1,5*(1,82+3,18+2,842+2,829+2,002)</t>
  </si>
  <si>
    <t>33</t>
  </si>
  <si>
    <t>342272245</t>
  </si>
  <si>
    <t>Příčky z pórobetonových tvárnic hladkých na tenké maltové lože objemová hmotnost do 500 kg/m3, tloušťka příčky 150 mm</t>
  </si>
  <si>
    <t>-326455604</t>
  </si>
  <si>
    <t>https://podminky.urs.cz/item/CS_URS_2024_01/342272245</t>
  </si>
  <si>
    <t>3,28*(4,64+2,96+1,95+3,95+1,87+0,9)-(0,8*1,97*2)</t>
  </si>
  <si>
    <t>3,28*(4,6+2,3+3,962)</t>
  </si>
  <si>
    <t>34</t>
  </si>
  <si>
    <t>346244381</t>
  </si>
  <si>
    <t>Plentování ocelových válcovaných nosníků jednostranné cihlami na maltu, výška stojiny do 200 mm</t>
  </si>
  <si>
    <t>1803577002</t>
  </si>
  <si>
    <t>https://podminky.urs.cz/item/CS_URS_2024_01/346244381</t>
  </si>
  <si>
    <t>0,14*5,0*2</t>
  </si>
  <si>
    <t>Vodorovné konstrukce</t>
  </si>
  <si>
    <t>35</t>
  </si>
  <si>
    <t>411388531</t>
  </si>
  <si>
    <t>Zabetonování otvorů ve stropech nebo v klenbách včetně lešení, bednění, odbednění a výztuže (materiál v ceně) ve stropech železobetonových, tvárnicových a prefabrikovaných</t>
  </si>
  <si>
    <t>-1221011191</t>
  </si>
  <si>
    <t>https://podminky.urs.cz/item/CS_URS_2024_01/411388531</t>
  </si>
  <si>
    <t>úprava kolem prostupu po VZT</t>
  </si>
  <si>
    <t>(1,3*0,8-1,2*0,7)*2*0,3*3</t>
  </si>
  <si>
    <t>36</t>
  </si>
  <si>
    <t>411388621</t>
  </si>
  <si>
    <t>Zabetonování otvorů ve stropech nebo v klenbách včetně lešení, bednění, odbednění a výztuže (materiál v ceně) ze suchých směsí, tl. do 150 mm ve stropech železobetonových, tvárnicových a prefabrikovaných plochy do 0,25 m2</t>
  </si>
  <si>
    <t>1129348298</t>
  </si>
  <si>
    <t>https://podminky.urs.cz/item/CS_URS_2024_01/411388621</t>
  </si>
  <si>
    <t>zapravení prostupů po ZTI</t>
  </si>
  <si>
    <t>18+17+11</t>
  </si>
  <si>
    <t>37</t>
  </si>
  <si>
    <t>451572111</t>
  </si>
  <si>
    <t>Lože pod potrubí, stoky a drobné objekty v otevřeném výkopu z kameniva drobného těženého 0 až 4 mm</t>
  </si>
  <si>
    <t>-2002687160</t>
  </si>
  <si>
    <t>https://podminky.urs.cz/item/CS_URS_2024_01/451572111</t>
  </si>
  <si>
    <t>(2,5+1,0+2,0+5,2+0,7+8,0+1,0*2+5,2+1,4*2+1,2+0,5*5)*0,4*0,1</t>
  </si>
  <si>
    <t>(20+20)*0,4*0,1</t>
  </si>
  <si>
    <t>Úpravy povrchů, podlahy a osazování výplní</t>
  </si>
  <si>
    <t>38</t>
  </si>
  <si>
    <t>611315412</t>
  </si>
  <si>
    <t>Oprava vápenné omítky vnitřních ploch hladké, tloušťky do 20 mm stropů, v rozsahu opravované plochy přes 10 do 30%</t>
  </si>
  <si>
    <t>-523457839</t>
  </si>
  <si>
    <t>https://podminky.urs.cz/item/CS_URS_2024_01/611315412</t>
  </si>
  <si>
    <t xml:space="preserve">Poznámka k souboru cen:
1. Pro ocenění opravy omítek plochy do 4 m2 se použijí ceny souboru cen 61. 31-52.. Vápenná omítka jednotlivých malých ploch.
</t>
  </si>
  <si>
    <t>1.NP</t>
  </si>
  <si>
    <t>19,21+11,67+14,73+5,1+26,88+14,09+15,01+6,95+6,0+2,3+4,84+5,45+14,09+16,05+14,39+10,83+3,12+1,57+2,04+11,02+12,63+17,51+3,59*2</t>
  </si>
  <si>
    <t>2.NP</t>
  </si>
  <si>
    <t>149,74+112,21+7,23+12,93+10,55+21,65+3,12+5,18+3,0+1,53+20,53+9,69</t>
  </si>
  <si>
    <t>39</t>
  </si>
  <si>
    <t>611131111</t>
  </si>
  <si>
    <t>Podkladní a spojovací vrstva vnitřních omítaných ploch polymercementový spojovací můstek nanášený ručně stropů</t>
  </si>
  <si>
    <t>9034925</t>
  </si>
  <si>
    <t>https://podminky.urs.cz/item/CS_URS_2024_01/611131111</t>
  </si>
  <si>
    <t>25,13+5,48+14,73+5,1+33,19+14,09+15,01+6,95+2,3+4,84+5,45+6,0+4,5*1,1</t>
  </si>
  <si>
    <t>1,46+3,48+2,9+3,12+16,73+2,04+1,57+15,6+24,1+5,71+13,66</t>
  </si>
  <si>
    <t>149,74+150,05+4,22+8,32+17,18+15,08+2,09*1,1+3,12+6,26+1,88</t>
  </si>
  <si>
    <t>40</t>
  </si>
  <si>
    <t>611142001</t>
  </si>
  <si>
    <t>Pletivo vnitřních ploch v ploše nebo pruzích, na plném podkladu sklovláknité vtlačené do tmelu včetně tmelu stropů</t>
  </si>
  <si>
    <t>-836724085</t>
  </si>
  <si>
    <t>https://podminky.urs.cz/item/CS_URS_2024_01/611142001</t>
  </si>
  <si>
    <t xml:space="preserve">Poznámka k souboru cen:
1. V cenách -2001 jsou započteny i náklady na tmel.
</t>
  </si>
  <si>
    <t>41</t>
  </si>
  <si>
    <t>611311131</t>
  </si>
  <si>
    <t>Vápenný štuk vnitřních ploch tloušťky do 3 mm vodorovných konstrukcí stropů rovných</t>
  </si>
  <si>
    <t>1087887820</t>
  </si>
  <si>
    <t>https://podminky.urs.cz/item/CS_URS_2024_01/611311131</t>
  </si>
  <si>
    <t>42</t>
  </si>
  <si>
    <t>612315412</t>
  </si>
  <si>
    <t>Oprava vápenné omítky vnitřních ploch hladké, tloušťky do 20 mm stěn, v rozsahu opravované plochy přes 10 do 30%</t>
  </si>
  <si>
    <t>-1661285956</t>
  </si>
  <si>
    <t>https://podminky.urs.cz/item/CS_URS_2024_01/612315412</t>
  </si>
  <si>
    <t>014,015,017</t>
  </si>
  <si>
    <t>3,28*(5,7*2+5,5*2+2,62*2+0,7*2+0,3*4)-(1,6*1,97+0,8*1,97*4+1,2*2,275)+0,15*(1,2+2,275*2)</t>
  </si>
  <si>
    <t>chodba, schodiště</t>
  </si>
  <si>
    <t>3,28*(20,25*2-3,0-4,6+2,8*2+4,35*2+4,9*2+4,3*2+0,5*2+0,75*2-1,1+3,55*4+2,28*2)</t>
  </si>
  <si>
    <t>-(1,6*1,97*2+0,8*1,97*6+0,6*1,97*4+1,2*2,1+1,2*2,275)+0,15*(1,2+2,275*2)+0,3*(1,2+2,1*2)</t>
  </si>
  <si>
    <t>027,028,036,037,0,34</t>
  </si>
  <si>
    <t>3,28*(5,7+3,81+2,09+1,1+2,38+2,17+2,3+2,37)*2-(0,8*1,97*2+0,6*1,97*3+1,2*2,275*2+1,0*3,125)+0,15*(1,2*2+2,275*4+1,0+3,125*2)</t>
  </si>
  <si>
    <t>sociálky, šatny</t>
  </si>
  <si>
    <t>3,25*(1,85+1,65+5,6+5,82+0,6+1,35*2+1,51+1,16)*2-(0,8*1,97*2+0,6*1,97*3+1,2*1,175*4)+0,15*(1,2*4+1,175*6)</t>
  </si>
  <si>
    <t>strojovna, technická místnost</t>
  </si>
  <si>
    <t>3,28*(5,67+4,37+4,64+1,2)*2-(1,6*1,97+0,8*1,97*2+1,2*1,175*2)+0,15*(1,2*2+1,175*4)</t>
  </si>
  <si>
    <t>jídelna, kuchyň</t>
  </si>
  <si>
    <t>3,2*(15,4*2+10,3*2+0,35*2+0,4*4*5+1,2*2+0,4*2+0,7*4+15,4*2+14,62*2+2,3*2)</t>
  </si>
  <si>
    <t>-(1,6*1,97+1,4*1,97+1,2*2,1*2+0,8*1,97*2+4,653*1,2*2+1,5*1,2*2+0,9*1,97+1,2*2,4*29)+0,15*(1,2*29+2,4*9)+0,3*(1,2*2+2,1*2+1,7+2,02*2)</t>
  </si>
  <si>
    <t>3,28*(4,0*2-1,1+1,6+4,65*2+2,28+1,1+3,55*2+1,1*2)-(1,4*1,97+0,9*1,97+0,8*1,97*2)</t>
  </si>
  <si>
    <t>sociálky, sklad</t>
  </si>
  <si>
    <t>3,28*(1,85*4+1,65+4,86+0,6)-(0,8*1,97*2)</t>
  </si>
  <si>
    <t>011a 010</t>
  </si>
  <si>
    <t>3,28*(5,7*2+2,39*2+7,5*2-1,6+2,38*2)-(0,9*1,97*2+1,2*2,4*5)+0,15*(1,2*5+2,4*5)</t>
  </si>
  <si>
    <t>jídelna u vstupu - vysprávka po starém obkladu pod nový obklad</t>
  </si>
  <si>
    <t>2,0*18,3</t>
  </si>
  <si>
    <t>43</t>
  </si>
  <si>
    <t>612131111</t>
  </si>
  <si>
    <t>Podkladní a spojovací vrstva vnitřních omítaných ploch polymercementový spojovací můstek nanášený ručně stěn</t>
  </si>
  <si>
    <t>1594317545</t>
  </si>
  <si>
    <t>https://podminky.urs.cz/item/CS_URS_2024_01/612131111</t>
  </si>
  <si>
    <t>338,691+1285,654</t>
  </si>
  <si>
    <t>44</t>
  </si>
  <si>
    <t>612142001</t>
  </si>
  <si>
    <t>Pletivo vnitřních ploch v ploše nebo pruzích, na plném podkladu sklovláknité vtlačené do tmelu včetně tmelu stěn</t>
  </si>
  <si>
    <t>211656965</t>
  </si>
  <si>
    <t>https://podminky.urs.cz/item/CS_URS_2024_01/612142001</t>
  </si>
  <si>
    <t>zazdívky</t>
  </si>
  <si>
    <t>(0,45*2,02*2+0,9*2,02)*2+0,6*3,28</t>
  </si>
  <si>
    <t>(0,5*2,02)*2</t>
  </si>
  <si>
    <t>Mezisoučet</t>
  </si>
  <si>
    <t>75mm</t>
  </si>
  <si>
    <t>3,28*(1,7+0,9)*2</t>
  </si>
  <si>
    <t>(3,28*2,8-1,0*2,0-0,8*1,97)*2</t>
  </si>
  <si>
    <t>100mm</t>
  </si>
  <si>
    <t>(3,28*1,745-0,7*1,97)*2</t>
  </si>
  <si>
    <t>(3,28*(2,696+5,76+0,4)-5,76*1,05)*2</t>
  </si>
  <si>
    <t>125mm</t>
  </si>
  <si>
    <t>(3,28*1,87*2-0,6*1,97)*2</t>
  </si>
  <si>
    <t>(2,1*3,0+1,5*(1,82+3,18+2,842+2,829+2,002))*2</t>
  </si>
  <si>
    <t>150mm</t>
  </si>
  <si>
    <t>(3,28*(4,64+2,96+1,95+3,95+1,87+0,9)-(0,8*1,97*2))*2</t>
  </si>
  <si>
    <t>(3,28*(4,6+2,3+3,962))*2</t>
  </si>
  <si>
    <t>45</t>
  </si>
  <si>
    <t>612311131</t>
  </si>
  <si>
    <t>Vápenný štuk vnitřních ploch tloušťky do 3 mm svislých konstrukcí stěn</t>
  </si>
  <si>
    <t>979686828</t>
  </si>
  <si>
    <t>https://podminky.urs.cz/item/CS_URS_2024_01/612311131</t>
  </si>
  <si>
    <t>1285,654+338,691</t>
  </si>
  <si>
    <t>46</t>
  </si>
  <si>
    <t>612331121</t>
  </si>
  <si>
    <t>Omítka cementová vnitřních ploch nanášená ručně jednovrstvá, tloušťky do 10 mm hladká svislých konstrukcí stěn</t>
  </si>
  <si>
    <t>-104935622</t>
  </si>
  <si>
    <t>https://podminky.urs.cz/item/CS_URS_2024_01/612331121</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</si>
  <si>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</si>
  <si>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pod obklady</t>
  </si>
  <si>
    <t>pod nové obklady nebo dosekání do výšky 2,0m</t>
  </si>
  <si>
    <t xml:space="preserve">1.np </t>
  </si>
  <si>
    <t>2,0*(1,51*2+1,16*2+1,35*4+1,85*2+1,68*2+1,93+0,7+0,3+1,53+2,62*2+5,7*2+0,25*4)</t>
  </si>
  <si>
    <t>-(0,8*1,97*4+0,6*1,97*2+1,2*0,075*2+1,2*1,15)+0,15*(1,2*2+0,075*2+1,2+1,15*2)</t>
  </si>
  <si>
    <t>2,0*(15,4*3+8,24*2-2,7+2,3*2+0,4*2+1,6*2+0,9*2+0,6*2+0,4*4*2+0,4*2+0,65*2+0,25*4+0,2*2+0,8*4)</t>
  </si>
  <si>
    <t>2,0*(2,39*2+5,7*2+0,4*2+1,85*2+1,65*2+13,68+1,1+1,7)</t>
  </si>
  <si>
    <t>-(4,653*1,2*2+0,8*1,97*4+1,5*1,2*2+0,9*1,97*2+0,7*1,97*2+1,4*1,97+1,2*2,1*2+14,3*1,275+2,3*1,275+7,2*1,275)+0,15*(7,2+14,3+2,3+1,275*3)+0,3*2,0*4</t>
  </si>
  <si>
    <t>47</t>
  </si>
  <si>
    <t>612331191</t>
  </si>
  <si>
    <t>Omítka cementová vnitřních ploch nanášená ručně Příplatek k cenám za každých dalších i započatých 5 mm tloušťky omítky přes 10 mm stěn</t>
  </si>
  <si>
    <t>-2018574949</t>
  </si>
  <si>
    <t>https://podminky.urs.cz/item/CS_URS_2024_01/612331191</t>
  </si>
  <si>
    <t>srovnání nerovností po odsekání</t>
  </si>
  <si>
    <t>2*255,385</t>
  </si>
  <si>
    <t>48</t>
  </si>
  <si>
    <t>622143003</t>
  </si>
  <si>
    <t>Montáž omítkových profilů plastových, pozinkovaných nebo dřevěných upevněných vtlačením do podkladní vrstvy nebo přibitím rohových s tkaninou</t>
  </si>
  <si>
    <t>-2092326751</t>
  </si>
  <si>
    <t>https://podminky.urs.cz/item/CS_URS_2024_01/622143003</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</si>
  <si>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</si>
  <si>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(1,2+2,275*8+1,08*3,125*2)</t>
  </si>
  <si>
    <t>(1,2*5+2,4+1,175*12)</t>
  </si>
  <si>
    <t>3,25*25</t>
  </si>
  <si>
    <t>(1,2*29+2,4*9)+(1,2*2+2,1*2+1,7+2,02*2)</t>
  </si>
  <si>
    <t>(1,2*5+2,4*5)</t>
  </si>
  <si>
    <t>3,2*48</t>
  </si>
  <si>
    <t>49</t>
  </si>
  <si>
    <t>59051471</t>
  </si>
  <si>
    <t>profil rohový Al 135° 22x22mm pro suchou výstavbu a pórobeton</t>
  </si>
  <si>
    <t>95063762</t>
  </si>
  <si>
    <t>370,24*1,1</t>
  </si>
  <si>
    <t>50</t>
  </si>
  <si>
    <t>622225123</t>
  </si>
  <si>
    <t>Oprava kontaktního zateplení z desek z minerální vlny jednotlivých malých ploch tloušťky přes 80 do 120 mm stěn, plochy jednotlivě přes 0,25 do 0,5 m2</t>
  </si>
  <si>
    <t>233157082</t>
  </si>
  <si>
    <t>https://podminky.urs.cz/item/CS_URS_2024_01/622225123</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</si>
  <si>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</si>
  <si>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51</t>
  </si>
  <si>
    <t>622225124</t>
  </si>
  <si>
    <t>Oprava kontaktního zateplení z desek z minerální vlny jednotlivých malých ploch tloušťky přes 80 do 120 mm stěn, plochy jednotlivě přes 0,5 do 1,0 m2</t>
  </si>
  <si>
    <t>1666631861</t>
  </si>
  <si>
    <t>https://podminky.urs.cz/item/CS_URS_2024_01/622225124</t>
  </si>
  <si>
    <t>52</t>
  </si>
  <si>
    <t>622525103</t>
  </si>
  <si>
    <t>Omítka tenkovrstvá jednotlivých malých ploch silikátová, akrylátová, silikonová nebo silikonsilikátová stěn, plochy jednotlivě přes 0,25 do 0,5 m2</t>
  </si>
  <si>
    <t>2146791302</t>
  </si>
  <si>
    <t>https://podminky.urs.cz/item/CS_URS_2024_01/622525103</t>
  </si>
  <si>
    <t>53</t>
  </si>
  <si>
    <t>622525104</t>
  </si>
  <si>
    <t>Omítka tenkovrstvá jednotlivých malých ploch silikátová, akrylátová, silikonová nebo silikonsilikátová stěn, plochy jednotlivě přes 0,5 do 1,0 m2</t>
  </si>
  <si>
    <t>1393362370</t>
  </si>
  <si>
    <t>https://podminky.urs.cz/item/CS_URS_2024_01/622525104</t>
  </si>
  <si>
    <t>54</t>
  </si>
  <si>
    <t>631311131</t>
  </si>
  <si>
    <t>Doplnění dosavadních mazanin prostým betonem s dodáním hmot, bez potěru, plochy jednotlivě do 1 m2 a tl. přes 80 mm</t>
  </si>
  <si>
    <t>-963928669</t>
  </si>
  <si>
    <t>https://podminky.urs.cz/item/CS_URS_2024_01/631311131</t>
  </si>
  <si>
    <t>po překopu kanalizace v základech</t>
  </si>
  <si>
    <t>(2,5+1,0+2,0+5,2+0,7+8,0+1,0*2+5,2+1,4*2+1,2+0,5*5)*0,4*0,2</t>
  </si>
  <si>
    <t>(20+20)*0,4*0,2</t>
  </si>
  <si>
    <t>rýhy pro připojení v 2.np v podlaze</t>
  </si>
  <si>
    <t>(1,8+2,5)*0,15*0,1</t>
  </si>
  <si>
    <t>rýhy pro vpusti</t>
  </si>
  <si>
    <t>(0,5*0,4*6+0,997*0,4)*0,1-(0,4*0,3*6+0,897*0,3)*0,1</t>
  </si>
  <si>
    <t>(1,409*0,3*2+0,809*0,3*2)*0,1-(1,309*0,2*2+0,709*0,2*2)*0,1</t>
  </si>
  <si>
    <t>0,7*0,58*0,1*2-0,6*0,48*0,1*2</t>
  </si>
  <si>
    <t>0,25*0,25*4*0,1-0,15*0,15*4*0,1</t>
  </si>
  <si>
    <t>55</t>
  </si>
  <si>
    <t>631351101</t>
  </si>
  <si>
    <t>Bednění v podlahách rýh a hran zřízení</t>
  </si>
  <si>
    <t>-1472216404</t>
  </si>
  <si>
    <t>https://podminky.urs.cz/item/CS_URS_2024_01/631351101</t>
  </si>
  <si>
    <t>prohlubeň pro boxy</t>
  </si>
  <si>
    <t>0,1*(4,0+2,75)*2</t>
  </si>
  <si>
    <t>56</t>
  </si>
  <si>
    <t>631351102</t>
  </si>
  <si>
    <t>Bednění v podlahách rýh a hran odstranění</t>
  </si>
  <si>
    <t>1924025189</t>
  </si>
  <si>
    <t>https://podminky.urs.cz/item/CS_URS_2024_01/631351102</t>
  </si>
  <si>
    <t>57</t>
  </si>
  <si>
    <t>632451254</t>
  </si>
  <si>
    <t>Potěr cementový samonivelační litý tř. C 30, tl. přes 45 do 50 mm</t>
  </si>
  <si>
    <t>-1985342900</t>
  </si>
  <si>
    <t>https://podminky.urs.cz/item/CS_URS_2024_01/632451254</t>
  </si>
  <si>
    <t>19,21+11,67+14,73+5,1+26,88+15,01+6,95+6,0+2,3+4,84+5,45+14,09+16,05+14,39+10,83+3,12+1,57+2,04+11,02+12,63+17,51+3,59*2</t>
  </si>
  <si>
    <t>112,21+7,23+12,93+10,55+21,65+3,12+5,18+3,0+1,53+20,53+9,69</t>
  </si>
  <si>
    <t>58</t>
  </si>
  <si>
    <t>633811111</t>
  </si>
  <si>
    <t>Povrchová úprava betonových podlah broušení nerovností do 2 mm (stržení šlemu)</t>
  </si>
  <si>
    <t>-741914517</t>
  </si>
  <si>
    <t>https://podminky.urs.cz/item/CS_URS_2024_01/633811111</t>
  </si>
  <si>
    <t>59</t>
  </si>
  <si>
    <t>642942111</t>
  </si>
  <si>
    <t>Osazování zárubní nebo rámů kovových dveřních lisovaných nebo z úhelníků bez dveřních křídel na cementovou maltu, plochy otvoru do 2,5 m2</t>
  </si>
  <si>
    <t>-1430512670</t>
  </si>
  <si>
    <t>https://podminky.urs.cz/item/CS_URS_2024_01/642942111</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</si>
  <si>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</si>
  <si>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1+1</t>
  </si>
  <si>
    <t>60</t>
  </si>
  <si>
    <t>642944121</t>
  </si>
  <si>
    <t>Osazení ocelových dveřních zárubní lisovaných nebo z úhelníků dodatečně s vybetonováním prahu, plochy do 2,5 m2</t>
  </si>
  <si>
    <t>1366648379</t>
  </si>
  <si>
    <t>https://podminky.urs.cz/item/CS_URS_2024_01/642944121</t>
  </si>
  <si>
    <t xml:space="preserve">Poznámka k souboru cen:
1. V cenách nejsou započteny náklady na dodání zárubní, tyto se oceňují ve specifikaci.
</t>
  </si>
  <si>
    <t>61</t>
  </si>
  <si>
    <t>55331482</t>
  </si>
  <si>
    <t>zárubeň jednokřídlá ocelová pro zdění tl stěny 75-100mm rozměru 800/1970, 2100mm</t>
  </si>
  <si>
    <t>-1750409407</t>
  </si>
  <si>
    <t>1+2+2</t>
  </si>
  <si>
    <t>62</t>
  </si>
  <si>
    <t>55331481</t>
  </si>
  <si>
    <t>zárubeň jednokřídlá ocelová pro zdění tl stěny 75-100mm rozměru 700/1970, 2100mm</t>
  </si>
  <si>
    <t>-1362488560</t>
  </si>
  <si>
    <t>63</t>
  </si>
  <si>
    <t>55331486</t>
  </si>
  <si>
    <t>zárubeň jednokřídlá ocelová pro zdění tl stěny 110-150mm rozměru 700/1970, 2100mm</t>
  </si>
  <si>
    <t>-461607050</t>
  </si>
  <si>
    <t>64</t>
  </si>
  <si>
    <t>55331487</t>
  </si>
  <si>
    <t>zárubeň jednokřídlá ocelová pro zdění tl stěny 110-150mm rozměru 800/1970, 2100mm</t>
  </si>
  <si>
    <t>617839841</t>
  </si>
  <si>
    <t>65</t>
  </si>
  <si>
    <t>642944221</t>
  </si>
  <si>
    <t>Osazení ocelových dveřních zárubní lisovaných nebo z úhelníků dodatečně s vybetonováním prahu, plochy přes 2,5 m2</t>
  </si>
  <si>
    <t>149019115</t>
  </si>
  <si>
    <t>https://podminky.urs.cz/item/CS_URS_2024_01/642944221</t>
  </si>
  <si>
    <t>66</t>
  </si>
  <si>
    <t>55331754</t>
  </si>
  <si>
    <t>zárubeň dvoukřídlá ocelová pro zdění tl stěny 210-250mm rozměru 1600/1970, 2100mm</t>
  </si>
  <si>
    <t>1647293512</t>
  </si>
  <si>
    <t>67</t>
  </si>
  <si>
    <t>55331745</t>
  </si>
  <si>
    <t>zárubeň dvoukřídlá ocelová pro zdění tl stěny 75-100mm rozměru 1600/1970, 2100mm</t>
  </si>
  <si>
    <t>-905565334</t>
  </si>
  <si>
    <t>68</t>
  </si>
  <si>
    <t>998224110</t>
  </si>
  <si>
    <t>Nájemné čerpadla na beton pro dopravu betonové směsi</t>
  </si>
  <si>
    <t>871437771</t>
  </si>
  <si>
    <t>Poznámka k položce:
včetně dopravného, mytí, čekání, instalace hadic</t>
  </si>
  <si>
    <t>585,93*0,05</t>
  </si>
  <si>
    <t>Ostatní konstrukce a práce, bourání</t>
  </si>
  <si>
    <t>69</t>
  </si>
  <si>
    <t>949101111</t>
  </si>
  <si>
    <t>Lešení pomocné pracovní pro objekty pozemních staveb pro zatížení do 150 kg/m2, o výšce lešeňové podlahy do 1,9 m</t>
  </si>
  <si>
    <t>-1527749279</t>
  </si>
  <si>
    <t>https://podminky.urs.cz/item/CS_URS_2024_01/949101111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</si>
  <si>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</si>
  <si>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600</t>
  </si>
  <si>
    <t>70</t>
  </si>
  <si>
    <t>784121001</t>
  </si>
  <si>
    <t>Oškrabání malby v místnostech výšky do 3,80 m</t>
  </si>
  <si>
    <t>921084909</t>
  </si>
  <si>
    <t>https://podminky.urs.cz/item/CS_URS_2024_01/784121001</t>
  </si>
  <si>
    <t xml:space="preserve">Poznámka k souboru cen:
1. Cenami souboru cen se oceňuje jakýkoli počet současně škrabaných vrstev barvy.
</t>
  </si>
  <si>
    <t>stropy</t>
  </si>
  <si>
    <t>149,74+112,21+7,23+12,93+10,55+21,65+3,12+5,18+3,0+1,53+20,53+9,69-3*13</t>
  </si>
  <si>
    <t>stěny</t>
  </si>
  <si>
    <t>3,25*(5,7*2+5,5*2+2,62*2+0,7*2+0,3*4)-(1,6*1,97+0,8*1,97*4+1,2*2,275)+0,15*(1,2+2,275*2)</t>
  </si>
  <si>
    <t>3,25*(20,25*2-3,0-4,6+2,8*2+4,35*2+4,9*2+4,3*2+0,5*2+0,75*2-1,1+3,55*4+2,28*2)</t>
  </si>
  <si>
    <t>3,25*(5,7+3,81+2,09+1,1+2,38+2,17+2,3+2,37)*2</t>
  </si>
  <si>
    <t>3,25*(1,85+1,65+5,6+5,82+0,6+1,35*2+1,51+1,16)*2</t>
  </si>
  <si>
    <t>3,25*(5,67+4,37+4,64+1,2)*2</t>
  </si>
  <si>
    <t>3,2*(4,0*2-1,1+1,6+4,65*2+2,28+1,1+3,55*2+1,1*2)</t>
  </si>
  <si>
    <t>3,2*(1,85*4+1,65+4,86+0,6)</t>
  </si>
  <si>
    <t>3,2*(5,7*2+2,39*2+7,5*2-1,6+2,38*2)</t>
  </si>
  <si>
    <t>71</t>
  </si>
  <si>
    <t>959231131</t>
  </si>
  <si>
    <t>Obrubní pás z cihel pálených z jedné vrstvy cihel (běhouny na sraz) jako okrajová zarážka střešních a podobných násypů nastojato do malty MVC nebo MC, z cihel dl. 290 mm, plných P 15 až P 20</t>
  </si>
  <si>
    <t>1832505687</t>
  </si>
  <si>
    <t>https://podminky.urs.cz/item/CS_URS_2024_01/959231131</t>
  </si>
  <si>
    <t>soklík ve skladu 017</t>
  </si>
  <si>
    <t>2,62</t>
  </si>
  <si>
    <t>72</t>
  </si>
  <si>
    <t>962031132</t>
  </si>
  <si>
    <t>Bourání příček nebo přizdívek z cihel pálených plných nebo dutých, tl. do 100 mm</t>
  </si>
  <si>
    <t>83995038</t>
  </si>
  <si>
    <t>https://podminky.urs.cz/item/CS_URS_2024_01/962031132</t>
  </si>
  <si>
    <t>3,28*(5,7+5,7+5,7+2,1+3,0)</t>
  </si>
  <si>
    <t>-(0,8*1,97+0,9*1,97)</t>
  </si>
  <si>
    <t>3,28*(2,62+2,9+2,8+3,6+0,5+4,0+4,5+1,85+1,65*2+2,38+2,68)</t>
  </si>
  <si>
    <t>-(0,8*1,97*4+0,6*1,97*3+3,3*2,0)</t>
  </si>
  <si>
    <t>3,28*(2,969+5,76+0,3)-1,1*1,2*5</t>
  </si>
  <si>
    <t>73</t>
  </si>
  <si>
    <t>962031133</t>
  </si>
  <si>
    <t>Bourání příček nebo přizdívek z cihel pálených plných nebo dutých, tl. přes 100 do 150 mm</t>
  </si>
  <si>
    <t>-101005173</t>
  </si>
  <si>
    <t>https://podminky.urs.cz/item/CS_URS_2024_01/962031133</t>
  </si>
  <si>
    <t>3,25*(2,54*3+3,45)</t>
  </si>
  <si>
    <t>-(0,8*1,97*2)</t>
  </si>
  <si>
    <t>3,28*(3,6+0,3)</t>
  </si>
  <si>
    <t>74</t>
  </si>
  <si>
    <t>965043341</t>
  </si>
  <si>
    <t>Bourání mazanin betonových s potěrem nebo teracem tl. do 100 mm, plochy přes 4 m2</t>
  </si>
  <si>
    <t>1120961196</t>
  </si>
  <si>
    <t>https://podminky.urs.cz/item/CS_URS_2024_01/965043341</t>
  </si>
  <si>
    <t xml:space="preserve">srovnání podkladu pod dlažbu  </t>
  </si>
  <si>
    <t>436,19*0,05</t>
  </si>
  <si>
    <t>snížení podlahy pro boxy</t>
  </si>
  <si>
    <t>0,077*7,0*2,75</t>
  </si>
  <si>
    <t>75</t>
  </si>
  <si>
    <t>965081333</t>
  </si>
  <si>
    <t>Bourání podlah z dlaždic bez podkladního lože nebo mazaniny, s jakoukoliv výplní spár betonových, teracových nebo čedičových tl. do 30 mm, plochy přes 1 m2</t>
  </si>
  <si>
    <t>-1640388298</t>
  </si>
  <si>
    <t>https://podminky.urs.cz/item/CS_URS_2024_01/965081333</t>
  </si>
  <si>
    <t xml:space="preserve">Poznámka k souboru cen:
1. Odsekání soklíků se oceňuje cenami souboru cen 965 08.
</t>
  </si>
  <si>
    <t>76</t>
  </si>
  <si>
    <t>967023693</t>
  </si>
  <si>
    <t>Přisekání (špicování) ploch kamenných nebo jiných s tvrdým povrchem pro nové povrchové vrstvy, plochy přes 2 m2</t>
  </si>
  <si>
    <t>320993477</t>
  </si>
  <si>
    <t>https://podminky.urs.cz/item/CS_URS_2024_01/967023693</t>
  </si>
  <si>
    <t xml:space="preserve">Poznámka k souboru cen:
1. Množství jednotek se určuje v m2 upravované plochy nové povrchové úpravy.
</t>
  </si>
  <si>
    <t>1.np pro boxy</t>
  </si>
  <si>
    <t>7,0*2,75</t>
  </si>
  <si>
    <t>77</t>
  </si>
  <si>
    <t>967031142</t>
  </si>
  <si>
    <t>Přisekání (špicování) plošné nebo rovných ostění zdiva z cihel pálených rovných ostění, bez odstupu, po hrubém vybourání otvorů, na maltu cementovou</t>
  </si>
  <si>
    <t>-526410562</t>
  </si>
  <si>
    <t>https://podminky.urs.cz/item/CS_URS_2024_01/967031142</t>
  </si>
  <si>
    <t>0,15*(3,28*2+2,02*2)</t>
  </si>
  <si>
    <t>0,08*(3,28*5)</t>
  </si>
  <si>
    <t>0,25*2,02*2</t>
  </si>
  <si>
    <t>0,08*(0,725*2+3,2*12+2,02+0,6*2)</t>
  </si>
  <si>
    <t>0,15*0,725</t>
  </si>
  <si>
    <t>0,3*(2,15*2)</t>
  </si>
  <si>
    <t>78</t>
  </si>
  <si>
    <t>968072455</t>
  </si>
  <si>
    <t>Vybourání kovových rámů oken s křídly, dveřních zárubní, vrat, stěn, ostění nebo obkladů dveřních zárubní, plochy do 2 m2</t>
  </si>
  <si>
    <t>-597560302</t>
  </si>
  <si>
    <t>https://podminky.urs.cz/item/CS_URS_2024_01/968072455</t>
  </si>
  <si>
    <t xml:space="preserve">Poznámka k souboru cen:
1. V cenách -2244 až -2559 jsou započteny i náklady na vyvěšení křídel.
2. Cenou -2641 se oceňuje i vybourání nosné ocelové konstrukce pro sádrokartonové příčky.
</t>
  </si>
  <si>
    <t>0,8*1,97*8+0,9*1,97</t>
  </si>
  <si>
    <t>0,8*1,97*4+0,9*1,97*2+0,6*1,97*3</t>
  </si>
  <si>
    <t>79</t>
  </si>
  <si>
    <t>766691914</t>
  </si>
  <si>
    <t>Ostatní práce vyvěšení nebo zavěšení křídel dřevěných dveřních, plochy do 2 m2</t>
  </si>
  <si>
    <t>-180593576</t>
  </si>
  <si>
    <t>https://podminky.urs.cz/item/CS_URS_2024_01/766691914</t>
  </si>
  <si>
    <t xml:space="preserve">Poznámka k souboru cen:
1. Ceny -1931 a -1932 lze užít jen pro křídlo mající současně obě jmenované funkce.
</t>
  </si>
  <si>
    <t>80</t>
  </si>
  <si>
    <t>971033431</t>
  </si>
  <si>
    <t>Vybourání otvorů ve zdivu základovém nebo nadzákladovém z cihel, tvárnic, příčkovek z cihel pálených na maltu vápennou nebo vápenocementovou plochy do 0,25 m2, tl. do 150 mm</t>
  </si>
  <si>
    <t>351737552</t>
  </si>
  <si>
    <t>https://podminky.urs.cz/item/CS_URS_2024_01/971033431</t>
  </si>
  <si>
    <t>prostupy pro VZT</t>
  </si>
  <si>
    <t>vodovod pro ZTI</t>
  </si>
  <si>
    <t>81</t>
  </si>
  <si>
    <t>971033531</t>
  </si>
  <si>
    <t>Vybourání otvorů ve zdivu základovém nebo nadzákladovém z cihel, tvárnic, příčkovek z cihel pálených na maltu vápennou nebo vápenocementovou plochy do 1 m2, tl. do 150 mm</t>
  </si>
  <si>
    <t>-334080988</t>
  </si>
  <si>
    <t>https://podminky.urs.cz/item/CS_URS_2024_01/971033531</t>
  </si>
  <si>
    <t>0,9*2,02*3</t>
  </si>
  <si>
    <t>82</t>
  </si>
  <si>
    <t>925898137</t>
  </si>
  <si>
    <t>0,9*0,7*3+1,6*0,8*2+1,2*0,8+0,9*0,55</t>
  </si>
  <si>
    <t>83</t>
  </si>
  <si>
    <t>971033621</t>
  </si>
  <si>
    <t>Vybourání otvorů ve zdivu základovém nebo nadzákladovém z cihel, tvárnic, příčkovek z cihel pálených na maltu vápennou nebo vápenocementovou plochy do 4 m2, tl. do 100 mm</t>
  </si>
  <si>
    <t>-1403324395</t>
  </si>
  <si>
    <t>https://podminky.urs.cz/item/CS_URS_2024_01/971033621</t>
  </si>
  <si>
    <t>1,7*2,02-0,45*2,02*2</t>
  </si>
  <si>
    <t>1,0*2,02+0,5*2,02+0,7*1,2*2</t>
  </si>
  <si>
    <t>84</t>
  </si>
  <si>
    <t>971033641</t>
  </si>
  <si>
    <t>Vybourání otvorů ve zdivu základovém nebo nadzákladovém z cihel, tvárnic, příčkovek z cihel pálených na maltu vápennou nebo vápenocementovou plochy do 4 m2, tl. do 300 mm</t>
  </si>
  <si>
    <t>-1292854139</t>
  </si>
  <si>
    <t>https://podminky.urs.cz/item/CS_URS_2024_01/971033641</t>
  </si>
  <si>
    <t>(1,7*2,02-0,9*2,02)*0,25</t>
  </si>
  <si>
    <t>2.np .- výtah</t>
  </si>
  <si>
    <t>1,2*2,1*0,3</t>
  </si>
  <si>
    <t>85</t>
  </si>
  <si>
    <t>974031664</t>
  </si>
  <si>
    <t>Vysekání rýh ve zdivu cihelném na maltu vápennou nebo vápenocementovou pro vtahování nosníků do zdí, před vybouráním otvoru do hl. 150 mm, při v. nosníku do 150 mm</t>
  </si>
  <si>
    <t>-2060583007</t>
  </si>
  <si>
    <t>https://podminky.urs.cz/item/CS_URS_2024_01/974031664</t>
  </si>
  <si>
    <t>3,0+1,2+2,1*2+1,2*2</t>
  </si>
  <si>
    <t>1,5*2+1,2+5,0</t>
  </si>
  <si>
    <t xml:space="preserve">obvod </t>
  </si>
  <si>
    <t>0,5*4*2*2+1,8*2*2</t>
  </si>
  <si>
    <t>86</t>
  </si>
  <si>
    <t>974042554</t>
  </si>
  <si>
    <t>Vysekání rýh v betonové nebo jiné monolitické dlažbě s betonovým podkladem do hl. 100 mm a šířky do 150 mm</t>
  </si>
  <si>
    <t>164405903</t>
  </si>
  <si>
    <t>https://podminky.urs.cz/item/CS_URS_2024_01/974042554</t>
  </si>
  <si>
    <t>(1,8+2,5)</t>
  </si>
  <si>
    <t>87</t>
  </si>
  <si>
    <t>974042557</t>
  </si>
  <si>
    <t>Vysekání rýh v betonové nebo jiné monolitické dlažbě s betonovým podkladem do hl. 100 mm a šířky do 300 mm</t>
  </si>
  <si>
    <t>1391915038</t>
  </si>
  <si>
    <t>https://podminky.urs.cz/item/CS_URS_2024_01/974042557</t>
  </si>
  <si>
    <t>0,5*6+0,997</t>
  </si>
  <si>
    <t>1,409*2+0,809*2</t>
  </si>
  <si>
    <t>0,7*2</t>
  </si>
  <si>
    <t>0,25*4</t>
  </si>
  <si>
    <t>88</t>
  </si>
  <si>
    <t>974042559</t>
  </si>
  <si>
    <t>Vysekání rýh v betonové nebo jiné monolitické dlažbě s betonovým podkladem do hl. 100 mm a šířky Příplatek k ceně -2557 za každých dalších 100 mm šířky, rýhy hl. do 100 mm</t>
  </si>
  <si>
    <t>362083252</t>
  </si>
  <si>
    <t>https://podminky.urs.cz/item/CS_URS_2024_01/974042559</t>
  </si>
  <si>
    <t>0,7*2*3</t>
  </si>
  <si>
    <t>89</t>
  </si>
  <si>
    <t>974042587</t>
  </si>
  <si>
    <t>Vysekání rýh v betonové nebo jiné monolitické dlažbě s betonovým podkladem do hl. 250 mm a šířky do 300 mm</t>
  </si>
  <si>
    <t>-1730755535</t>
  </si>
  <si>
    <t>https://podminky.urs.cz/item/CS_URS_2024_01/974042587</t>
  </si>
  <si>
    <t>dopojení ležaté kanalizace</t>
  </si>
  <si>
    <t>2,5+1,0+2,0+5,2+0,7+8,0+1,0*2+5,2+1,4*2+1,2+0,5*5</t>
  </si>
  <si>
    <t>20+20</t>
  </si>
  <si>
    <t>90</t>
  </si>
  <si>
    <t>974042589</t>
  </si>
  <si>
    <t>Vysekání rýh v betonové nebo jiné monolitické dlažbě s betonovým podkladem do hl. 250 mm a šířky Příplatek k ceně -2587 za každých dalších 100 mm šířky, rýhy hl. do 250 mm</t>
  </si>
  <si>
    <t>-890855670</t>
  </si>
  <si>
    <t>https://podminky.urs.cz/item/CS_URS_2024_01/974042589</t>
  </si>
  <si>
    <t>91</t>
  </si>
  <si>
    <t>977151114</t>
  </si>
  <si>
    <t>Jádrové vrty diamantovými korunkami do stavebních materiálů (železobetonu, betonu, cihel, obkladů, dlažeb, kamene) průměru přes 50 do 60 mm</t>
  </si>
  <si>
    <t>-798017611</t>
  </si>
  <si>
    <t>https://podminky.urs.cz/item/CS_URS_2024_01/977151114</t>
  </si>
  <si>
    <t>11*0,3</t>
  </si>
  <si>
    <t>92</t>
  </si>
  <si>
    <t>977151119</t>
  </si>
  <si>
    <t>Jádrové vrty diamantovými korunkami do stavebních materiálů (železobetonu, betonu, cihel, obkladů, dlažeb, kamene) průměru přes 100 do 110 mm</t>
  </si>
  <si>
    <t>1585235518</t>
  </si>
  <si>
    <t>https://podminky.urs.cz/item/CS_URS_2024_01/977151119</t>
  </si>
  <si>
    <t xml:space="preserve">ZTI </t>
  </si>
  <si>
    <t>17*0,3</t>
  </si>
  <si>
    <t>93</t>
  </si>
  <si>
    <t>977151123</t>
  </si>
  <si>
    <t>Jádrové vrty diamantovými korunkami do stavebních materiálů (železobetonu, betonu, cihel, obkladů, dlažeb, kamene) průměru přes 130 do 150 mm</t>
  </si>
  <si>
    <t>865394229</t>
  </si>
  <si>
    <t>https://podminky.urs.cz/item/CS_URS_2024_01/977151123</t>
  </si>
  <si>
    <t>18*0,3</t>
  </si>
  <si>
    <t>94</t>
  </si>
  <si>
    <t>977151128</t>
  </si>
  <si>
    <t>Jádrové vrty diamantovými korunkami do stavebních materiálů (železobetonu, betonu, cihel, obkladů, dlažeb, kamene) průměru přes 250 do 300 mm</t>
  </si>
  <si>
    <t>298571668</t>
  </si>
  <si>
    <t>https://podminky.urs.cz/item/CS_URS_2024_01/977151128</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</si>
  <si>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</si>
  <si>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 kanalizaci  v základech</t>
  </si>
  <si>
    <t>0,6*2+0,3*6</t>
  </si>
  <si>
    <t>95</t>
  </si>
  <si>
    <t>-1431378569</t>
  </si>
  <si>
    <t>vrtání otvorů pro VZT přes obvodový plášť se zateplením</t>
  </si>
  <si>
    <t>0,37*(2+2)</t>
  </si>
  <si>
    <t>96</t>
  </si>
  <si>
    <t>977211112</t>
  </si>
  <si>
    <t>Řezání konstrukcí stěnovou pilou betonových nebo železobetonových průměru řezané výztuže do 16 mm hloubka řezu přes 200 do 350 mm</t>
  </si>
  <si>
    <t>-1136980939</t>
  </si>
  <si>
    <t>https://podminky.urs.cz/item/CS_URS_2024_01/977211112</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</si>
  <si>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bourání konstrukce; tyto náklady se oceňují cenami katalogu 801-3 Budovy a haly - bourání konstrukcí.
</t>
  </si>
  <si>
    <t>vyřezání otvorů pro VZT přes strop do 2.NP</t>
  </si>
  <si>
    <t>(1,3+0,8)*2*2</t>
  </si>
  <si>
    <t>97</t>
  </si>
  <si>
    <t>977211123</t>
  </si>
  <si>
    <t>Řezání konstrukcí stěnovou pilou z cihel nebo tvárnic hloubka řezu přes 350 do 420 mm</t>
  </si>
  <si>
    <t>363874043</t>
  </si>
  <si>
    <t>https://podminky.urs.cz/item/CS_URS_2024_01/977211123</t>
  </si>
  <si>
    <t>vyřezání  otvorů pro VZT přes obvodový plášť se zateplením</t>
  </si>
  <si>
    <t>98</t>
  </si>
  <si>
    <t>977311113</t>
  </si>
  <si>
    <t>Řezání stávajících betonových mazanin bez vyztužení hloubky přes 100 do 150 mm</t>
  </si>
  <si>
    <t>-511493129</t>
  </si>
  <si>
    <t>https://podminky.urs.cz/item/CS_URS_2024_01/977311113</t>
  </si>
  <si>
    <t>0,4+0,5+2,5*2+0,4*2+1,0*2+2,0*2+0,5*2+0,4*2+5,2*2+0,7*2+0,5+0,5*2+8,0*2+1,0*4+0,5*2+5,2*2+1,4*4+1,2*2+0,4</t>
  </si>
  <si>
    <t>0,4+20*2+0,4+2,0*2</t>
  </si>
  <si>
    <t>99</t>
  </si>
  <si>
    <t>977312112</t>
  </si>
  <si>
    <t>Řezání stávajících betonových mazanin s vyztužením hloubky přes 50 do 100 mm</t>
  </si>
  <si>
    <t>-1392219969</t>
  </si>
  <si>
    <t>https://podminky.urs.cz/item/CS_URS_2024_01/977312112</t>
  </si>
  <si>
    <t>1,8*2+2,5*2</t>
  </si>
  <si>
    <t>(0,5+0,4)*2*6+(1,409+0,3)*2*2+0,25*4*4+(0,997+0,4)*2+(0,809+0,3)*2*2+(0,7+0,58)*2*2</t>
  </si>
  <si>
    <t>100</t>
  </si>
  <si>
    <t>978011141</t>
  </si>
  <si>
    <t>Otlučení vápenných nebo vápenocementových omítek vnitřních ploch stropů, v rozsahu přes 10 do 30 %</t>
  </si>
  <si>
    <t>282092283</t>
  </si>
  <si>
    <t>https://podminky.urs.cz/item/CS_URS_2024_01/978011141</t>
  </si>
  <si>
    <t xml:space="preserve">Poznámka k souboru cen:
1. Položky lze použít i pro ocenění otlučení sádrových, hliněných apod. vnitřních omítek.
</t>
  </si>
  <si>
    <t>Poznámka k položce:
m.č. 208 a 203, 214, 215 a 204</t>
  </si>
  <si>
    <t>101</t>
  </si>
  <si>
    <t>978013141</t>
  </si>
  <si>
    <t>Otlučení vápenných nebo vápenocementových omítek vnitřních ploch stěn s vyškrabáním spar, s očištěním zdiva, v rozsahu přes 10 do 30 %</t>
  </si>
  <si>
    <t>133787710</t>
  </si>
  <si>
    <t>https://podminky.urs.cz/item/CS_URS_2024_01/978013141</t>
  </si>
  <si>
    <t>3,28*(1,85+1,65+5,6+5,82+0,6+1,35*2+1,51+1,16)*2-(0,8*1,97*2+0,6*1,97*3+1,2*1,175*4)+0,15*(1,2*4+1,175*6)</t>
  </si>
  <si>
    <t>3,28*(15,4*2+10,3*2+0,35*2+0,4*4*5+1,2*2+0,4*2+0,7*4+15,4*2+14,62*2+2,3*2)</t>
  </si>
  <si>
    <t>3,2*(1,85*4+1,65+4,86+0,6)-(0,8*1,97*2)</t>
  </si>
  <si>
    <t>102</t>
  </si>
  <si>
    <t>978013191</t>
  </si>
  <si>
    <t>Otlučení vápenných nebo vápenocementových omítek vnitřních ploch stěn s vyškrabáním spar, s očištěním zdiva, v rozsahu přes 50 do 100 %</t>
  </si>
  <si>
    <t>2109978171</t>
  </si>
  <si>
    <t>https://podminky.urs.cz/item/CS_URS_2024_01/978013191</t>
  </si>
  <si>
    <t>Poznámka k položce:
osekání pod nové obklady včetně omítky pod starými obklady</t>
  </si>
  <si>
    <t>odpočet původních obkladů</t>
  </si>
  <si>
    <t>-29,502</t>
  </si>
  <si>
    <t>-(131,879+32,34-31,154-8,96)</t>
  </si>
  <si>
    <t>103</t>
  </si>
  <si>
    <t>978059541</t>
  </si>
  <si>
    <t>Odsekání obkladů stěn včetně otlučení podkladní omítky až na zdivo z obkládaček vnitřních, z jakýchkoliv materiálů, plochy přes 1 m2</t>
  </si>
  <si>
    <t>-25883475</t>
  </si>
  <si>
    <t>https://podminky.urs.cz/item/CS_URS_2024_01/978059541</t>
  </si>
  <si>
    <t>1,95*(1,51*2+1,16*2+1,35*4+1,85*2+1,68*2)-(0,8*1,97*2+0,6*1,97*2+1,2*0,025*2)+0,15*(1,2*2+0,025*2)</t>
  </si>
  <si>
    <t>1,95*(15,4*2+8,24*2-2,7+1,6*2+0,4*2+1,7+0,9*2+0,6*2+0,4*4*2+0,4*2+0,65*2+0,8*2+0,25*4+0,2*2+0,9+1,85+2,7+0,6)</t>
  </si>
  <si>
    <t>2,1*15,4</t>
  </si>
  <si>
    <t>-(4,653*1,2+0,8*1,97*2+1,5*1,2+0,9*1,97+1,4*1,97+1,2*2,1+5,2*1,275+7,2*1,275)+0,15*(5,2+7,2+1,275*2)</t>
  </si>
  <si>
    <t>-(4,653*1,2+0,8*1,97+1,5*1,2)</t>
  </si>
  <si>
    <t>104</t>
  </si>
  <si>
    <t>766411811</t>
  </si>
  <si>
    <t>Demontáž obložení stěn panely, plochy do 1,5 m2</t>
  </si>
  <si>
    <t>1628073846</t>
  </si>
  <si>
    <t>https://podminky.urs.cz/item/CS_URS_2024_01/766411811</t>
  </si>
  <si>
    <t>1,2*18,3</t>
  </si>
  <si>
    <t>105</t>
  </si>
  <si>
    <t>766411822</t>
  </si>
  <si>
    <t>Demontáž obložení stěn podkladových roštů</t>
  </si>
  <si>
    <t>-1897140436</t>
  </si>
  <si>
    <t>https://podminky.urs.cz/item/CS_URS_2024_01/766411822</t>
  </si>
  <si>
    <t>106</t>
  </si>
  <si>
    <t>766421821</t>
  </si>
  <si>
    <t>Demontáž obložení podhledů palubkami</t>
  </si>
  <si>
    <t>-609857269</t>
  </si>
  <si>
    <t>https://podminky.urs.cz/item/CS_URS_2024_01/766421821</t>
  </si>
  <si>
    <t>3,0*13+0,6*(3,0*2+13,0)</t>
  </si>
  <si>
    <t>107</t>
  </si>
  <si>
    <t>766421822</t>
  </si>
  <si>
    <t>Demontáž obložení podhledů podkladových roštů</t>
  </si>
  <si>
    <t>2124341922</t>
  </si>
  <si>
    <t>https://podminky.urs.cz/item/CS_URS_2024_01/766421822</t>
  </si>
  <si>
    <t>108</t>
  </si>
  <si>
    <t>771271812</t>
  </si>
  <si>
    <t>Demontáž obkladů schodišť z dlaždic keramických kladených do malty stupnic přes 250 do 350 mm</t>
  </si>
  <si>
    <t>352860181</t>
  </si>
  <si>
    <t>https://podminky.urs.cz/item/CS_URS_2024_01/771271812</t>
  </si>
  <si>
    <t>1,1*23</t>
  </si>
  <si>
    <t>109</t>
  </si>
  <si>
    <t>771271832</t>
  </si>
  <si>
    <t>Demontáž obkladů schodišť z dlaždic keramických kladených do malty podstupnic do 250 mm</t>
  </si>
  <si>
    <t>2049747343</t>
  </si>
  <si>
    <t>https://podminky.urs.cz/item/CS_URS_2024_01/771271832</t>
  </si>
  <si>
    <t>110</t>
  </si>
  <si>
    <t>771471810</t>
  </si>
  <si>
    <t>Demontáž soklíků z dlaždic keramických kladených do malty rovných</t>
  </si>
  <si>
    <t>-1147361529</t>
  </si>
  <si>
    <t>https://podminky.urs.cz/item/CS_URS_2024_01/771471810</t>
  </si>
  <si>
    <t>(5,7*2+5,5*2+2,62*2+0,7*2+0,3*4)</t>
  </si>
  <si>
    <t>(20,25*2-3,0-4,6+2,8*2+4,35*2+4,9*2+4,3*2+0,5*2+0,75*2-1,1+3,55*4+2,28*2)</t>
  </si>
  <si>
    <t>1,25*2+2,28</t>
  </si>
  <si>
    <t>027,028,036,037,034</t>
  </si>
  <si>
    <t>(5,7+3,81+2,09+1,1+2,38+2,17+2,3+2,37)*2</t>
  </si>
  <si>
    <t>3,25*(1,85+1,65+5,6+5,82+0,6)*2</t>
  </si>
  <si>
    <t>(5,67+4,37+4,64+1,2)*2</t>
  </si>
  <si>
    <t>(0,35*2+0,4*4*5+1,2*2+0,4*2+0,7*4+15,4*2+14,62*2+2,3*2)</t>
  </si>
  <si>
    <t>(4,0*2-1,1+1,6+4,65*2+2,28+1,1+3,55*2+1,1*2)</t>
  </si>
  <si>
    <t>(1,85*4+1,65+4,86+0,6)</t>
  </si>
  <si>
    <t>(5,7*2+2,39*2+7,5*2-1,6+2,38*2)</t>
  </si>
  <si>
    <t>111</t>
  </si>
  <si>
    <t>771471830</t>
  </si>
  <si>
    <t>Demontáž soklíků z dlaždic keramických kladených do malty schodišťových</t>
  </si>
  <si>
    <t>337699218</t>
  </si>
  <si>
    <t>https://podminky.urs.cz/item/CS_URS_2024_01/771471830</t>
  </si>
  <si>
    <t>0,152*23*2+0,3*23*2</t>
  </si>
  <si>
    <t>112</t>
  </si>
  <si>
    <t>776201811</t>
  </si>
  <si>
    <t>Demontáž povlakových podlahovin lepených ručně bez podložky</t>
  </si>
  <si>
    <t>-1895212559</t>
  </si>
  <si>
    <t>https://podminky.urs.cz/item/CS_URS_2024_01/776201811</t>
  </si>
  <si>
    <t>149,74</t>
  </si>
  <si>
    <t>113</t>
  </si>
  <si>
    <t>776410811</t>
  </si>
  <si>
    <t>Demontáž soklíků nebo lišt pryžových nebo plastových</t>
  </si>
  <si>
    <t>1562870344</t>
  </si>
  <si>
    <t>https://podminky.urs.cz/item/CS_URS_2024_01/776410811</t>
  </si>
  <si>
    <t>(15,4+10,3)*2+ 0,35*2+0,4*4*5+1,2*2+0,4*2</t>
  </si>
  <si>
    <t>114</t>
  </si>
  <si>
    <t>99754200</t>
  </si>
  <si>
    <t>Drobné demontáže zařízení (mimo technologii) , drobné montážní práce, přemístění nábytku, demontáž a montáž vybavení jídelny (hodiny, rozhlas ...)</t>
  </si>
  <si>
    <t>soubor</t>
  </si>
  <si>
    <t>-520009400</t>
  </si>
  <si>
    <t>115</t>
  </si>
  <si>
    <t>99755200</t>
  </si>
  <si>
    <t>Nepředvídané práce, rezerva</t>
  </si>
  <si>
    <t>932758147</t>
  </si>
  <si>
    <t>116</t>
  </si>
  <si>
    <t>99756200</t>
  </si>
  <si>
    <t>Zednické výpomoce pro ZTI - sekání drážek, prostupů, zazdění , zaomítání pod finální omítku, lešení - mimo sekání a vrtání prostupů konkrétně uvedených</t>
  </si>
  <si>
    <t>-704392856</t>
  </si>
  <si>
    <t>117</t>
  </si>
  <si>
    <t>99756300</t>
  </si>
  <si>
    <t>Zednické výpomoce pro elektro - sekání drážek, kapes, prostupů, zaomítání, zazdění, lešení</t>
  </si>
  <si>
    <t>751911927</t>
  </si>
  <si>
    <t>118</t>
  </si>
  <si>
    <t>99756400</t>
  </si>
  <si>
    <t>Ostatní drobné zednické výpomoci pro VZT, gastro</t>
  </si>
  <si>
    <t>1592635251</t>
  </si>
  <si>
    <t>997</t>
  </si>
  <si>
    <t>Přesun sutě</t>
  </si>
  <si>
    <t>119</t>
  </si>
  <si>
    <t>997013212</t>
  </si>
  <si>
    <t>Vnitrostaveništní doprava suti a vybouraných hmot vodorovně do 50 m s naložením ručně pro budovy a haly výšky přes 6 do 9 m</t>
  </si>
  <si>
    <t>24239846</t>
  </si>
  <si>
    <t>https://podminky.urs.cz/item/CS_URS_2024_01/997013212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</si>
  <si>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</si>
  <si>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120</t>
  </si>
  <si>
    <t>997013501</t>
  </si>
  <si>
    <t>Odvoz suti a vybouraných hmot na skládku nebo meziskládku se složením, na vzdálenost do 1 km</t>
  </si>
  <si>
    <t>1277183536</t>
  </si>
  <si>
    <t>https://podminky.urs.cz/item/CS_URS_2024_01/997013501</t>
  </si>
  <si>
    <t>121</t>
  </si>
  <si>
    <t>997013509</t>
  </si>
  <si>
    <t>Odvoz suti a vybouraných hmot na skládku nebo meziskládku se složením, na vzdálenost Příplatek k ceně za každý další i započatý 1 km přes 1 km</t>
  </si>
  <si>
    <t>-1971032307</t>
  </si>
  <si>
    <t>https://podminky.urs.cz/item/CS_URS_2024_01/997013509</t>
  </si>
  <si>
    <t>210,497*16</t>
  </si>
  <si>
    <t>122</t>
  </si>
  <si>
    <t>997013603</t>
  </si>
  <si>
    <t>Poplatek za uložení stavebního odpadu na skládce (skládkovné) cihelného zatříděného do Katalogu odpadů pod kódem 17 01 02</t>
  </si>
  <si>
    <t>-1258236514</t>
  </si>
  <si>
    <t>https://podminky.urs.cz/item/CS_URS_2024_01/997013603</t>
  </si>
  <si>
    <t>32,243+11,906</t>
  </si>
  <si>
    <t>123</t>
  </si>
  <si>
    <t>997013631</t>
  </si>
  <si>
    <t>Poplatek za uložení stavebního odpadu na skládce (skládkovné) směsného stavebního a demoličního zatříděného do Katalogu odpadů pod kódem 17 09 04</t>
  </si>
  <si>
    <t>344451284</t>
  </si>
  <si>
    <t>https://podminky.urs.cz/item/CS_URS_2024_01/997013631</t>
  </si>
  <si>
    <t>210,497-68,362-44,149</t>
  </si>
  <si>
    <t>124</t>
  </si>
  <si>
    <t>997013861</t>
  </si>
  <si>
    <t>Poplatek za uložení stavebního odpadu na recyklační skládce (skládkovné) z prostého betonu zatříděného do Katalogu odpadů pod kódem 17 01 01</t>
  </si>
  <si>
    <t>-1576078674</t>
  </si>
  <si>
    <t>https://podminky.urs.cz/item/CS_URS_2024_01/997013861</t>
  </si>
  <si>
    <t>51,242+0,142+0,715+0,18+12,062+4,021</t>
  </si>
  <si>
    <t>125</t>
  </si>
  <si>
    <t>997221611</t>
  </si>
  <si>
    <t>Nakládání na dopravní prostředky pro vodorovnou dopravu suti</t>
  </si>
  <si>
    <t>494754999</t>
  </si>
  <si>
    <t>https://podminky.urs.cz/item/CS_URS_2024_01/997221611</t>
  </si>
  <si>
    <t>998</t>
  </si>
  <si>
    <t>Přesun hmot</t>
  </si>
  <si>
    <t>126</t>
  </si>
  <si>
    <t>998012109</t>
  </si>
  <si>
    <t>Přesun hmot pro budovy občanské výstavby, bydlení, výrobu a služby nosnou svislou konstrukcí tyčovou s vyzdívaným obvodovým pláštěm vodorovná dopravní vzdálenost do 100 m s omezením mechanizace pro budovy výšky přes 6 do 12 m</t>
  </si>
  <si>
    <t>-2024259088</t>
  </si>
  <si>
    <t>https://podminky.urs.cz/item/CS_URS_2024_01/998012109</t>
  </si>
  <si>
    <t>PSV</t>
  </si>
  <si>
    <t>Práce a dodávky PSV</t>
  </si>
  <si>
    <t>711</t>
  </si>
  <si>
    <t>Izolace proti vodě, vlhkosti a plynům</t>
  </si>
  <si>
    <t>127</t>
  </si>
  <si>
    <t>71145000</t>
  </si>
  <si>
    <t>Úprava a doplnění izolace proti vodě po překopu kanalizace</t>
  </si>
  <si>
    <t>1687856639</t>
  </si>
  <si>
    <t>(2,5+1,0+2,0+5,2+0,7+8,0+1,0*2+5,2+1,4*2+1,2+0,5*5)*0,5</t>
  </si>
  <si>
    <t>(20+20)*0,5</t>
  </si>
  <si>
    <t>128</t>
  </si>
  <si>
    <t>998711201</t>
  </si>
  <si>
    <t>Přesun hmot pro izolace proti vodě, vlhkosti a plynům stanovený procentní sazbou (%) z ceny vodorovná dopravní vzdálenost do 50 m základní v objektech výšky do 6 m</t>
  </si>
  <si>
    <t>%</t>
  </si>
  <si>
    <t>-1479976541</t>
  </si>
  <si>
    <t>https://podminky.urs.cz/item/CS_URS_2024_01/998711201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</si>
  <si>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</si>
  <si>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763</t>
  </si>
  <si>
    <t>Konstrukce suché výstavby</t>
  </si>
  <si>
    <t>129</t>
  </si>
  <si>
    <t>763131451</t>
  </si>
  <si>
    <t>Podhled ze sádrokartonových desek dvouvrstvá zavěšená spodní konstrukce z ocelových profilů CD, UD jednoduše opláštěná deskou impregnovanou H2, tl. 12,5 mm, bez izolace</t>
  </si>
  <si>
    <t>-413602185</t>
  </si>
  <si>
    <t>https://podminky.urs.cz/item/CS_URS_2024_01/763131451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</si>
  <si>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</si>
  <si>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 xml:space="preserve">sociálky </t>
  </si>
  <si>
    <t>3,12+2,9+3,48+1,46+1,57+2,04</t>
  </si>
  <si>
    <t>3,12+6,26+1,88</t>
  </si>
  <si>
    <t>130</t>
  </si>
  <si>
    <t>763164655</t>
  </si>
  <si>
    <t>Obklad konstrukcí sádrokartonovými deskami včetně ochranných úhelníků ve tvaru U rozvinuté šíře přes 1,2 m, opláštěný deskou protipožární DF, tl. 12,5 mm</t>
  </si>
  <si>
    <t>481436661</t>
  </si>
  <si>
    <t>https://podminky.urs.cz/item/CS_URS_2024_01/763164655</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</si>
  <si>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</si>
  <si>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v místnosti šatna  031</t>
  </si>
  <si>
    <t>1,0*(1,2+1,2)+1,2*1,2</t>
  </si>
  <si>
    <t>131</t>
  </si>
  <si>
    <t>763131714</t>
  </si>
  <si>
    <t>Podhled ze sádrokartonových desek ostatní práce a konstrukce na podhledech ze sádrokartonových desek základní penetrační nátěr</t>
  </si>
  <si>
    <t>925306380</t>
  </si>
  <si>
    <t>https://podminky.urs.cz/item/CS_URS_2024_01/763131714</t>
  </si>
  <si>
    <t>25,83+3,84</t>
  </si>
  <si>
    <t>132</t>
  </si>
  <si>
    <t>763131722</t>
  </si>
  <si>
    <t>Podhled ze sádrokartonových desek ostatní práce a konstrukce na podhledech ze sádrokartonových desek skokové změny výšky podhledu přes 0,5 m</t>
  </si>
  <si>
    <t>-1632134250</t>
  </si>
  <si>
    <t>https://podminky.urs.cz/item/CS_URS_2024_01/763131722</t>
  </si>
  <si>
    <t>podhled v jídelně</t>
  </si>
  <si>
    <t>3,0*2+13,0</t>
  </si>
  <si>
    <t>133</t>
  </si>
  <si>
    <t>763131731</t>
  </si>
  <si>
    <t>Podhled ze sádrokartonových desek ostatní práce a konstrukce na podhledech ze sádrokartonových desek čelo pro kazetové pohledy (F lišta) tl. 12,5 mm</t>
  </si>
  <si>
    <t>-865640761</t>
  </si>
  <si>
    <t>https://podminky.urs.cz/item/CS_URS_2024_01/763131731</t>
  </si>
  <si>
    <t>3,0*2+13,0+0,6*2</t>
  </si>
  <si>
    <t>134</t>
  </si>
  <si>
    <t>763135101</t>
  </si>
  <si>
    <t>Montáž sádrokartonového podhledu kazetového demontovatelného, velikosti kazet 600x600 mm včetně zavěšené nosné konstrukce viditelné</t>
  </si>
  <si>
    <t>-907512293</t>
  </si>
  <si>
    <t>https://podminky.urs.cz/item/CS_URS_2024_01/763135101</t>
  </si>
  <si>
    <t xml:space="preserve">Poznámka k souboru cen:
1. V cenách montáže podhledu -5002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</si>
  <si>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135</t>
  </si>
  <si>
    <t>59030575</t>
  </si>
  <si>
    <t>podhled kazetový děrovaný kruh 6,5mm, polozapuštěný rastr tl 10mm 600x600mm</t>
  </si>
  <si>
    <t>-1464664518</t>
  </si>
  <si>
    <t>50,4*1,05</t>
  </si>
  <si>
    <t>136</t>
  </si>
  <si>
    <t>998763402</t>
  </si>
  <si>
    <t>Přesun hmot pro konstrukce montované z desek sádrokartonových, sádrovláknitých, cementovláknitých nebo cementových stanovený procentní sazbou (%) z ceny vodorovná dopravní vzdálenost do 50 m základní v objektech výšky přes 6 do 12 m</t>
  </si>
  <si>
    <t>-1982288275</t>
  </si>
  <si>
    <t>https://podminky.urs.cz/item/CS_URS_2024_01/998763402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</si>
  <si>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</si>
  <si>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</si>
  <si>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</si>
  <si>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137</t>
  </si>
  <si>
    <t>766414222</t>
  </si>
  <si>
    <t>Montáž obložení stěn plochy do 5 m2 panely obkladovými modřínovými nebo z tvrdých dřevin, plochy přes 0,60 do 1,50 m2</t>
  </si>
  <si>
    <t>-1227401943</t>
  </si>
  <si>
    <t>https://podminky.urs.cz/item/CS_URS_2024_01/766414222</t>
  </si>
  <si>
    <t>jídelna u vstupu</t>
  </si>
  <si>
    <t>138</t>
  </si>
  <si>
    <t>6062704</t>
  </si>
  <si>
    <t xml:space="preserve">akustické dřevěné panely </t>
  </si>
  <si>
    <t>-1399779582</t>
  </si>
  <si>
    <t>36,6*1,1</t>
  </si>
  <si>
    <t>139</t>
  </si>
  <si>
    <t>766417211</t>
  </si>
  <si>
    <t>Montáž obložení stěn rošt podkladový</t>
  </si>
  <si>
    <t>496200317</t>
  </si>
  <si>
    <t>https://podminky.urs.cz/item/CS_URS_2024_01/766417211</t>
  </si>
  <si>
    <t>18,3*4+2,0*20</t>
  </si>
  <si>
    <t>140</t>
  </si>
  <si>
    <t>60514106</t>
  </si>
  <si>
    <t>řezivo jehličnaté lať pevnostní třída S10-13 průřez 40x60mm</t>
  </si>
  <si>
    <t>1473112261</t>
  </si>
  <si>
    <t>113,2*0,04*0,06*1,1</t>
  </si>
  <si>
    <t>141</t>
  </si>
  <si>
    <t>766660001</t>
  </si>
  <si>
    <t>Montáž dveřních křídel dřevěných nebo plastových otevíravých do ocelové zárubně povrchově upravených jednokřídlových, šířky do 800 mm</t>
  </si>
  <si>
    <t>-811563510</t>
  </si>
  <si>
    <t>https://podminky.urs.cz/item/CS_URS_2024_01/766660001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</si>
  <si>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</si>
  <si>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2+5+18</t>
  </si>
  <si>
    <t>142</t>
  </si>
  <si>
    <t>61162013</t>
  </si>
  <si>
    <t>dveře jednokřídlé voštinové povrch fóliový plné 700x1970-2100mm</t>
  </si>
  <si>
    <t>-599632454</t>
  </si>
  <si>
    <t>143</t>
  </si>
  <si>
    <t>61162012</t>
  </si>
  <si>
    <t>dveře jednokřídlé voštinové povrch fóliový plné 600x1970-2100mm</t>
  </si>
  <si>
    <t>374916019</t>
  </si>
  <si>
    <t>3+2</t>
  </si>
  <si>
    <t>144</t>
  </si>
  <si>
    <t>61162014</t>
  </si>
  <si>
    <t>dveře jednokřídlé voštinové povrch fóliový plné 800x1970-2100mm</t>
  </si>
  <si>
    <t>-822956381</t>
  </si>
  <si>
    <t>6+2+10</t>
  </si>
  <si>
    <t>145</t>
  </si>
  <si>
    <t>766660012</t>
  </si>
  <si>
    <t>Montáž dveřních křídel dřevěných nebo plastových otevíravých do ocelové zárubně povrchově upravených dvoukřídlových, šířky přes 1450 mm</t>
  </si>
  <si>
    <t>1358767345</t>
  </si>
  <si>
    <t>https://podminky.urs.cz/item/CS_URS_2024_01/766660012</t>
  </si>
  <si>
    <t>146</t>
  </si>
  <si>
    <t>61162044</t>
  </si>
  <si>
    <t>dveře dvoukřídlé voštinové povrch fóliový plné 1600x1970-2100mm</t>
  </si>
  <si>
    <t>-1014053980</t>
  </si>
  <si>
    <t>147</t>
  </si>
  <si>
    <t>61162043</t>
  </si>
  <si>
    <t>dveře dvoukřídlé voštinové povrch fóliový plné 1400x1970-2100mm</t>
  </si>
  <si>
    <t>CS ÚRS 2021 01</t>
  </si>
  <si>
    <t>-721689040</t>
  </si>
  <si>
    <t>148</t>
  </si>
  <si>
    <t>766660728</t>
  </si>
  <si>
    <t>Montáž dveřních doplňků dveřního kování interiérového zámku</t>
  </si>
  <si>
    <t>818714166</t>
  </si>
  <si>
    <t>https://podminky.urs.cz/item/CS_URS_2024_01/766660728</t>
  </si>
  <si>
    <t>25+3</t>
  </si>
  <si>
    <t>149</t>
  </si>
  <si>
    <t>54914620</t>
  </si>
  <si>
    <t>kování rozetové spodní pro cylindrickou vložku</t>
  </si>
  <si>
    <t>-1072635531</t>
  </si>
  <si>
    <t>150</t>
  </si>
  <si>
    <t>76685200</t>
  </si>
  <si>
    <t>Okno interiérové fixní plastové 1000/2000 do denní místnosti</t>
  </si>
  <si>
    <t>98580979</t>
  </si>
  <si>
    <t>151</t>
  </si>
  <si>
    <t>76685201</t>
  </si>
  <si>
    <t>Zasklení interiérové fix 2300/2000 bezlepík</t>
  </si>
  <si>
    <t>1244818367</t>
  </si>
  <si>
    <t>152</t>
  </si>
  <si>
    <t>766853000</t>
  </si>
  <si>
    <t>Úprava plastových oken pro prostupy VZT</t>
  </si>
  <si>
    <t>-1084725080</t>
  </si>
  <si>
    <t>153</t>
  </si>
  <si>
    <t>998766202</t>
  </si>
  <si>
    <t>Přesun hmot pro konstrukce truhlářské stanovený procentní sazbou (%) z ceny vodorovná dopravní vzdálenost do 50 m základní v objektech výšky přes 6 do 12 m</t>
  </si>
  <si>
    <t>476138042</t>
  </si>
  <si>
    <t>https://podminky.urs.cz/item/CS_URS_2024_01/998766202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</si>
  <si>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</si>
  <si>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</si>
  <si>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</si>
  <si>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154</t>
  </si>
  <si>
    <t>76752000</t>
  </si>
  <si>
    <t>Demontáž stávajících rolet výdejových oken - 2ks</t>
  </si>
  <si>
    <t>884091985</t>
  </si>
  <si>
    <t>155</t>
  </si>
  <si>
    <t>76755200</t>
  </si>
  <si>
    <t>Dodávka a montáž rolety nového výdejového okna manuální</t>
  </si>
  <si>
    <t>451438562</t>
  </si>
  <si>
    <t>1,5*1,05*3+1,1*1,01</t>
  </si>
  <si>
    <t>156</t>
  </si>
  <si>
    <t>767995113</t>
  </si>
  <si>
    <t>Montáž ostatních atypických zámečnických konstrukcí hmotnosti přes 10 do 20 kg</t>
  </si>
  <si>
    <t>kg</t>
  </si>
  <si>
    <t>-174682231</t>
  </si>
  <si>
    <t>https://podminky.urs.cz/item/CS_URS_2024_01/767995113</t>
  </si>
  <si>
    <t>48,0*0,2*3</t>
  </si>
  <si>
    <t>0,48*1,0*2*3</t>
  </si>
  <si>
    <t>8,64*6,1</t>
  </si>
  <si>
    <t>5,72*2,05*3</t>
  </si>
  <si>
    <t>119,562*0,1</t>
  </si>
  <si>
    <t>157</t>
  </si>
  <si>
    <t>5536200</t>
  </si>
  <si>
    <t>rámová konstrukce výdejních oken - dodávka, výroba, doprava, manipulace, včetně nátěru</t>
  </si>
  <si>
    <t>-2120002315</t>
  </si>
  <si>
    <t>131,518*1,1</t>
  </si>
  <si>
    <t>158</t>
  </si>
  <si>
    <t>998767202</t>
  </si>
  <si>
    <t>Přesun hmot pro zámečnické konstrukce stanovený procentní sazbou (%) z ceny vodorovná dopravní vzdálenost do 50 m základní v objektech výšky přes 6 do 12 m</t>
  </si>
  <si>
    <t>1967430306</t>
  </si>
  <si>
    <t>https://podminky.urs.cz/item/CS_URS_2024_01/998767202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</si>
  <si>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</si>
  <si>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</si>
  <si>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</si>
  <si>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159</t>
  </si>
  <si>
    <t>771121011</t>
  </si>
  <si>
    <t>Příprava podkladu před provedením dlažby nátěr penetrační na podlahu</t>
  </si>
  <si>
    <t>2084383599</t>
  </si>
  <si>
    <t>https://podminky.urs.cz/item/CS_URS_2024_01/771121011</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</si>
  <si>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</si>
  <si>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25,13+5,48+14,73+5,1+33,19+14,09+15,01+6,95+2,3+4,84+5,45+6,0</t>
  </si>
  <si>
    <t>1,46+3,48+3,12+16,73+2,04+1,57+15,6+24,1+5,71+13,66</t>
  </si>
  <si>
    <t>150,05+4,22+8,32+17,18+15,08+2,09*1,1+3,12+6,26+1,88+2,08*1,25</t>
  </si>
  <si>
    <t>1,1*(0,152+0,3)*23</t>
  </si>
  <si>
    <t>160</t>
  </si>
  <si>
    <t>771274123</t>
  </si>
  <si>
    <t>Montáž obkladů schodišť z dlaždic keramických lepených cementovým flexibilním lepidlem stupnic reliéfních nebo z dekorů, šířky přes 250 do 300 mm</t>
  </si>
  <si>
    <t>-627661578</t>
  </si>
  <si>
    <t>https://podminky.urs.cz/item/CS_URS_2024_01/771274123</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</si>
  <si>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</si>
  <si>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161</t>
  </si>
  <si>
    <t>771274232</t>
  </si>
  <si>
    <t>Montáž obkladů schodišť z dlaždic keramických lepených cementovým flexibilním lepidlem podstupnic hladkých, výšky přes 150 do 200 mm</t>
  </si>
  <si>
    <t>2003470141</t>
  </si>
  <si>
    <t>https://podminky.urs.cz/item/CS_URS_2024_01/771274232</t>
  </si>
  <si>
    <t>162</t>
  </si>
  <si>
    <t>771474113</t>
  </si>
  <si>
    <t>Montáž soklů z dlaždic keramických lepených cementovým flexibilním lepidlem rovných, výšky přes 90 do 120 mm</t>
  </si>
  <si>
    <t>-1270395840</t>
  </si>
  <si>
    <t>https://podminky.urs.cz/item/CS_URS_2024_01/771474113</t>
  </si>
  <si>
    <t>(5,7+2,8+5,5+1,95+3,81*2+4,0+1,8+1,1+2,09+2,28+4,65+3,55+2,38+2,17+2,3+2,37)*2</t>
  </si>
  <si>
    <t>20,25*2-3,0-1,1+2,8*2+4,9*2+4,3*2+4,35*2</t>
  </si>
  <si>
    <t>(5,82+3,65+4,37+5,67+1,2+4,6)*2</t>
  </si>
  <si>
    <t>(2,38+7,5+4,0+1,6)*2</t>
  </si>
  <si>
    <t>1,25*2+1,1*2+2,25</t>
  </si>
  <si>
    <t>163</t>
  </si>
  <si>
    <t>771474133</t>
  </si>
  <si>
    <t>Montáž soklů z dlaždic keramických lepených cementovým flexibilním lepidlem schodišťových stupňovitých, výšky přes 90 do 120 mm</t>
  </si>
  <si>
    <t>134347072</t>
  </si>
  <si>
    <t>https://podminky.urs.cz/item/CS_URS_2024_01/771474133</t>
  </si>
  <si>
    <t>0,152*2*23+0,3*2*23</t>
  </si>
  <si>
    <t>164</t>
  </si>
  <si>
    <t>59761409</t>
  </si>
  <si>
    <t>dlažba keramická slinutá protiskluzná do interiéru i exteriéru pro vysoké mechanické namáhání přes 9 do 12ks/m2</t>
  </si>
  <si>
    <t>-1838150768</t>
  </si>
  <si>
    <t>25,3*(0,3+0,3)*1,1</t>
  </si>
  <si>
    <t>0,1*(262,15+20,792)*0,1*1,1</t>
  </si>
  <si>
    <t>165</t>
  </si>
  <si>
    <t>771574112</t>
  </si>
  <si>
    <t>Montáž podlah z dlaždic keramických lepených cementovým flexibilním lepidlem hladkých, tloušťky do 10 mm přes 9 do 12 ks/m2</t>
  </si>
  <si>
    <t>163001968</t>
  </si>
  <si>
    <t>https://podminky.urs.cz/item/CS_URS_2024_01/771574112</t>
  </si>
  <si>
    <t xml:space="preserve">Poznámka k souboru cen:
1. Položky jsou učeny pro všechy druhy povrchových úprav.
</t>
  </si>
  <si>
    <t>166</t>
  </si>
  <si>
    <t>1629983811</t>
  </si>
  <si>
    <t>437,219*1,1</t>
  </si>
  <si>
    <t>167</t>
  </si>
  <si>
    <t>771577111</t>
  </si>
  <si>
    <t>Montáž podlah z dlaždic keramických lepených cementovým flexibilním lepidlem Příplatek k cenám za plochu do 5 m2 jednotlivě</t>
  </si>
  <si>
    <t>83039370</t>
  </si>
  <si>
    <t>https://podminky.urs.cz/item/CS_URS_2024_01/771577111</t>
  </si>
  <si>
    <t>2,3+4,84</t>
  </si>
  <si>
    <t>1,46+3,48+3,12+2,04+1,57</t>
  </si>
  <si>
    <t>4,22+2,09*1,1+3,12+1,88+2,08*1,25</t>
  </si>
  <si>
    <t>168</t>
  </si>
  <si>
    <t>771591000</t>
  </si>
  <si>
    <t>Příplatek za dilatace, lišty</t>
  </si>
  <si>
    <t>-1438483531</t>
  </si>
  <si>
    <t>169</t>
  </si>
  <si>
    <t>771591112</t>
  </si>
  <si>
    <t>Izolace podlahy pod dlažbu nátěrem nebo stěrkou ve dvou vrstvách</t>
  </si>
  <si>
    <t>1889017769</t>
  </si>
  <si>
    <t>https://podminky.urs.cz/item/CS_URS_2024_01/771591112</t>
  </si>
  <si>
    <t xml:space="preserve">Poznámka k souboru cen:
1. Položka 771 59-1112 se použije pro izolaci podlah zatížené přechodnou vlhkostí.
2. V ceně 771 59-1112 až -1212 jsou započteny i náklady na materiál.
3. V cenách 771 59-1207, 77159-1217 ,77159-1227, 77159-1237, 77159-1247, 77159-1257, nejsou započteny náklady na materiál, tyto se oceňují ve specifikaci.
</t>
  </si>
  <si>
    <t>14,73+1,46+3,48+3,12+2,9+1,57+2,04+13,66</t>
  </si>
  <si>
    <t>150,05+1,88+6,26+3,12+4,22+8,32</t>
  </si>
  <si>
    <t>vytažení na stěny-20%</t>
  </si>
  <si>
    <t>216,81*0,2</t>
  </si>
  <si>
    <t>170</t>
  </si>
  <si>
    <t>771591264</t>
  </si>
  <si>
    <t>Izolace podlahy pod dlažbu těsnícími izolačními pásy mezi podlahou a stěnu</t>
  </si>
  <si>
    <t>1104278881</t>
  </si>
  <si>
    <t>https://podminky.urs.cz/item/CS_URS_2024_01/771591264</t>
  </si>
  <si>
    <t>171</t>
  </si>
  <si>
    <t>771995200</t>
  </si>
  <si>
    <t>Příplatek a izolaci prostupů, vyřezání prostupů, dilatace, dilatační lišty</t>
  </si>
  <si>
    <t>160219207</t>
  </si>
  <si>
    <t>172</t>
  </si>
  <si>
    <t>998771202</t>
  </si>
  <si>
    <t>Přesun hmot pro podlahy z dlaždic stanovený procentní sazbou (%) z ceny vodorovná dopravní vzdálenost do 50 m základní v objektech výšky přes 6 do 12 m</t>
  </si>
  <si>
    <t>2135251330</t>
  </si>
  <si>
    <t>https://podminky.urs.cz/item/CS_URS_2024_01/998771202</t>
  </si>
  <si>
    <t>776</t>
  </si>
  <si>
    <t>Podlahy povlakové</t>
  </si>
  <si>
    <t>173</t>
  </si>
  <si>
    <t>776111116</t>
  </si>
  <si>
    <t>Příprava podkladu povlakových podlah a stěn broušení podlah stávajícího podkladu pro odstranění lepidla (po starých krytinách)</t>
  </si>
  <si>
    <t>650527308</t>
  </si>
  <si>
    <t>https://podminky.urs.cz/item/CS_URS_2024_01/776111116</t>
  </si>
  <si>
    <t>174</t>
  </si>
  <si>
    <t>776111311</t>
  </si>
  <si>
    <t>Příprava podkladu povlakových podlah a stěn vysátí podlah</t>
  </si>
  <si>
    <t>813613676</t>
  </si>
  <si>
    <t>https://podminky.urs.cz/item/CS_URS_2024_01/776111311</t>
  </si>
  <si>
    <t xml:space="preserve">Poznámka k souboru cen:
1. V ceně 776 12-1511 zábrana proti vlhkosti jsou započteny i náklady na 2 vrstvy penetrace a zasypání křemičitým pískem.
2. V cenách 776 14-1111 až 776 14-4111 jsou započteny i náklady na dodání stěrky.
</t>
  </si>
  <si>
    <t>175</t>
  </si>
  <si>
    <t>776121321</t>
  </si>
  <si>
    <t>Příprava podkladu povlakových podlah a stěn penetrace neředěná podlah</t>
  </si>
  <si>
    <t>261721342</t>
  </si>
  <si>
    <t>https://podminky.urs.cz/item/CS_URS_2024_01/776121321</t>
  </si>
  <si>
    <t>176</t>
  </si>
  <si>
    <t>776141121</t>
  </si>
  <si>
    <t>Příprava podkladu povlakových podlah a stěn vyrovnání samonivelační stěrkou podlah min.pevnosti 30 MPa, tloušťky do 3 mm</t>
  </si>
  <si>
    <t>-1695535435</t>
  </si>
  <si>
    <t>https://podminky.urs.cz/item/CS_URS_2024_01/776141121</t>
  </si>
  <si>
    <t>177</t>
  </si>
  <si>
    <t>776221111</t>
  </si>
  <si>
    <t>Montáž podlahovin z PVC lepením standardním lepidlem z pásů</t>
  </si>
  <si>
    <t>-301504557</t>
  </si>
  <si>
    <t>https://podminky.urs.cz/item/CS_URS_2024_01/776221111</t>
  </si>
  <si>
    <t>178</t>
  </si>
  <si>
    <t>28412285</t>
  </si>
  <si>
    <t>krytina podlahová heterogenní tl 2mm</t>
  </si>
  <si>
    <t>-620448240</t>
  </si>
  <si>
    <t>149,74*1,1</t>
  </si>
  <si>
    <t>179</t>
  </si>
  <si>
    <t>776223112</t>
  </si>
  <si>
    <t>Montáž podlahovin z PVC spoj podlah svařováním za studena</t>
  </si>
  <si>
    <t>-1953717199</t>
  </si>
  <si>
    <t>https://podminky.urs.cz/item/CS_URS_2024_01/776223112</t>
  </si>
  <si>
    <t>6*10,3</t>
  </si>
  <si>
    <t>180</t>
  </si>
  <si>
    <t>776411111</t>
  </si>
  <si>
    <t>Montáž soklíků lepením obvodových, výšky do 80 mm</t>
  </si>
  <si>
    <t>2070435249</t>
  </si>
  <si>
    <t>https://podminky.urs.cz/item/CS_URS_2024_01/776411111</t>
  </si>
  <si>
    <t>10,3*2+15,4*2+0,4*2+0,4*4*2+0,4*2+1,3*2</t>
  </si>
  <si>
    <t>181</t>
  </si>
  <si>
    <t>28411003</t>
  </si>
  <si>
    <t>lišta soklová PVC 30x30mm</t>
  </si>
  <si>
    <t>-403764170</t>
  </si>
  <si>
    <t>58,8*1,1</t>
  </si>
  <si>
    <t>64,68*1,02 'Přepočtené koeficientem množství</t>
  </si>
  <si>
    <t>182</t>
  </si>
  <si>
    <t>998776202</t>
  </si>
  <si>
    <t>Přesun hmot pro podlahy povlakové stanovený procentní sazbou (%) z ceny vodorovná dopravní vzdálenost do 50 m základní v objektech výšky přes 6 do 12 m</t>
  </si>
  <si>
    <t>1200253167</t>
  </si>
  <si>
    <t>https://podminky.urs.cz/item/CS_URS_2024_01/998776202</t>
  </si>
  <si>
    <t>781</t>
  </si>
  <si>
    <t>Dokončovací práce - obklady</t>
  </si>
  <si>
    <t>183</t>
  </si>
  <si>
    <t>781121011</t>
  </si>
  <si>
    <t>Příprava podkladu před provedením obkladu nátěr penetrační na stěnu</t>
  </si>
  <si>
    <t>-379011321</t>
  </si>
  <si>
    <t>https://podminky.urs.cz/item/CS_URS_2024_01/781121011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</si>
  <si>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</si>
  <si>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184</t>
  </si>
  <si>
    <t>781131112</t>
  </si>
  <si>
    <t>Izolace stěny pod obklad izolace nátěrem nebo stěrkou ve dvou vrstvách</t>
  </si>
  <si>
    <t>959616855</t>
  </si>
  <si>
    <t>https://podminky.urs.cz/item/CS_URS_2024_01/781131112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</si>
  <si>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</si>
  <si>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koupelna </t>
  </si>
  <si>
    <t>2,0*(1,53+1,93)</t>
  </si>
  <si>
    <t>185</t>
  </si>
  <si>
    <t>781131241</t>
  </si>
  <si>
    <t>Izolace stěny pod obklad izolace těsnícími izolačními pásy vnitřní kout</t>
  </si>
  <si>
    <t>-287318414</t>
  </si>
  <si>
    <t>https://podminky.urs.cz/item/CS_URS_2024_01/781131241</t>
  </si>
  <si>
    <t>2,0</t>
  </si>
  <si>
    <t>186</t>
  </si>
  <si>
    <t>781474112</t>
  </si>
  <si>
    <t>Montáž keramických obkladů stěn lepených cementovým flexibilním lepidlem hladkých přes 9 do 12 ks/m2</t>
  </si>
  <si>
    <t>-1810833017</t>
  </si>
  <si>
    <t>https://podminky.urs.cz/item/CS_URS_2024_01/781474112</t>
  </si>
  <si>
    <t xml:space="preserve">Poznámka k souboru cen:
1. Položky jsou určeny pro všechny druhy povrchových úprav.
</t>
  </si>
  <si>
    <t>2,0*(1,51*2+1,16*2+1,35*4+1,65*2+1,4*2+1,87*2*2+1,65*2+1,85*2+0,9*2+1,62*2+5,9*2+2,62*2+0,25*4)+1,5*4,0</t>
  </si>
  <si>
    <t>-(0,8*1,97*6+0,7*1,97*2+1,2*0,075*2+1,2*1,15)+0,15*(1,2*2+0,075*2+1,2+1,15*2)</t>
  </si>
  <si>
    <t>2,25*15,4+2,0*(15,4*2+14,62*2+2,3*2+20+3,962*2+0,4*2+0,879*2+0,55*2+1,7*2+0,45*2+0,8*6+0,4*4*3+0,3*4+0,25*2)</t>
  </si>
  <si>
    <t>1,5*(1,82*2+0,15+3,18*2+0,15*2+2,842*2+0,15+2,829*2+0,15*3+2,002*2)+2,1*(3,0*2+0,15)+0,15*(1,82+3,18+3,0+2,842+2,829+2,002)</t>
  </si>
  <si>
    <t>2,0*(1,7*2+1,95*2+3,35*2+1,1*2+1,745*2*2+2,39*2+2,1*2+2,3*2+3,6*2)</t>
  </si>
  <si>
    <t>-(1,5*1,05*2+5,76*1,05*2+0,8*1,97*7+0,7*1,97*2+1,4*1,97+5,0*1,3+16,8*1,3)+0,15*(1,3*4+5,0+16,8)</t>
  </si>
  <si>
    <t>187</t>
  </si>
  <si>
    <t>781494111</t>
  </si>
  <si>
    <t>Obklad - dokončující práce profily ukončovací lepené flexibilním lepidlem rohové</t>
  </si>
  <si>
    <t>-1331360106</t>
  </si>
  <si>
    <t>https://podminky.urs.cz/item/CS_URS_2021_01/781494111</t>
  </si>
  <si>
    <t xml:space="preserve">Poznámka k souboru cen:
1. Množství měrných jednotek u ceny -5185 se stanoví podle počtu řezaných obkladaček, nezávisle na jejich velikosti.
2. Položku -5185 lze použít při nuceném použití jiného nástroje než řezačky.
</t>
  </si>
  <si>
    <t>2,0*5+2,62+0,9+2,4+0,075*2+1,2+1,15*2</t>
  </si>
  <si>
    <t>(5,76*2*2+1,05*2*2+1,5*2*2+7,2+16,8+2,3+1,275*3)+2,0*41</t>
  </si>
  <si>
    <t>188</t>
  </si>
  <si>
    <t>781571141</t>
  </si>
  <si>
    <t>Montáž keramických obkladů ostění lepených flexibilním lepidlem šířky ostění přes 200 do 400 mm</t>
  </si>
  <si>
    <t>28486715</t>
  </si>
  <si>
    <t>https://podminky.urs.cz/item/CS_URS_2024_01/781571141</t>
  </si>
  <si>
    <t>Poznámka k položce:
příplatek za úpravu ostění a parapetů</t>
  </si>
  <si>
    <t xml:space="preserve">příplatek  </t>
  </si>
  <si>
    <t>2,62+0,9+2,4+0,075*2+1,2+1,15*2</t>
  </si>
  <si>
    <t>(5,76*2*2+1,05*2*2+1,5*2*2+7,2+16,8+2,3+1,275*3)</t>
  </si>
  <si>
    <t>189</t>
  </si>
  <si>
    <t>597814770</t>
  </si>
  <si>
    <t>Obklad výběr</t>
  </si>
  <si>
    <t>M2</t>
  </si>
  <si>
    <t>1251358045</t>
  </si>
  <si>
    <t>446,923*1,1</t>
  </si>
  <si>
    <t>190</t>
  </si>
  <si>
    <t>78199000</t>
  </si>
  <si>
    <t>Příplatek a izolaci prostupů, vyřezání otvorů pro krabice, zásuvky, vypínače, prostupy</t>
  </si>
  <si>
    <t>-1212152244</t>
  </si>
  <si>
    <t>191</t>
  </si>
  <si>
    <t>998781202</t>
  </si>
  <si>
    <t>Přesun hmot pro obklady keramické stanovený procentní sazbou (%) z ceny vodorovná dopravní vzdálenost do 50 m základní v objektech výšky přes 6 do 12 m</t>
  </si>
  <si>
    <t>-1787920357</t>
  </si>
  <si>
    <t>https://podminky.urs.cz/item/CS_URS_2024_01/998781202</t>
  </si>
  <si>
    <t>783</t>
  </si>
  <si>
    <t>Dokončovací práce - nátěry</t>
  </si>
  <si>
    <t>192</t>
  </si>
  <si>
    <t>78385000</t>
  </si>
  <si>
    <t>Nátěr zárubní jednokřídlových včetně očištění a připravy</t>
  </si>
  <si>
    <t>-420572458</t>
  </si>
  <si>
    <t>193</t>
  </si>
  <si>
    <t>78385001</t>
  </si>
  <si>
    <t>Nátěr zárubní dvoukřídlových včetně očištění a přípravy</t>
  </si>
  <si>
    <t>-937988490</t>
  </si>
  <si>
    <t>4+1</t>
  </si>
  <si>
    <t>784</t>
  </si>
  <si>
    <t>Dokončovací práce - malby a tapety</t>
  </si>
  <si>
    <t>194</t>
  </si>
  <si>
    <t>784111010</t>
  </si>
  <si>
    <t>Obroušení podkladu , příprava, tmelení drobných prasklinek, zakrytí , olepení ploch</t>
  </si>
  <si>
    <t>-196952410</t>
  </si>
  <si>
    <t>195</t>
  </si>
  <si>
    <t>784181001</t>
  </si>
  <si>
    <t>Pačokování jednonásobné v místnostech výšky do 3,80 m</t>
  </si>
  <si>
    <t>145683381</t>
  </si>
  <si>
    <t>https://podminky.urs.cz/item/CS_URS_2024_01/784181001</t>
  </si>
  <si>
    <t>3,28*(5,7*2*2+5,5*2+2,62*2+0,7*2+0,3*4+1,95*2+2,81*2)</t>
  </si>
  <si>
    <t>3,28*(4,0+1,8+3,81*2+2,09+1,1+2,38+2,17+2,3+2,37)*2</t>
  </si>
  <si>
    <t>3,28*(1,62+1,87*2+0,9+1,85+1,65+1,65+1,6+3,65+5,82+1,35*2+1,51+1,16)*2</t>
  </si>
  <si>
    <t>3,28*(15,4*2+10,3*2+0,35*2+0,4*4*5+1,2*2+0,4*2+0,7*4+15,4*2+14,62*2+2,3*2+4,362*2+1,429*2+1,6*2+0,4*2+0,4*4*2+0,8*4+0,3*3+0,25*2)</t>
  </si>
  <si>
    <t>3,28*(4,0*2-1,1+1,6*2+4,65*2+2,28*2+1,1*2+3,55*2+1,1*2)</t>
  </si>
  <si>
    <t>sociálky, sklad, denní místnost,přípravna</t>
  </si>
  <si>
    <t>3,28*(1,745*4+1,1*2+3,35*2+1,85*2+1,65*2+7,5*2+2,38*2+2,39*2+2,3*2+2,1*2+3,6*2)</t>
  </si>
  <si>
    <t>196</t>
  </si>
  <si>
    <t>784221101</t>
  </si>
  <si>
    <t>Malby z malířských směsí otěruvzdorných za sucha dvojnásobné, bílé za sucha otěruvzdorné dobře v místnostech výšky do 3,80 m</t>
  </si>
  <si>
    <t>-918206629</t>
  </si>
  <si>
    <t>https://podminky.urs.cz/item/CS_URS_2024_01/784221101</t>
  </si>
  <si>
    <t>2326,045</t>
  </si>
  <si>
    <t>sdk</t>
  </si>
  <si>
    <t>29,67+19*0,7</t>
  </si>
  <si>
    <t>Práce a dodávky M</t>
  </si>
  <si>
    <t>33-M</t>
  </si>
  <si>
    <t>Montáže dopr.zaříz.,sklad. zař. a váh</t>
  </si>
  <si>
    <t>197</t>
  </si>
  <si>
    <t>330420000</t>
  </si>
  <si>
    <t>Dodávka a montáž výtahu dle specifikace PD včetně demontáže stávajícího zařízení</t>
  </si>
  <si>
    <t>1615744919</t>
  </si>
  <si>
    <t>198</t>
  </si>
  <si>
    <t>330420001</t>
  </si>
  <si>
    <t>Výrobní dokumentace výtahu</t>
  </si>
  <si>
    <t>-1924025355</t>
  </si>
  <si>
    <t>199</t>
  </si>
  <si>
    <t>330420002</t>
  </si>
  <si>
    <t>Zednické výpomoci pro výtah - opravy omítek, sekání, zazdívky, lešení, osvětlení pracoviště</t>
  </si>
  <si>
    <t>2097355097</t>
  </si>
  <si>
    <t>02 - ZTI</t>
  </si>
  <si>
    <t xml:space="preserve">PSV - Práce a dodávky PSV   </t>
  </si>
  <si>
    <t xml:space="preserve">    721 - Zdravotechnika - vnitřní kanalizace   </t>
  </si>
  <si>
    <t xml:space="preserve">    722 - Zdravotechnika - vnitřní vodovod   </t>
  </si>
  <si>
    <t xml:space="preserve">    723 - Zdravotechnika - vnitřní plynovod   </t>
  </si>
  <si>
    <t xml:space="preserve">    725 - Zdravotechnika - zařizovací předměty   </t>
  </si>
  <si>
    <t xml:space="preserve">Práce a dodávky PSV   </t>
  </si>
  <si>
    <t>721</t>
  </si>
  <si>
    <t xml:space="preserve">Zdravotechnika - vnitřní kanalizace   </t>
  </si>
  <si>
    <t>721001</t>
  </si>
  <si>
    <t>Vpusť podlahová DN 70</t>
  </si>
  <si>
    <t>ks</t>
  </si>
  <si>
    <t>-807819624</t>
  </si>
  <si>
    <t>721002</t>
  </si>
  <si>
    <t>Vpusťr podlahová DN 50</t>
  </si>
  <si>
    <t>-1903268680</t>
  </si>
  <si>
    <t>721003</t>
  </si>
  <si>
    <t>Demontáž stávajííc kanalizace</t>
  </si>
  <si>
    <t>hod</t>
  </si>
  <si>
    <t>590084499</t>
  </si>
  <si>
    <t>721004</t>
  </si>
  <si>
    <t>Práce zámečnické - konzoly</t>
  </si>
  <si>
    <t>-2048689860</t>
  </si>
  <si>
    <t>721005</t>
  </si>
  <si>
    <t>Zápachová uzávěrka umyvadlová a dřezová</t>
  </si>
  <si>
    <t>-1582763983</t>
  </si>
  <si>
    <t>721006</t>
  </si>
  <si>
    <t>práce HSV pro kanalizaci, průrazy, opravy</t>
  </si>
  <si>
    <t>1365456079</t>
  </si>
  <si>
    <t>721007</t>
  </si>
  <si>
    <t>Napojení na stávající kanalizaci</t>
  </si>
  <si>
    <t>-1903749762</t>
  </si>
  <si>
    <t>721173706</t>
  </si>
  <si>
    <t>Potrubí z trub polyetylenových svařované odpadní (svislé) DN 100</t>
  </si>
  <si>
    <t>564639916</t>
  </si>
  <si>
    <t>https://podminky.urs.cz/item/CS_URS_2024_01/721173706</t>
  </si>
  <si>
    <t>721173707</t>
  </si>
  <si>
    <t>Potrubí z trub polyetylenových svařované odpadní (svislé) DN 125</t>
  </si>
  <si>
    <t>-1013468768</t>
  </si>
  <si>
    <t>https://podminky.urs.cz/item/CS_URS_2024_01/721173707</t>
  </si>
  <si>
    <t>721174024</t>
  </si>
  <si>
    <t>Potrubí z trub polypropylenových odpadní (svislé) DN 75</t>
  </si>
  <si>
    <t>-1819332256</t>
  </si>
  <si>
    <t>https://podminky.urs.cz/item/CS_URS_2024_01/721174024</t>
  </si>
  <si>
    <t>721174025</t>
  </si>
  <si>
    <t>Potrubí z trub polypropylenových odpadní (svislé) DN 110</t>
  </si>
  <si>
    <t>837224635</t>
  </si>
  <si>
    <t>https://podminky.urs.cz/item/CS_URS_2024_01/721174025</t>
  </si>
  <si>
    <t>721174042</t>
  </si>
  <si>
    <t>Potrubí z trub polypropylenových připojovací DN 40</t>
  </si>
  <si>
    <t>-1917309679</t>
  </si>
  <si>
    <t>https://podminky.urs.cz/item/CS_URS_2024_01/721174042</t>
  </si>
  <si>
    <t>721174043</t>
  </si>
  <si>
    <t>Potrubí z trub polypropylenových připojovací DN 50</t>
  </si>
  <si>
    <t>-1509921090</t>
  </si>
  <si>
    <t>https://podminky.urs.cz/item/CS_URS_2024_01/721174043</t>
  </si>
  <si>
    <t>721194104</t>
  </si>
  <si>
    <t>Vyměření přípojek na potrubí vyvedení a upevnění odpadních výpustek DN 40</t>
  </si>
  <si>
    <t>1806772390</t>
  </si>
  <si>
    <t>721194105</t>
  </si>
  <si>
    <t>Vyměření přípojek na potrubí vyvedení a upevnění odpadních výpustek DN 50</t>
  </si>
  <si>
    <t>1414089031</t>
  </si>
  <si>
    <t>721194107</t>
  </si>
  <si>
    <t>Vyměření přípojek na potrubí vyvedení a upevnění odpadních výpustek DN 70</t>
  </si>
  <si>
    <t>1041238550</t>
  </si>
  <si>
    <t>721194109</t>
  </si>
  <si>
    <t>Vyměření přípojek na potrubí vyvedení a upevnění odpadních výpustek DN 110</t>
  </si>
  <si>
    <t>1361357914</t>
  </si>
  <si>
    <t>721211405</t>
  </si>
  <si>
    <t>Podlahové vpusti s vodorovným odtokem DN 40/50 s automatickým a ručním uzávěrem, mřížka nerez 115x115</t>
  </si>
  <si>
    <t>-1661060322</t>
  </si>
  <si>
    <t>https://podminky.urs.cz/item/CS_URS_2024_01/721211405</t>
  </si>
  <si>
    <t>721211502</t>
  </si>
  <si>
    <t>Podlahové vpusti sklepní vpusti s vodorovným odtokem DN 110 mřížka litina 170x240</t>
  </si>
  <si>
    <t>-1533469765</t>
  </si>
  <si>
    <t>721211912</t>
  </si>
  <si>
    <t>Podlahové vpusti montáž podlahových vpustí ostatních typů DN 50/75</t>
  </si>
  <si>
    <t>2085783501</t>
  </si>
  <si>
    <t>721219521</t>
  </si>
  <si>
    <t>Podlahové vpusti montáž sklepních vpustí ostatních typů DN 75/110</t>
  </si>
  <si>
    <t>619828207</t>
  </si>
  <si>
    <t>721290111</t>
  </si>
  <si>
    <t>Zkouška těsnosti kanalizace v objektech vodou do DN 125</t>
  </si>
  <si>
    <t>-715554936</t>
  </si>
  <si>
    <t>998721201</t>
  </si>
  <si>
    <t>Přesun hmot pro vnitřní kanalizaci stanovený procentní sazbou (%) z ceny vodorovná dopravní vzdálenost do 50 m základní v objektech výšky do 6 m</t>
  </si>
  <si>
    <t>1788440698</t>
  </si>
  <si>
    <t>722</t>
  </si>
  <si>
    <t xml:space="preserve">Zdravotechnika - vnitřní vodovod   </t>
  </si>
  <si>
    <t>722001</t>
  </si>
  <si>
    <t>Demontáž stáv. vodoinstalace</t>
  </si>
  <si>
    <t>1018446216</t>
  </si>
  <si>
    <t>722002</t>
  </si>
  <si>
    <t>Napojení na stávající vodovodní potrubí</t>
  </si>
  <si>
    <t>1368883873</t>
  </si>
  <si>
    <t>722003</t>
  </si>
  <si>
    <t>Konstrukce zámčnické,</t>
  </si>
  <si>
    <t>-1630223236</t>
  </si>
  <si>
    <t>722004</t>
  </si>
  <si>
    <t>Žlaby pro PE potrubí vč. montáže</t>
  </si>
  <si>
    <t>1802305646</t>
  </si>
  <si>
    <t>722005</t>
  </si>
  <si>
    <t>Práce HSV pro voodinstalaci, průrazy,opravy</t>
  </si>
  <si>
    <t>-812677626</t>
  </si>
  <si>
    <t>722130233</t>
  </si>
  <si>
    <t>Potrubí z ocelových trubek pozinkovaných závitových svařovaných běžných DN 25</t>
  </si>
  <si>
    <t>-286669876</t>
  </si>
  <si>
    <t>722174022</t>
  </si>
  <si>
    <t>Potrubí z plastových trubek z polypropylenu PPR svařovaných polyfúzně PN 20 (SDR 6) D 20 x 3,4</t>
  </si>
  <si>
    <t>-109242309</t>
  </si>
  <si>
    <t>722174023</t>
  </si>
  <si>
    <t>Potrubí z plastových trubek z polypropylenu PPR svařovaných polyfúzně PN 20 (SDR 6) D 25 x 4,2</t>
  </si>
  <si>
    <t>-689314350</t>
  </si>
  <si>
    <t>722174024</t>
  </si>
  <si>
    <t>Potrubí z plastových trubek z polypropylenu PPR svařovaných polyfúzně PN 20 (SDR 6) D 32 x 5,4</t>
  </si>
  <si>
    <t>298036737</t>
  </si>
  <si>
    <t>722181221</t>
  </si>
  <si>
    <t>Ochrana potrubí termoizolačními trubicemi z pěnového polyetylenu PE přilepenými v příčných a podélných spojích, tloušťky izolace přes 6 do 9 mm, vnitřního průměru izolace DN do 22 mm</t>
  </si>
  <si>
    <t>-2071421701</t>
  </si>
  <si>
    <t>722181222</t>
  </si>
  <si>
    <t>Ochrana potrubí termoizolačními trubicemi z pěnového polyetylenu PE přilepenými v příčných a podélných spojích, tloušťky izolace přes 6 do 9 mm, vnitřního průměru izolace DN přes 22 do 45 mm</t>
  </si>
  <si>
    <t>1712537034</t>
  </si>
  <si>
    <t>722190401</t>
  </si>
  <si>
    <t>Zřízení přípojek na potrubí vyvedení a upevnění výpustek do DN 25</t>
  </si>
  <si>
    <t>1159221471</t>
  </si>
  <si>
    <t>722220111</t>
  </si>
  <si>
    <t>Armatury s jedním závitem nástěnky pro výtokový ventil G 1/2"</t>
  </si>
  <si>
    <t>-210707389</t>
  </si>
  <si>
    <t>722232043</t>
  </si>
  <si>
    <t>Armatury se dvěma závity kulové kohouty PN 42 do 185 °C přímé vnitřní závit G 1/2"</t>
  </si>
  <si>
    <t>-1601565043</t>
  </si>
  <si>
    <t>722232044</t>
  </si>
  <si>
    <t>Armatury se dvěma závity kulové kohouty PN 42 do 185 °C přímé vnitřní závit G 3/4"</t>
  </si>
  <si>
    <t>749099509</t>
  </si>
  <si>
    <t>722232045</t>
  </si>
  <si>
    <t>Armatury se dvěma závity kulové kohouty PN 42 do 185 °C přímé vnitřní závit G 1"</t>
  </si>
  <si>
    <t>789376454</t>
  </si>
  <si>
    <t>722250143</t>
  </si>
  <si>
    <t>Požární příslušenství a armatury hydrantový systém s tvarově stálou hadicí prosklený D 25 x 30 m</t>
  </si>
  <si>
    <t>-1178689928</t>
  </si>
  <si>
    <t>722290226</t>
  </si>
  <si>
    <t>Zkoušky, proplach a desinfekce vodovodního potrubí zkoušky těsnosti vodovodního potrubí závitového do DN 50</t>
  </si>
  <si>
    <t>-1594838819</t>
  </si>
  <si>
    <t>722290234</t>
  </si>
  <si>
    <t>Zkoušky, proplach a desinfekce vodovodního potrubí proplach a desinfekce vodovodního potrubí do DN 80</t>
  </si>
  <si>
    <t>1168542001</t>
  </si>
  <si>
    <t>998722201</t>
  </si>
  <si>
    <t>Přesun hmot pro vnitřní vodovod stanovený procentní sazbou (%) z ceny vodorovná dopravní vzdálenost do 50 m základní v objektech výšky do 6 m</t>
  </si>
  <si>
    <t>-1158414895</t>
  </si>
  <si>
    <t>723</t>
  </si>
  <si>
    <t xml:space="preserve">Zdravotechnika - vnitřní plynovod   </t>
  </si>
  <si>
    <t>723001</t>
  </si>
  <si>
    <t>BAP DN 40 NT</t>
  </si>
  <si>
    <t>-1373360913</t>
  </si>
  <si>
    <t>723002</t>
  </si>
  <si>
    <t>Čidlo GC20P</t>
  </si>
  <si>
    <t>-831701388</t>
  </si>
  <si>
    <t>723003</t>
  </si>
  <si>
    <t>Čidlo GIC 20P</t>
  </si>
  <si>
    <t>44291595</t>
  </si>
  <si>
    <t>723004</t>
  </si>
  <si>
    <t>Nátěr potrubí</t>
  </si>
  <si>
    <t>-1306288506</t>
  </si>
  <si>
    <t>723005</t>
  </si>
  <si>
    <t>Demontáž stáv. plynoinstalace</t>
  </si>
  <si>
    <t>1834461129</t>
  </si>
  <si>
    <t>723006</t>
  </si>
  <si>
    <t>Napojení na stáv. plynoinstalaci</t>
  </si>
  <si>
    <t>2078244346</t>
  </si>
  <si>
    <t>723007</t>
  </si>
  <si>
    <t>HSV práce pro plynoinstalaci</t>
  </si>
  <si>
    <t>754256013</t>
  </si>
  <si>
    <t>723008</t>
  </si>
  <si>
    <t>revize, revizní zpráva</t>
  </si>
  <si>
    <t>-973901859</t>
  </si>
  <si>
    <t>723111202</t>
  </si>
  <si>
    <t>Potrubí z ocelových trubek závitových černých spojovaných svařováním, bezešvých běžných DN 15</t>
  </si>
  <si>
    <t>1978734220</t>
  </si>
  <si>
    <t>723111203</t>
  </si>
  <si>
    <t>Potrubí z ocelových trubek závitových černých spojovaných svařováním, bezešvých běžných DN 20</t>
  </si>
  <si>
    <t>-1865542823</t>
  </si>
  <si>
    <t>723111204</t>
  </si>
  <si>
    <t>Potrubí z ocelových trubek závitových černých spojovaných svařováním, bezešvých běžných DN 25</t>
  </si>
  <si>
    <t>-1368679698</t>
  </si>
  <si>
    <t>723111206</t>
  </si>
  <si>
    <t>Potrubí z ocelových trubek závitových černých spojovaných svařováním, bezešvých běžných DN 40</t>
  </si>
  <si>
    <t>-1754261229</t>
  </si>
  <si>
    <t>723190251</t>
  </si>
  <si>
    <t>Přípojky plynovodní ke strojům a zařízením z trubek vyvedení a upevnění plynovodních výpustek na potrubí DN 15</t>
  </si>
  <si>
    <t>-976638365</t>
  </si>
  <si>
    <t>723190252</t>
  </si>
  <si>
    <t>Přípojky plynovodní ke strojům a zařízením z trubek vyvedení a upevnění plynovodních výpustek na potrubí DN 20</t>
  </si>
  <si>
    <t>1062599130</t>
  </si>
  <si>
    <t>723231162</t>
  </si>
  <si>
    <t>Armatury se dvěma závity kohouty kulové PN 42 do 185°C plnoprůtokové vnitřní závit těžká řada G 1/2"</t>
  </si>
  <si>
    <t>1683373798</t>
  </si>
  <si>
    <t>723231163</t>
  </si>
  <si>
    <t>Armatury se dvěma závity kohouty kulové PN 42 do 185°C plnoprůtokové vnitřní závit těžká řada G 3/4"</t>
  </si>
  <si>
    <t>550279985</t>
  </si>
  <si>
    <t>723231164</t>
  </si>
  <si>
    <t>Armatury se dvěma závity kohouty kulové PN 42 do 185°C plnoprůtokové vnitřní závit těžká řada G 1"</t>
  </si>
  <si>
    <t>1122598814</t>
  </si>
  <si>
    <t>723231166</t>
  </si>
  <si>
    <t>Armatury se dvěma závity kohouty kulové PN 42 do 185°C plnoprůtokové vnitřní závit těžká řada G 1 1/2"</t>
  </si>
  <si>
    <t>-1374854952</t>
  </si>
  <si>
    <t>723239105</t>
  </si>
  <si>
    <t>Armatury se dvěma závity montáž armatur se dvěma závity ostatních typů G 1 1/2"</t>
  </si>
  <si>
    <t>-1527129060</t>
  </si>
  <si>
    <t>998723201</t>
  </si>
  <si>
    <t>Přesun hmot pro vnitřní plynovod stanovený procentní sazbou (%) z ceny vodorovná dopravní vzdálenost do 50 m základní v objektech výšky do 6 m</t>
  </si>
  <si>
    <t>-2070863035</t>
  </si>
  <si>
    <t>725</t>
  </si>
  <si>
    <t xml:space="preserve">Zdravotechnika - zařizovací předměty   </t>
  </si>
  <si>
    <t>725001</t>
  </si>
  <si>
    <t>Klozet závěsný vč. ovládací desky</t>
  </si>
  <si>
    <t>-1808784355</t>
  </si>
  <si>
    <t>725002</t>
  </si>
  <si>
    <t>Sprchová baterie s nastavitelnou výškou sprchy</t>
  </si>
  <si>
    <t>1714383482</t>
  </si>
  <si>
    <t>725119125</t>
  </si>
  <si>
    <t>Zařízení záchodů montáž klozetových mís závěsných na nosné stěny</t>
  </si>
  <si>
    <t>103608416</t>
  </si>
  <si>
    <t>725211616</t>
  </si>
  <si>
    <t>Umyvadla keramická bílá bez výtokových armatur připevněná na stěnu šrouby s krytem na sifon (polosloupem), šířka umyvadla 550 mm</t>
  </si>
  <si>
    <t>-2000597519</t>
  </si>
  <si>
    <t>725813111</t>
  </si>
  <si>
    <t>Ventily rohové bez připojovací trubičky nebo flexi hadičky G 1/2"</t>
  </si>
  <si>
    <t>862349249</t>
  </si>
  <si>
    <t>725813112</t>
  </si>
  <si>
    <t>Ventily rohové bez připojovací trubičky nebo flexi hadičky pračkové G 3/4"</t>
  </si>
  <si>
    <t>452675947</t>
  </si>
  <si>
    <t>1524686265</t>
  </si>
  <si>
    <t>725821311</t>
  </si>
  <si>
    <t>Baterie dřezové nástěnné pákové s otáčivým kulatým ústím a délkou ramínka 200 mm</t>
  </si>
  <si>
    <t>-2056697781</t>
  </si>
  <si>
    <t>725822611</t>
  </si>
  <si>
    <t>Baterie umyvadlové stojánkové pákové bez výpusti</t>
  </si>
  <si>
    <t>-1401402287</t>
  </si>
  <si>
    <t>725849411</t>
  </si>
  <si>
    <t>Baterie sprchové montáž nástěnných baterií s nastavitelnou výškou sprchy</t>
  </si>
  <si>
    <t>-1148356698</t>
  </si>
  <si>
    <t>998725201</t>
  </si>
  <si>
    <t>Přesun hmot pro zařizovací předměty stanovený procentní sazbou (%) z ceny vodorovná dopravní vzdálenost do 50 m základní v objektech výšky do 6 m</t>
  </si>
  <si>
    <t>1114120475</t>
  </si>
  <si>
    <t>03 - Elektro</t>
  </si>
  <si>
    <t xml:space="preserve">    741 - Elektroinstalace - demontáže</t>
  </si>
  <si>
    <t xml:space="preserve">    742 - Elektroinstalace - osvětlení</t>
  </si>
  <si>
    <t xml:space="preserve">    743 - Elektromontáže - ochranné pospojování</t>
  </si>
  <si>
    <t xml:space="preserve">    744 - Elektromontáže - rozvaděče</t>
  </si>
  <si>
    <t xml:space="preserve">    745 - Elektromontáže - zásuvky a připojení technologie</t>
  </si>
  <si>
    <t xml:space="preserve">    746 - Materiály, osvětlení</t>
  </si>
  <si>
    <t xml:space="preserve">    747 - Rozvaděče a kabelový žlab</t>
  </si>
  <si>
    <t xml:space="preserve">    748 - Zásuvky a připojení technologie</t>
  </si>
  <si>
    <t xml:space="preserve">    749 - Elektromontáže - ostatní práce a HZS</t>
  </si>
  <si>
    <t>741</t>
  </si>
  <si>
    <t>Elektroinstalace - demontáže</t>
  </si>
  <si>
    <t>Demontáž stáv. elektroinstalace související s řešenými prostory. Kabelová vedení související s elektroinstalací jiných než řešených prostor zachovat!</t>
  </si>
  <si>
    <t>1555264238</t>
  </si>
  <si>
    <t>Demontáže v rozvodně</t>
  </si>
  <si>
    <t>-1125072912</t>
  </si>
  <si>
    <t>742</t>
  </si>
  <si>
    <t>Elektroinstalace - osvětlení</t>
  </si>
  <si>
    <t>01.1</t>
  </si>
  <si>
    <t>Montáž lineárního svítidla na závěs</t>
  </si>
  <si>
    <t>-912907950</t>
  </si>
  <si>
    <t>02.1</t>
  </si>
  <si>
    <t>Montáž kruhového svítidla na stěnu/strop</t>
  </si>
  <si>
    <t>1733790987</t>
  </si>
  <si>
    <t>Montáž závěsu svítidla</t>
  </si>
  <si>
    <t>199742152</t>
  </si>
  <si>
    <t>Montáž nouzového svítidla na stěnu</t>
  </si>
  <si>
    <t>-1067378459</t>
  </si>
  <si>
    <t>Montáž vypínač řaz. 1 pod omítku</t>
  </si>
  <si>
    <t>493830466</t>
  </si>
  <si>
    <t>Montáž vypínač řaz. 5 pod omítku</t>
  </si>
  <si>
    <t>98936352</t>
  </si>
  <si>
    <t>Montáž vypínač řaz. 6 pod omítku</t>
  </si>
  <si>
    <t>353713404</t>
  </si>
  <si>
    <t>08</t>
  </si>
  <si>
    <t>Montáž vypínač řaz. 7 pod omítku</t>
  </si>
  <si>
    <t>306417847</t>
  </si>
  <si>
    <t>Montáž přístrojové krabice pod omítku, vč. sádrování</t>
  </si>
  <si>
    <t>-1594384091</t>
  </si>
  <si>
    <t>Vykroužení kapsy pro přístroj. krabici do zdiva</t>
  </si>
  <si>
    <t>-1350011100</t>
  </si>
  <si>
    <t>Montáž kabelu CYKY do pr. 2,5 pod omítku/dopodlhy/žlabu</t>
  </si>
  <si>
    <t>-617926524</t>
  </si>
  <si>
    <t>Výřez drážky ve zdivu 30x30mm</t>
  </si>
  <si>
    <t>-807264352</t>
  </si>
  <si>
    <t>Montáž lineárního svítidla strop/stěnu</t>
  </si>
  <si>
    <t>1677213671</t>
  </si>
  <si>
    <t>Montáž časového relé pod vypínač</t>
  </si>
  <si>
    <t>-1070539693</t>
  </si>
  <si>
    <t>Montáž bodového svítidla do podhledu</t>
  </si>
  <si>
    <t>-658694830</t>
  </si>
  <si>
    <t>743</t>
  </si>
  <si>
    <t>Elektromontáže - ochranné pospojování</t>
  </si>
  <si>
    <t>01.2</t>
  </si>
  <si>
    <t>Montáž svorkovnice MET pod omítku</t>
  </si>
  <si>
    <t>-1212993158</t>
  </si>
  <si>
    <t>02.2</t>
  </si>
  <si>
    <t>Výsek kapsy pro MET do zdiva</t>
  </si>
  <si>
    <t>-1171768766</t>
  </si>
  <si>
    <t>03.1</t>
  </si>
  <si>
    <t>Montáž vodiče H05V-K ZŽ pod omítku/do podlahy/žabu</t>
  </si>
  <si>
    <t>-703512065</t>
  </si>
  <si>
    <t>04.1</t>
  </si>
  <si>
    <t>Montáž svorky ZSA s Cu páskem</t>
  </si>
  <si>
    <t>390080896</t>
  </si>
  <si>
    <t>744</t>
  </si>
  <si>
    <t>Elektromontáže - rozvaděče</t>
  </si>
  <si>
    <t>01.3</t>
  </si>
  <si>
    <t>Montáž rozváděče R-CHB (osazení skříně, výplet, zapojení) - komplet</t>
  </si>
  <si>
    <t>ckl</t>
  </si>
  <si>
    <t>1155364863</t>
  </si>
  <si>
    <t>02.3</t>
  </si>
  <si>
    <t>Výsek kapsy pro rozváděč RK1.1,</t>
  </si>
  <si>
    <t>clk</t>
  </si>
  <si>
    <t>-57572163</t>
  </si>
  <si>
    <t>03.2</t>
  </si>
  <si>
    <t>Instalace vodičů CYA 95, volně v prostoru RH 4. pole5</t>
  </si>
  <si>
    <t>1146639364</t>
  </si>
  <si>
    <t>04.2</t>
  </si>
  <si>
    <t>Zapojení konců vodičů CYA 95</t>
  </si>
  <si>
    <t>-1530816259</t>
  </si>
  <si>
    <t>05.1</t>
  </si>
  <si>
    <t>Instalace a zapojení poj. odpínače v RH 4.poli</t>
  </si>
  <si>
    <t>-190474130</t>
  </si>
  <si>
    <t>06.1</t>
  </si>
  <si>
    <t>Úpravy ve stáv. RH 4. poli</t>
  </si>
  <si>
    <t>1547377538</t>
  </si>
  <si>
    <t>07.1</t>
  </si>
  <si>
    <t>Montáž CYKY-J 5x10 pod omítkou</t>
  </si>
  <si>
    <t>866597623</t>
  </si>
  <si>
    <t>08.1</t>
  </si>
  <si>
    <t>Montáž CYKY-J 5x6 ve žlabu</t>
  </si>
  <si>
    <t>1489379980</t>
  </si>
  <si>
    <t>09.1</t>
  </si>
  <si>
    <t>Montáž 1-CYKY-J 4x95 ve žlabu</t>
  </si>
  <si>
    <t>1506189858</t>
  </si>
  <si>
    <t>10.1</t>
  </si>
  <si>
    <t>Montáž rozváděče RK1 (osazení skříně, výplet, zapojení) - komplet</t>
  </si>
  <si>
    <t>-362849730</t>
  </si>
  <si>
    <t>11.1</t>
  </si>
  <si>
    <t>Montáž rozváděče RK1.1 (osazení skříně, výplet, zapojení) - komplet</t>
  </si>
  <si>
    <t>205446436</t>
  </si>
  <si>
    <t>12.1</t>
  </si>
  <si>
    <t>Montáž kebelového žlabu 60x300, vč. nosníků</t>
  </si>
  <si>
    <t>-1025284814</t>
  </si>
  <si>
    <t>13.1</t>
  </si>
  <si>
    <t>Montáž oblouku 90° pro žlab 60x300</t>
  </si>
  <si>
    <t>-1511733450</t>
  </si>
  <si>
    <t>14.1</t>
  </si>
  <si>
    <t>Montáž horizont. odbočky pro žlab 60x300</t>
  </si>
  <si>
    <t>1776875966</t>
  </si>
  <si>
    <t>745</t>
  </si>
  <si>
    <t>Elektromontáže - zásuvky a připojení technologie</t>
  </si>
  <si>
    <t>01.4</t>
  </si>
  <si>
    <t>Montáž dvojzásuvky 250V 16A pod omítku</t>
  </si>
  <si>
    <t>169596222</t>
  </si>
  <si>
    <t>02.4</t>
  </si>
  <si>
    <t>652636859</t>
  </si>
  <si>
    <t>03.3</t>
  </si>
  <si>
    <t>-1089554223</t>
  </si>
  <si>
    <t>04.3</t>
  </si>
  <si>
    <t>Montáž spínače stiskacího pod omítku</t>
  </si>
  <si>
    <t>151805331</t>
  </si>
  <si>
    <t>05.2</t>
  </si>
  <si>
    <t>Výsek kapsy pro stiskac/otočný spínač</t>
  </si>
  <si>
    <t>-61949399</t>
  </si>
  <si>
    <t>06.2</t>
  </si>
  <si>
    <t>Montáž spínače otočného na omítku</t>
  </si>
  <si>
    <t>-1929382216</t>
  </si>
  <si>
    <t>07.2</t>
  </si>
  <si>
    <t>Montáž tlačítka Total Stop na omítku</t>
  </si>
  <si>
    <t>1565671570</t>
  </si>
  <si>
    <t>08.2</t>
  </si>
  <si>
    <t>Montáž krabice Acidur</t>
  </si>
  <si>
    <t>1125435694</t>
  </si>
  <si>
    <t>09.2</t>
  </si>
  <si>
    <t>1264219404</t>
  </si>
  <si>
    <t>10.2</t>
  </si>
  <si>
    <t>Montáž kabelu CYKY od pr. 6mm do pr.16mm pod omítku/dopodlhy/žlabu</t>
  </si>
  <si>
    <t>1432902746</t>
  </si>
  <si>
    <t>11.2</t>
  </si>
  <si>
    <t>Montáž kabelu H07RH-F od. pr. 6mm do pr. 16mm do oheb. trubky v beton. podlaze/ve zdi, vč. sádrování</t>
  </si>
  <si>
    <t>-335497247</t>
  </si>
  <si>
    <t>12.2</t>
  </si>
  <si>
    <t>Montáž ohebné trubky od pr.20mm do pr. 40mm do podlahy/stěny</t>
  </si>
  <si>
    <t>-336911667</t>
  </si>
  <si>
    <t>13.2</t>
  </si>
  <si>
    <t>Výřez drážky ve zdivu/podlaze 30x30mm</t>
  </si>
  <si>
    <t>155771792</t>
  </si>
  <si>
    <t>14.2</t>
  </si>
  <si>
    <t>Montáž nástěnné zásuvky 400V 16A 5P</t>
  </si>
  <si>
    <t>349326988</t>
  </si>
  <si>
    <t>Regulace</t>
  </si>
  <si>
    <t>Uvedení do provozu včetně nákladů spojených s instalacemi modulů a nastavením systému</t>
  </si>
  <si>
    <t>-1378162726</t>
  </si>
  <si>
    <t>Regulace.1</t>
  </si>
  <si>
    <t>Zaškolení zaměstnanců</t>
  </si>
  <si>
    <t>531580440</t>
  </si>
  <si>
    <t>Regulace.2</t>
  </si>
  <si>
    <t>Montáž zařízení vč. zapojení ve spotřebičích</t>
  </si>
  <si>
    <t>1820288582</t>
  </si>
  <si>
    <t>Strava</t>
  </si>
  <si>
    <t>Montáž nových terminálů, zapojení, zbytková kabeláž, elektroinstalace, kabely, lišty</t>
  </si>
  <si>
    <t>-1238824807</t>
  </si>
  <si>
    <t>Srtava</t>
  </si>
  <si>
    <t>Celková integrace, nastavení</t>
  </si>
  <si>
    <t>1941878231</t>
  </si>
  <si>
    <t>Srtava.1</t>
  </si>
  <si>
    <t>Cestovní výlohy - Brno - Dlouhá 1996/56, 741 01 Nový Jičín</t>
  </si>
  <si>
    <t>2044245474</t>
  </si>
  <si>
    <t>ESLP</t>
  </si>
  <si>
    <t>Montáž datového rozváděče , komplet vč. zapojení</t>
  </si>
  <si>
    <t>-123439119</t>
  </si>
  <si>
    <t>ESLP.1</t>
  </si>
  <si>
    <t>Montáž datová zásuvka, pod omítku vč. zapojení</t>
  </si>
  <si>
    <t>-1237339237</t>
  </si>
  <si>
    <t>ESLP.2</t>
  </si>
  <si>
    <t>Montáž přístupový bodvč. zapojení</t>
  </si>
  <si>
    <t>778836288</t>
  </si>
  <si>
    <t>ESLP.3</t>
  </si>
  <si>
    <t>Montáž kabelu FTP cat 6 pod omítku/dopodlhy/žlabu</t>
  </si>
  <si>
    <t>-298588519</t>
  </si>
  <si>
    <t>ESLP.4</t>
  </si>
  <si>
    <t>-501059591</t>
  </si>
  <si>
    <t>746</t>
  </si>
  <si>
    <t>Materiály, osvětlení</t>
  </si>
  <si>
    <t>ESIL</t>
  </si>
  <si>
    <t>Svorkovnice MET pod omítku s víčkem</t>
  </si>
  <si>
    <t>1922432158</t>
  </si>
  <si>
    <t>ESIL.1</t>
  </si>
  <si>
    <t>H07V-K 4 ZŽ</t>
  </si>
  <si>
    <t>1857453545</t>
  </si>
  <si>
    <t>ESIL.2</t>
  </si>
  <si>
    <t>Spotřební a kotevní materiál</t>
  </si>
  <si>
    <t>1904634406</t>
  </si>
  <si>
    <t>ESIL.3</t>
  </si>
  <si>
    <t>H07V-K 6 ZŽ</t>
  </si>
  <si>
    <t>1205552184</t>
  </si>
  <si>
    <t>ESIL.4</t>
  </si>
  <si>
    <t>H07V-K 25 ZŽ</t>
  </si>
  <si>
    <t>-256983098</t>
  </si>
  <si>
    <t>ESIL.5</t>
  </si>
  <si>
    <t>H07V-K 10 ZŽ</t>
  </si>
  <si>
    <t>-839658141</t>
  </si>
  <si>
    <t>ESIL.6</t>
  </si>
  <si>
    <t>Svorka ZSA16+Cu pásek</t>
  </si>
  <si>
    <t>-756804644</t>
  </si>
  <si>
    <t>ESIL.7</t>
  </si>
  <si>
    <t>A - Průmyslové prachotěsné svítidlo s účinností 94% a saténovým difuzorem, Al chladič. délka120cm, 6065lm, 35W, Ra80, 4000K, IP65</t>
  </si>
  <si>
    <t>1579246777</t>
  </si>
  <si>
    <t>ESIL.8</t>
  </si>
  <si>
    <t>B - Průmyslové prachotěsné svítidlo s účinností 94% a saténovým difuzorem, Al chladič. délka150cm, 9238lm, 53W, Ra80, 4000K, IP65</t>
  </si>
  <si>
    <t>-1106846800</t>
  </si>
  <si>
    <t>ESIL.9</t>
  </si>
  <si>
    <t>Závěsný systém univerzální - 2 lanka Y - pro svítidlo F</t>
  </si>
  <si>
    <t>-166513369</t>
  </si>
  <si>
    <t>ESIL.10</t>
  </si>
  <si>
    <t>Nouzové LED svítidlo s vyznač. směrem úniku, IP65, 18LED, 3h, přisazené, svítí při výpadku</t>
  </si>
  <si>
    <t>1006013117</t>
  </si>
  <si>
    <t>ESIL.11</t>
  </si>
  <si>
    <t>Vypínač řaz. 5, pod omítku, bílá, komplet</t>
  </si>
  <si>
    <t>784584575</t>
  </si>
  <si>
    <t>ESIL.12</t>
  </si>
  <si>
    <t>Vypínač řaz. 6, pod omítku, bílá, komplet</t>
  </si>
  <si>
    <t>-1184689139</t>
  </si>
  <si>
    <t>ESIL.13</t>
  </si>
  <si>
    <t>Vypínač řaz. 7, pod omítku, bílá, komplet</t>
  </si>
  <si>
    <t>-1460531195</t>
  </si>
  <si>
    <t>ESIL.14</t>
  </si>
  <si>
    <t>Krabice KP68 pod omítku</t>
  </si>
  <si>
    <t>362493292</t>
  </si>
  <si>
    <t>ESIL.15</t>
  </si>
  <si>
    <t>CYKY-O 3x1,5</t>
  </si>
  <si>
    <t>773754057</t>
  </si>
  <si>
    <t>ESIL.16</t>
  </si>
  <si>
    <t>Vypínač řaz. 1, pod omítku, bílá, komplet</t>
  </si>
  <si>
    <t>-520411771</t>
  </si>
  <si>
    <t>ESIL.17</t>
  </si>
  <si>
    <t>CYKY-J 3x1,5</t>
  </si>
  <si>
    <t>63912871</t>
  </si>
  <si>
    <t>ESIL.2.1</t>
  </si>
  <si>
    <t>945855683</t>
  </si>
  <si>
    <t>ESIL.18</t>
  </si>
  <si>
    <t>C - Průmyslové prachotěsné svítidlo s účinností 94% a saténovým difuzorem, Al chladič. délka 60cm, 3000lm, 22W, Ra80, 4000K, IP65</t>
  </si>
  <si>
    <t>779459474</t>
  </si>
  <si>
    <t>ESIL.19</t>
  </si>
  <si>
    <t>D - Interierové přisazené svítidlo LED svítidlo, opálový difuzor, pr. 335mm, 2700lm, 22W, Ra80, 4000K, IP65</t>
  </si>
  <si>
    <t>-13318322</t>
  </si>
  <si>
    <t>ESIL.20</t>
  </si>
  <si>
    <t>G - Bodové LED svítidlo, 92lm, 1,5W, RA80, 3000K</t>
  </si>
  <si>
    <t>1752535411</t>
  </si>
  <si>
    <t>ESIL.21</t>
  </si>
  <si>
    <t>E - Designové lineární přisazené hliníkové LED svítidlo, 4000/4500lm, 35/40W, Ra80, 4000K</t>
  </si>
  <si>
    <t>-707777363</t>
  </si>
  <si>
    <t>ESIL.22</t>
  </si>
  <si>
    <t>F - Průmyslové prachotěsné svítidlo s účinností 94% a saténovým difuzorem, Al chladič. délka 150mm, 6458lm, 37W, Ra80, 4000K, IP65</t>
  </si>
  <si>
    <t>606252501</t>
  </si>
  <si>
    <t>ESIL.23</t>
  </si>
  <si>
    <t>CYKY-J 5x1,5</t>
  </si>
  <si>
    <t>1001172424</t>
  </si>
  <si>
    <t>ESIL.24</t>
  </si>
  <si>
    <t>Časové relé do přístrojové krabice pod vypínač</t>
  </si>
  <si>
    <t>-1246577382</t>
  </si>
  <si>
    <t>747</t>
  </si>
  <si>
    <t>Rozvaděče a kabelový žlab</t>
  </si>
  <si>
    <t>ESIL.25</t>
  </si>
  <si>
    <t>Rozváděč RK1 (skříň, výbava, vodiče CAY) - komplet dle schématu</t>
  </si>
  <si>
    <t>641766076</t>
  </si>
  <si>
    <t>ESIL.26</t>
  </si>
  <si>
    <t>Rozváděč RK1.1 (skříň, výbava, vodiče CAY) - komplet dle schématu</t>
  </si>
  <si>
    <t>1400372272</t>
  </si>
  <si>
    <t>ESIL.27</t>
  </si>
  <si>
    <t>1-CYKY-J 4x95</t>
  </si>
  <si>
    <t>1773007216</t>
  </si>
  <si>
    <t>ESIL.28</t>
  </si>
  <si>
    <t>Úprava/doplnění stávajícího rozváděče RH 4.pole (Výřez krytu, napojení a intalace FH1-3A/F)</t>
  </si>
  <si>
    <t>-1334494233</t>
  </si>
  <si>
    <t>ESIL.29</t>
  </si>
  <si>
    <t>FH1-3A/F, vč. pojistek 3x200A gG</t>
  </si>
  <si>
    <t>-818482427</t>
  </si>
  <si>
    <t>ESIL.30</t>
  </si>
  <si>
    <t>H05V-K 95 mm2 cerná</t>
  </si>
  <si>
    <t>360318306</t>
  </si>
  <si>
    <t>ESIL.31</t>
  </si>
  <si>
    <t>Kabelové oko pro CYA 95mm2</t>
  </si>
  <si>
    <t>206985248</t>
  </si>
  <si>
    <t>ESIL.32</t>
  </si>
  <si>
    <t>Perforovaný kabelový žlab 60x300 s integrovanou spojkou, pozink., vč. víka</t>
  </si>
  <si>
    <t>320824682</t>
  </si>
  <si>
    <t>ESIL.33</t>
  </si>
  <si>
    <t>Horizontální odbočka žlabu 60x300</t>
  </si>
  <si>
    <t>-1085479783</t>
  </si>
  <si>
    <t>ESIL.34</t>
  </si>
  <si>
    <t>Oblouk 90° pro žlab 60x300</t>
  </si>
  <si>
    <t>1285614536</t>
  </si>
  <si>
    <t>ESIL.35</t>
  </si>
  <si>
    <t>Nosník pro kabelový žlab 60x300</t>
  </si>
  <si>
    <t>-1053738013</t>
  </si>
  <si>
    <t>ESIL.2.2</t>
  </si>
  <si>
    <t>-1445007482</t>
  </si>
  <si>
    <t>ESIL.36</t>
  </si>
  <si>
    <t>Rozváděč R-CHB (skříň, výbava, vodiče CAY) - komplet dle schématu</t>
  </si>
  <si>
    <t>-363940567</t>
  </si>
  <si>
    <t>ESIL.37</t>
  </si>
  <si>
    <t>CYKY-J 5x6</t>
  </si>
  <si>
    <t>-707483577</t>
  </si>
  <si>
    <t>ESIL.38</t>
  </si>
  <si>
    <t>CYKY-J 5x10</t>
  </si>
  <si>
    <t>-1620355927</t>
  </si>
  <si>
    <t>748</t>
  </si>
  <si>
    <t>Zásuvky a připojení technologie</t>
  </si>
  <si>
    <t>ESIL.39</t>
  </si>
  <si>
    <t>Dvonásobná zásuvka 250V AC, 16A, s ochr. kolíkem a clonkami s natočenou dutinou, pod omítku, bílá, komplet</t>
  </si>
  <si>
    <t>-608471882</t>
  </si>
  <si>
    <t>ESIL.40</t>
  </si>
  <si>
    <t>Spínač stiskací, 400V AC, 25, N+PE, IP55, pod omítku, bílá</t>
  </si>
  <si>
    <t>-1057678581</t>
  </si>
  <si>
    <t>ESIL.41</t>
  </si>
  <si>
    <t>Spínač otočný, 400V AC, 45A, N+PE, IP65, na omítku, šedá</t>
  </si>
  <si>
    <t>1713594134</t>
  </si>
  <si>
    <t>ESIL.42</t>
  </si>
  <si>
    <t>Tlačítko Total Stop, 1xNO kontakt 230V AC, s ochr. sklíčkem, na omítku</t>
  </si>
  <si>
    <t>-1691101286</t>
  </si>
  <si>
    <t>ESIL.43</t>
  </si>
  <si>
    <t>1300078555</t>
  </si>
  <si>
    <t>ESIL.44</t>
  </si>
  <si>
    <t>CYKY-J 3x2,5</t>
  </si>
  <si>
    <t>1785606624</t>
  </si>
  <si>
    <t>1713499849</t>
  </si>
  <si>
    <t>ESIL.45</t>
  </si>
  <si>
    <t>CYKY-J 5x16</t>
  </si>
  <si>
    <t>264608572</t>
  </si>
  <si>
    <t>ESIL.46</t>
  </si>
  <si>
    <t>H07RN-F 5G2,5</t>
  </si>
  <si>
    <t>-1862654632</t>
  </si>
  <si>
    <t>ESIL.47</t>
  </si>
  <si>
    <t>H07RN-F 5G6</t>
  </si>
  <si>
    <t>633836634</t>
  </si>
  <si>
    <t>ESIL.48</t>
  </si>
  <si>
    <t>H07RN-F 5G16</t>
  </si>
  <si>
    <t>739034196</t>
  </si>
  <si>
    <t>Pol45</t>
  </si>
  <si>
    <t>Ohebná el. instal. trubka pr. 25mm</t>
  </si>
  <si>
    <t>-1091414553</t>
  </si>
  <si>
    <t>ESIL.49</t>
  </si>
  <si>
    <t>Ohebná el. instal. trubka pr. 40mm</t>
  </si>
  <si>
    <t>-1177198865</t>
  </si>
  <si>
    <t>ESIL.50</t>
  </si>
  <si>
    <t>PRAFlaDur-O 3x1,5 P60-R</t>
  </si>
  <si>
    <t>-1240462355</t>
  </si>
  <si>
    <t>ESIL.2.3</t>
  </si>
  <si>
    <t>72296260</t>
  </si>
  <si>
    <t>ESIL.51</t>
  </si>
  <si>
    <t>CYKY-J 5x2,5</t>
  </si>
  <si>
    <t>1788486614</t>
  </si>
  <si>
    <t>ESIL.52</t>
  </si>
  <si>
    <t>Spínač otočný, 400V AC, 63A, N+PE, IP65, na omítku, šedá</t>
  </si>
  <si>
    <t>1489384456</t>
  </si>
  <si>
    <t>ESIL.53</t>
  </si>
  <si>
    <t>Dvonásobná zásuvka 250V AC, 16A, s ochr. kolíkem a clonkami s natočenou dutinou, s SPD T3, pod omítku, bílá, komplet</t>
  </si>
  <si>
    <t>-385674813</t>
  </si>
  <si>
    <t>ESIL.54</t>
  </si>
  <si>
    <t>Nástěnná zásuvka AC 400V, 16A, 5P</t>
  </si>
  <si>
    <t>402592894</t>
  </si>
  <si>
    <t>Regulace.3</t>
  </si>
  <si>
    <t>JY(st)Y 2x2x0,8</t>
  </si>
  <si>
    <t>2117488621</t>
  </si>
  <si>
    <t>Regulace.1.1</t>
  </si>
  <si>
    <t>Inteligentní systém řízení energie - centrální jednotka 6000</t>
  </si>
  <si>
    <t>-142415480</t>
  </si>
  <si>
    <t>Regulace.2.1</t>
  </si>
  <si>
    <t>BUS modul pro dva elektrotermické obvody (sleduje stav spotřebiče + spínání pomocí kontaktu relé) 230V</t>
  </si>
  <si>
    <t>1340049062</t>
  </si>
  <si>
    <t>Regulace.3.1</t>
  </si>
  <si>
    <t>BUS modul pro dva elektrotermické obvody (sleduje stav spotřebiče + spínání pomocí kontaktu relé) 24V</t>
  </si>
  <si>
    <t>348242363</t>
  </si>
  <si>
    <t>Regulace.4</t>
  </si>
  <si>
    <t>Napájecí zdroj sběrnice</t>
  </si>
  <si>
    <t>-1488803422</t>
  </si>
  <si>
    <t>Regulace.5</t>
  </si>
  <si>
    <t>Rozvaděč VxŠxH, cca 1 105 730,00 105 730,00 127 933,30 1200x600x300 mm, plně osazen moduly vč. poz. 1 až 4, kabely napojeny do modulů, přívod vedení se shora, vč. dokumentace a přepravy do ČR</t>
  </si>
  <si>
    <t>-1424908693</t>
  </si>
  <si>
    <t>Regulace.6</t>
  </si>
  <si>
    <t>Proudový transformátor IPA40 200A/5A</t>
  </si>
  <si>
    <t>-2145801918</t>
  </si>
  <si>
    <t>Regulace.7</t>
  </si>
  <si>
    <t>Aktivní měřicí převodník výkonu pro třífázové napájení</t>
  </si>
  <si>
    <t>1786448061</t>
  </si>
  <si>
    <t>Regulace.8</t>
  </si>
  <si>
    <t>Software pro dálkové ovládání</t>
  </si>
  <si>
    <t>1501471760</t>
  </si>
  <si>
    <t>Regulace.9</t>
  </si>
  <si>
    <t>CYKY-J 7x1,5</t>
  </si>
  <si>
    <t>2039895614</t>
  </si>
  <si>
    <t>Strava.1</t>
  </si>
  <si>
    <t>Dotykový objednávkový terminál iTouch - se čtečkou EMMARINE</t>
  </si>
  <si>
    <t>-1417031065</t>
  </si>
  <si>
    <t>Strava.1.1</t>
  </si>
  <si>
    <t>Dotykový výdejový terminál iConsume - EM-MARINE</t>
  </si>
  <si>
    <t>1982555780</t>
  </si>
  <si>
    <t>Strava.2</t>
  </si>
  <si>
    <t>Nový typ čtečky u výdejního terminálu, zobrazující druh jídla strávníkovi</t>
  </si>
  <si>
    <t>-340133289</t>
  </si>
  <si>
    <t>Strava.3</t>
  </si>
  <si>
    <t>Záložní zdroj BIG včetně AKU</t>
  </si>
  <si>
    <t>-1694047531</t>
  </si>
  <si>
    <t>Strava.4</t>
  </si>
  <si>
    <t>PC switch včetně nastavení</t>
  </si>
  <si>
    <t>4425231</t>
  </si>
  <si>
    <t>Strava.5</t>
  </si>
  <si>
    <t>Upgrade SW BonAp Stravné</t>
  </si>
  <si>
    <t>1844548747</t>
  </si>
  <si>
    <t>Strava.6</t>
  </si>
  <si>
    <t>Upgrade SW BonAp Sklad</t>
  </si>
  <si>
    <t>-468940287</t>
  </si>
  <si>
    <t>Strava.7</t>
  </si>
  <si>
    <t>Upgrade SW Internetové objednávky iCanteen</t>
  </si>
  <si>
    <t>-1886129675</t>
  </si>
  <si>
    <t>Strava.8</t>
  </si>
  <si>
    <t>iCanteen https zabezpečený protokol pro internetové objednávky včetně nastavení</t>
  </si>
  <si>
    <t>1657055896</t>
  </si>
  <si>
    <t>Strava.9</t>
  </si>
  <si>
    <t>Provedení upgrade</t>
  </si>
  <si>
    <t>893052244</t>
  </si>
  <si>
    <t>Strava.10</t>
  </si>
  <si>
    <t>Komunikační program iRes - zajištuje komunikaci mezi programem SW BonAp a novými terminály</t>
  </si>
  <si>
    <t>272479549</t>
  </si>
  <si>
    <t>Strava.11</t>
  </si>
  <si>
    <t>Přeinstalace serveru ze starého boxu na server školy</t>
  </si>
  <si>
    <t>-1650364608</t>
  </si>
  <si>
    <t>Strava.12</t>
  </si>
  <si>
    <t>YSLY-OZ 2x1,5</t>
  </si>
  <si>
    <t>-983324692</t>
  </si>
  <si>
    <t>ESLP.5</t>
  </si>
  <si>
    <t>Datový rozváděč 470x255x260mm, komplet vč. výbavy</t>
  </si>
  <si>
    <t>1109318098</t>
  </si>
  <si>
    <t>ESLP.1.1</t>
  </si>
  <si>
    <t>Datová zásuvka 2xRJ45, pod omítku, bílá</t>
  </si>
  <si>
    <t>-1434783643</t>
  </si>
  <si>
    <t>ESLP.2.1</t>
  </si>
  <si>
    <t>Přístupový bod/hotspot s přenosovou rychlostí až 1317 Mbps, podporuje Wi-Fi standardy 802.11a/b/g/n/ac, frekvence 2,4 GHz a 5 GHz, anténní systém MIMO 3x3/2x2 (2,4/5 GHz),1 x RJ45 10/100/1000, PoE napájení, max. výstupní výkon 24/22 dBm (2,4/5 GHz</t>
  </si>
  <si>
    <t>-1255260546</t>
  </si>
  <si>
    <t>Pol46</t>
  </si>
  <si>
    <t>FTP cat 6</t>
  </si>
  <si>
    <t>-694650358</t>
  </si>
  <si>
    <t>Pol47</t>
  </si>
  <si>
    <t>Ohebná el. instal. trubka pr. 20mm</t>
  </si>
  <si>
    <t>1635606519</t>
  </si>
  <si>
    <t>749</t>
  </si>
  <si>
    <t>Elektromontáže - ostatní práce a HZS</t>
  </si>
  <si>
    <t>01.5</t>
  </si>
  <si>
    <t>Vyhledávání, popř. úprava stávajících obvodů, jejichž funkci je nutné zachovat</t>
  </si>
  <si>
    <t>-1494247554</t>
  </si>
  <si>
    <t>01.6</t>
  </si>
  <si>
    <t>Odvoz a likvidace odpadu</t>
  </si>
  <si>
    <t>-1489293116</t>
  </si>
  <si>
    <t>02.5</t>
  </si>
  <si>
    <t>Pojízdné lešení</t>
  </si>
  <si>
    <t>681535049</t>
  </si>
  <si>
    <t>03.4</t>
  </si>
  <si>
    <t>Revize elektroinstalace</t>
  </si>
  <si>
    <t>-629927749</t>
  </si>
  <si>
    <t>04.4</t>
  </si>
  <si>
    <t>Dokumentace skut. provedení elektroinstalace DSPS</t>
  </si>
  <si>
    <t>537588874</t>
  </si>
  <si>
    <t>05,5</t>
  </si>
  <si>
    <t>Podružný montážní materiál</t>
  </si>
  <si>
    <t>kpl</t>
  </si>
  <si>
    <t>1190486923</t>
  </si>
  <si>
    <t>04 - VZT</t>
  </si>
  <si>
    <t>D1 - Zařízení č.1</t>
  </si>
  <si>
    <t>D2 - Zařízení č.2</t>
  </si>
  <si>
    <t>D3 - Napojení topné vody</t>
  </si>
  <si>
    <t>D4 - Ostatní</t>
  </si>
  <si>
    <t>Kód položky</t>
  </si>
  <si>
    <t>Zkrácený popis</t>
  </si>
  <si>
    <t>D1</t>
  </si>
  <si>
    <t>Zařízení č.1</t>
  </si>
  <si>
    <t>1.1.1</t>
  </si>
  <si>
    <t>Klimatizační jednotka ve vnitřním provedení Větrací jednotka pro jiné, než obytné budovy, obousměrná větrací jednotka. Strana obsluhy pravá ve směru proudění přívodního vzduchu. Přiváděný vzduch: průtok: 6.850 m3/hod externí tlak: 500 Pa Odváděný vzduch: průtok: 6.850 m3/h externí tlak: 500 Pa Jednotka se sestává z: Přívodní část: - tlumící manžeta - regulační klapka pro servopohon - filtrační díl s kapsovým filtrem - filtrace třídy F7 - deskový rekuperátor s obtokem - výměník vodního ohřevu, Q=28,52kW, teplotní spád topné vody 60/40°C - ventilátorová komora - ventilátor s EC motorem - tlumící manžeta Odvodní část: - tlumící manžeta - regulační klapka pro servopohon - filtrační díl s tukovým filtrem - filtrační díl s kapsovým filtrem - filtrace třídy M5 - deskový rekuperátor s obtokem - ventilátorová komora - ventilátor s EC motorem - tlumící manžeta Včetně: sifonů pro odvod kondenzátu Příslušenství: tlumící manžety, regulační uzel topení U jednotky bude potřeba místní montáž</t>
  </si>
  <si>
    <t>1.1.2</t>
  </si>
  <si>
    <t>Klimatizační jednotka ve vnitřním provedení Větrací jednotka pro jiné, než obytné budovy, obousměrná větrací jednotka. Strana obsluhy levá ve směru proudění přívodního vzduchu. Přiváděný vzduch: průtok: 6.850 m3/hod externí tlak: 500 Pa Odváděný vzduch: průtok: 6.850 m3/h externí tlak: 500 Pa Jednotka se sestává z: Přívodní část: - tlumící manžeta - regulační klapka pro servopohon - filtrační díl s kapsovým filtrem - filtrace třídy F7 - deskový rekuperátor s obtokem - výměník vodního ohřevu, Q=28,52kW, teplotní spád topné vody 60/40°C - ventilátorová komora - ventilátor s EC motorem - tlumící manžeta Odvodní část: - tlumící manžeta - regulační klapka pro servopohon - filtrační díl s tukovým filtrem - filtrační díl s kapsovým filtrem - filtrace třídy M5 - deskový rekuperátor s obtokem - ventilátorová komora - ventilátor s EC motorem - tlumící manžeta Včetně: sifonů pro odvod kondenzátu Příslušenství: tlumící manžety, regulační uzel topení U jednotky bude potřeba místní montáž</t>
  </si>
  <si>
    <t>1.1.1a</t>
  </si>
  <si>
    <t>Silové napojení a regulace vzduchotechnického zařízení (kabeláž MaR, řídicí systém, rozvaděč MaR v prostoru kuchyně). Uzemění VZT zařízení.</t>
  </si>
  <si>
    <t>1.10.1</t>
  </si>
  <si>
    <t>Kulisový tlumič hluku čtyřhranný tloušťka kulis 200 mm Velikost:1250x600x1000 mm Počet kulis: 4</t>
  </si>
  <si>
    <t>1.10.2</t>
  </si>
  <si>
    <t>Kulisový tlumič hluku čtyřhranný tloušťka kulis 200 mm Velikost:1250x400x1000 mm Počet kulis: 4</t>
  </si>
  <si>
    <t>1.10.3</t>
  </si>
  <si>
    <t>Kulisový tlumič hluku čtyřhranný tloušťka kulis 200 mm Velikost:1100x700x500 mm Počet kulis: 4</t>
  </si>
  <si>
    <t>1.10.4</t>
  </si>
  <si>
    <t>Kulisový tlumič hluku čtyřhranný tloušťka kulis 200 mm Velikost:1100x700x1000 mm Počet kulis: 4</t>
  </si>
  <si>
    <t>1.11.1</t>
  </si>
  <si>
    <t>Kuchyňská digestoř 3600x2400x450 - průtok přívodního vzduchu 8000 m3/hod, - průtok odváděného vzduchu 7700 m3/hod, - digestoř pro odvod i přívod vzduchu - ostrůvkové provedení - nerez - včetně osvětlení a tukových filtrů Složena ze čtyř kusů</t>
  </si>
  <si>
    <t>1.11.2</t>
  </si>
  <si>
    <t>Kuchyňská digestoř 4000x1100x450 - průtok odváděného vzduchu 3900 m3/hod, - digestoř pro odvod - nástěnné provedení - nerez - včetně osvětlení a tukových filtrů Složena ze dvou kusů</t>
  </si>
  <si>
    <t>1.11.3</t>
  </si>
  <si>
    <t>Kuchyňská digestoř 1500x900x450 - průtok odváděného vzduchu 1500 m3/hod, - digestoř pro odvod - nástěnné provedení - nerez - včetně osvětlení a tukových filtrů Složena ze dvou kusů</t>
  </si>
  <si>
    <t>1.11.4</t>
  </si>
  <si>
    <t>Vyústka čtyřhranná do čtyřhranného potrubí pro přívod vzduchu dvouřadá s regulací R1 - provedení nerez nebo hliník Rozměr: 500x200</t>
  </si>
  <si>
    <t>1.11.5</t>
  </si>
  <si>
    <t>Vyústka čtyřhranná do čtyřhranného potrubí pro přívod vzduchu dvouřadá s regulací R1 - provedení nerez nebo hliník Rozměr: 400x100</t>
  </si>
  <si>
    <t>1.11.6</t>
  </si>
  <si>
    <t>Vyústka čtyřhranná do čtyřhranného potrubí pro odvod vzduchu jednořadá s regulací R1 - provedení nerez nebo hliník Rozměr: 400x100</t>
  </si>
  <si>
    <t>1.11.7</t>
  </si>
  <si>
    <t>Přívodní vířivý anemostat 500x24 čtyřhranný Pro průtok 500m3/hod Včetně připojovacího plenum boxu s připojovacím nástavcem průměru 200mm</t>
  </si>
  <si>
    <t>1.14.1</t>
  </si>
  <si>
    <t>Regulační klapka 350 x 300 -nerez pro vzt potrubí tř. těsnosti A ruční ovládání s aretací polohy</t>
  </si>
  <si>
    <t>1.14.2</t>
  </si>
  <si>
    <t>Regulační klapka 600 x 300 -nerez pro vzt potrubí tř. těsnosti A ruční ovládání s aretací polohy</t>
  </si>
  <si>
    <t>1.14.3</t>
  </si>
  <si>
    <t>Regulační klapka 200 x 200 -pozink pro vzt potrubí tř. těsnosti A ruční ovládání s aretací polohy</t>
  </si>
  <si>
    <t>1.14.4</t>
  </si>
  <si>
    <t>Regulační klapka 750 x 400 -nerez pro vzt potrubí tř. těsnosti A ruční ovládání s aretací polohy</t>
  </si>
  <si>
    <t>1.14.5</t>
  </si>
  <si>
    <t>Regulační klapka 400 x 300 -nerez pro vzt potrubí tř. těsnosti A ruční ovládání s aretací polohy</t>
  </si>
  <si>
    <t>1.14.6</t>
  </si>
  <si>
    <t>Regulační klapka 300 x 250 -nerez pro vzt potrubí tř. těsnosti A ruční ovládání s aretací polohy</t>
  </si>
  <si>
    <t>1.15.1</t>
  </si>
  <si>
    <t>Škrtící a regulační klapka průměru 200mm -pozink pro vzt potrubí tř. těsnosti A ovládání ruční s aretací polohy</t>
  </si>
  <si>
    <t>1.16.1</t>
  </si>
  <si>
    <t>Ohebná flexibilní hadice Sonovac 25 Průměr: 200mm</t>
  </si>
  <si>
    <t>1.17.1</t>
  </si>
  <si>
    <t>Protidešťová žaluzie se sítem proti ptactvu (velikost ok 10x10 mm) - pozink velikost: 1250x800 mm</t>
  </si>
  <si>
    <t>1.17.2</t>
  </si>
  <si>
    <t>Výfukový díl se sítem z tahokovu (velikost ok min. 10x10 mm) - pozink velikost: 1000x800 mm</t>
  </si>
  <si>
    <t>1.18.1</t>
  </si>
  <si>
    <t>Vnitřní tepelná izolace proti orosování - potrubí ve strojovně VZT Typ: KAIFLEX - z termoizolačních pásů - syntetický kaučuk s uzavřenou buněčnou strukturou, - lepená na potrubí, vč. izolování přírub a objímek - tepelná vodivost 0,04 W/m.K, - difuzní odpor ≥ 7000 - s povrchovou úpravou hliníkovou fólií - tloušťka izolace: 25 mm</t>
  </si>
  <si>
    <t>1.18.2</t>
  </si>
  <si>
    <t>Spojovací a těsnicí materiál vzt potrubí. NEREZ Nerez. šrouby, matice podložky, spony, tmely bez silikonu.</t>
  </si>
  <si>
    <t>1.18.3</t>
  </si>
  <si>
    <t>Závěsy a uchycení vzt potrubí. NEREZ Nerezové závitové tyče M8, M10, M12, ocelové profily různých typů, všechny nezbytné montážní listy (rozměry odpovídající hmotnosti kanálů), nerez šrouby, matice, podložky, hmoždinky pro velkou zátěž, nerezové nátrubky, ozdobné nýty, šrouby, zvuková izolace mezi kanály a montážní lišty a jiné montážní příslušenství. Pryžové nebo gumové díly pro uložení kanálů na závěsy (nesmí být uložen kov na kov !).</t>
  </si>
  <si>
    <t>1.18.4</t>
  </si>
  <si>
    <t>Spojovací a těsnicí materiál vzt potrubí. Pozinkované šrouby, matice podložky, spony, smršťovací pásky za studena, tmely bez silikonu.</t>
  </si>
  <si>
    <t>1.18.5</t>
  </si>
  <si>
    <t>Závěsy a uchycení vzt potrubí. Pozinkované závitové tyče M8, M10, M12, ocelové profily různých typů, všechny nezbytné montážní listy (rozměry odpovídající hmotnosti kanálů), pozinkované šrouby, matice, podložky, hmoždinky pro velkou zátěž, pozinkované nátrubky, ozdobné nýty, šrouby, zvuková izolace mezi kanály a montážní lišty a jiné montážní příslušenství. Pryžové nebo gumové díly pro uložení kanálů na závěsy (nesmí být uložen kov na kov !).</t>
  </si>
  <si>
    <t>1.20</t>
  </si>
  <si>
    <t>Ocelové potrubí čtyřhran. a kruhové skupiny I. z nerez oceli , tř. těsnosti A dle EN 12237 35% tvarových kusů</t>
  </si>
  <si>
    <t>1.21</t>
  </si>
  <si>
    <t>Ocelové pozinkované potrubí čtyřhran. a kruhové skupiny I., tř. těsnosti A dle EN 12237 40% tvarových kusů</t>
  </si>
  <si>
    <t>D2</t>
  </si>
  <si>
    <t>Zařízení č.2</t>
  </si>
  <si>
    <t>2.4.1</t>
  </si>
  <si>
    <t>Nástěnný axiální ventilátor Qv = 50 m3/hod, p=20 Pa Pi=0,008 kW/0,08A/230 V</t>
  </si>
  <si>
    <t>2.4.2</t>
  </si>
  <si>
    <t>Trubní ventilátor Qv = 180 m3/hod, p=70 Pa Pi=0,027 kW/0,12A/230 V Příslušenství: - spojovací manžeta 2ks</t>
  </si>
  <si>
    <t>2.4.3</t>
  </si>
  <si>
    <t>Trubní ventilátor Qv = 50 m3/hod, p=60 Pa Pi=0,029 kW/0,17A/230 V Příslušenství: - spojovací manžeta 2ks</t>
  </si>
  <si>
    <t>2.4.4</t>
  </si>
  <si>
    <t>2.4.5</t>
  </si>
  <si>
    <t>Trubní ventilátor Qv = 100 m3/hod, p=70 Pa Pi=0,027 kW/0,12A/230 V Příslušenství: - spojovací manžeta 2ks</t>
  </si>
  <si>
    <t>2.4.6</t>
  </si>
  <si>
    <t>2.10.1</t>
  </si>
  <si>
    <t>Tlumič hluku kruhový průměru 125mm - pozink Délka: 500 mm Průměr: 125 mm</t>
  </si>
  <si>
    <t>2.10.2</t>
  </si>
  <si>
    <t>Tlumič hluku kruhový průměru 100mm - pozink Délka: 500 mm Průměr: 100 mm</t>
  </si>
  <si>
    <t>2.11.1</t>
  </si>
  <si>
    <t>Talířový ventil plastový odvodní Průměr: 100 mm</t>
  </si>
  <si>
    <t>2.11.2</t>
  </si>
  <si>
    <t>Talířový ventil plastový odvodní Průměr: 125 mm</t>
  </si>
  <si>
    <t>2.15.1</t>
  </si>
  <si>
    <t>Škrtící a regulační klapka průměru 100mm -pozink pro vzt potrubí tř. těsnosti A ovládání ruční s aretací polohy</t>
  </si>
  <si>
    <t>2.15.2</t>
  </si>
  <si>
    <t>Škrtící a regulační klapka průměru 125mm -pozink pro vzt potrubí tř. těsnosti A ovládání ruční s aretací polohy</t>
  </si>
  <si>
    <t>2.17.1</t>
  </si>
  <si>
    <t>Zpětná klapka průměru 100mm -pozink pro vzt potrubí tř. těsnosti A</t>
  </si>
  <si>
    <t>2.17.2</t>
  </si>
  <si>
    <t>Zpětná klapka průměru 125mm -pozink pro vzt potrubí tř. těsnosti A</t>
  </si>
  <si>
    <t>2.17.3</t>
  </si>
  <si>
    <t>Venkovní samočinná žaluzie velikost: průměr 160 mm</t>
  </si>
  <si>
    <t>2.17.4</t>
  </si>
  <si>
    <t>Venkovní samočinná žaluzie velikost: průměr 100 mm</t>
  </si>
  <si>
    <t>2.18.2</t>
  </si>
  <si>
    <t>2.18.3</t>
  </si>
  <si>
    <t>2.21</t>
  </si>
  <si>
    <t>D3</t>
  </si>
  <si>
    <t>Napojení topné vody</t>
  </si>
  <si>
    <t>Pol3</t>
  </si>
  <si>
    <t>Oběhové čerpadlo, Q=2,6m3/h, H=5m, 1N-230V, 50Hz, P=84W, včetně připojovacích šroubení, poz. H1</t>
  </si>
  <si>
    <t>Pol4</t>
  </si>
  <si>
    <t>Varný návarek 6/4"</t>
  </si>
  <si>
    <t>Pol5</t>
  </si>
  <si>
    <t>Kulový kohout 6/4"</t>
  </si>
  <si>
    <t>Pol6</t>
  </si>
  <si>
    <t>Filtr závitový mosazný DN 6/4“, standardní síto</t>
  </si>
  <si>
    <t>Pol7</t>
  </si>
  <si>
    <t>Vypouštěcí kulový kohout s nástavcem na hadici DN 1/2“</t>
  </si>
  <si>
    <t>Pol8</t>
  </si>
  <si>
    <t>Automatický odvzdušňovací ventil se zpětnou klapkou DN 1/2“</t>
  </si>
  <si>
    <t>Pol9</t>
  </si>
  <si>
    <t>Zpětná klapka závitová 6/4“</t>
  </si>
  <si>
    <t>Pol10</t>
  </si>
  <si>
    <t>Teploměr včetně návarku 1/2" a jímky rozsah 0 až +120°C</t>
  </si>
  <si>
    <t>Pol11</t>
  </si>
  <si>
    <t>Tlakoměr pro měření zanesení filtru 0 - 600 kPa, G1/2“ včetně kondenzační smyčky s 3-cestným zkušebním kohoutem, připojovacím potrubím DN 15 a 2 ks uzavíracích kulových kohoutů DN 15.</t>
  </si>
  <si>
    <t>Pol12</t>
  </si>
  <si>
    <t>Montáž regulačního uzlu (VZT) DN25,</t>
  </si>
  <si>
    <t>Pol13</t>
  </si>
  <si>
    <t>Diferenční tlakoměr se spodním připojením prum. 100 mm. Rozsah 0 – 600 kPa, Připojení G1/2".Manometr bude vybaven příslušenstvím v rozsahu:- 2 ks zkušebních kohoutů- 2 ks kondenzačních smyček- 1,5 m propojovacího potrubí DN 15</t>
  </si>
  <si>
    <t>Pol14</t>
  </si>
  <si>
    <t>Šroubení 6/4" , včetně těsnění</t>
  </si>
  <si>
    <t>Pol15</t>
  </si>
  <si>
    <t>Vyvažovací ventil STAD DN 5/4“, PN 20</t>
  </si>
  <si>
    <t>Poznámka k položce:
Potrubí z pozinkované uhlíkové oceli (vč. ohybů, redukcí, T-kusů, atd.), spojované lisováním</t>
  </si>
  <si>
    <t>Pol16</t>
  </si>
  <si>
    <t>35x1,5</t>
  </si>
  <si>
    <t>Pol17</t>
  </si>
  <si>
    <t>42x1,5</t>
  </si>
  <si>
    <t>Poznámka k položce:
Trubicová tepelná izolace z minerálního vlákna s hliníkovým polepem na povrchu Ursa RS1/ALU</t>
  </si>
  <si>
    <t>Pol18</t>
  </si>
  <si>
    <t>pro D35, tl.40mm</t>
  </si>
  <si>
    <t>Pol19</t>
  </si>
  <si>
    <t>pro D42, tl.40mm</t>
  </si>
  <si>
    <t>Pol20</t>
  </si>
  <si>
    <t>Proplach potrubí, stavební zkouška</t>
  </si>
  <si>
    <t>Pol21</t>
  </si>
  <si>
    <t>Naplnění a odvzdušnění systému</t>
  </si>
  <si>
    <t>Pol22</t>
  </si>
  <si>
    <t>Zkouška těsnosti, dilatační a topná zkouška</t>
  </si>
  <si>
    <t>Pol23</t>
  </si>
  <si>
    <t>Zaregulování - přednastavení vyvažovacích ventilů</t>
  </si>
  <si>
    <t>Pol24</t>
  </si>
  <si>
    <t>Orientační štítky na armatury a zařízení</t>
  </si>
  <si>
    <t>Pol25</t>
  </si>
  <si>
    <t>Orientační štítky na potrubí.</t>
  </si>
  <si>
    <t>Pol26</t>
  </si>
  <si>
    <t>Pomocné nosné kce, upevnění zařízení</t>
  </si>
  <si>
    <t>Pol27</t>
  </si>
  <si>
    <t>Zprovoznění soustavy vytápění</t>
  </si>
  <si>
    <t>h</t>
  </si>
  <si>
    <t>Pol28</t>
  </si>
  <si>
    <t>Fabrikované , žárově pozinkované závěsy pro potrubí (úpravy 2x pozinkov. lakem)</t>
  </si>
  <si>
    <t>Pol29</t>
  </si>
  <si>
    <t>Protipožární prostupy potrubí certifikovaným materiálem s odolností min. EI60, vč.označení průchodů identifikačními štítky certifikovanou firmou</t>
  </si>
  <si>
    <t>D4</t>
  </si>
  <si>
    <t>Ostatní</t>
  </si>
  <si>
    <t>Pol30</t>
  </si>
  <si>
    <t>Inženýrská a kompletační činnost</t>
  </si>
  <si>
    <t>Pol31</t>
  </si>
  <si>
    <t>Vypracování dokumentace skutečného provedení stavby</t>
  </si>
  <si>
    <t>Pol32</t>
  </si>
  <si>
    <t>Předávací dokumentace</t>
  </si>
  <si>
    <t>Pol33</t>
  </si>
  <si>
    <t>Vypracování výrobní dokumentace</t>
  </si>
  <si>
    <t>Pol34</t>
  </si>
  <si>
    <t>Doprava</t>
  </si>
  <si>
    <t>Pol35</t>
  </si>
  <si>
    <t>Popisné štítky hlavních zařízení a potrubí</t>
  </si>
  <si>
    <t>Pol36</t>
  </si>
  <si>
    <t>Pomocné lešení a montážní plošiny pro montáž vzduchotechnického zařízení</t>
  </si>
  <si>
    <t>Pol37</t>
  </si>
  <si>
    <t>Tmel akrylátový na dotěsnění netěsností při montáži.</t>
  </si>
  <si>
    <t>Pol38</t>
  </si>
  <si>
    <t>Nátěry neošetřených konstrukcí. 2x nátěr zinkovým lakem.</t>
  </si>
  <si>
    <t>Pol39</t>
  </si>
  <si>
    <t>Zprovoznění a zaregulování systému VZT + zaškolení obsluhy</t>
  </si>
  <si>
    <t>Pol40</t>
  </si>
  <si>
    <t>Komplexní vyzkoušení, zkušební provoz</t>
  </si>
  <si>
    <t>soub.</t>
  </si>
  <si>
    <t>Pol41</t>
  </si>
  <si>
    <t>Demontáž stávajícího VZT zařízení</t>
  </si>
  <si>
    <t>Pol42</t>
  </si>
  <si>
    <t>Demontáž stávajících rozvodů VZT a ekologická likvidace (včetně distribučních elementů)</t>
  </si>
  <si>
    <t>Pol43</t>
  </si>
  <si>
    <t>Demontáž stávajících odvodních ventilátorů a ekologická likvidace</t>
  </si>
  <si>
    <t>Pol44</t>
  </si>
  <si>
    <t>Úklid po ukončení montážních prací</t>
  </si>
  <si>
    <t>Poznámka k položce:
Poznámka:
Součástí ceny díla jsou vedlejší náklady zhotovitele související s provedením díla nebo jeho části (vybudování, provozování a likvidace svého zařízení staveniště, podílení se na nákladech zřízení, provozování a likvidace ZS pro celou stavbu, mimostaveništní a vnitrostaveništní doprava, ostraha vlastního ZS a předaných částí stavby, clo, energie, mzdové příplatky za práce o svátcích, za práce přesčas, ekologická likvidace odpadu atd.). 
Nabídka musí obsahovat i položky explicitně neuvedené v tomto výpisu, pokud jsou potřebné pro realizaci díla</t>
  </si>
  <si>
    <t>05 -  GASTRO 1.NP Specifikace</t>
  </si>
  <si>
    <t>1.NP - 1.NP</t>
  </si>
  <si>
    <t>700. Sklad potravin - 700. Sklad potravin</t>
  </si>
  <si>
    <t>700. Sklad zeleniny - 700. Sklad zeleniny</t>
  </si>
  <si>
    <t>800 Chladící boxy - 800 Chladící boxy</t>
  </si>
  <si>
    <t>900 Hrubá příprava z - 900 Hrubá příprava z</t>
  </si>
  <si>
    <t>700. Sklad potravin</t>
  </si>
  <si>
    <t>701</t>
  </si>
  <si>
    <t>Lednička 450 -500l, nerezové provedení</t>
  </si>
  <si>
    <t>Poznámka k položce:
Výška / šířka / hloubka 2.050,0 / 765,0 / 840,0 mm                                               Čistý objem chladicí části MIN 470 l Energetická třídaC Spotřeba energie za 24 h MAX 1,739 kWh / 24 h Metodika měření spotřeby energieEN 16825 Spotřeba energie za rok MAX 635 kWh/a Klimatická třída5 Sicherheitsklasse5 HlučnostMAX 49 dB Napětí220-240 V ~ Frekvence50 Hz Teplotní rozsah-2 °C až +15 °C Chladící systémdynamické Vnitřní osvětleníLED stropní osvětlení Proces odmrazováníautomatický Počet úložných polic  výškově nastaviletných MIN 5 (Tolerance všech uvedených rozměrů prvku je +-15mm. V případě použití prvku s jinými než uvedenými rozměry je nutné překontrolovat přípojná místa jednotlivých médií a celkové rozměry sestavy navazujících technologických prvků.)</t>
  </si>
  <si>
    <t>702</t>
  </si>
  <si>
    <t>Mrazák pultový 320 - 360l</t>
  </si>
  <si>
    <t>Poznámka k položce:
Rozměry (cm): 82.50/167.50/72.20, Čistý objem celkem MIN(L) 350, D, Hlučnost MAX(dB): 32, Počet chlad. okruhů: 1, Systém chlazení: statický, Doba skladování při výpadku proudu (h): 50,                                                                             Hlavní parametry Úspornost: D Barva: bílá Výška (cm): 82.50 Šířka (cm): 167.50 Hloubka (cm): 72.20, Zmrazovací kapacita za 24 h(kg): 15 (Tolerance všech uvedených rozměrů prvku je +-15mm. V případě použití prvku s jinými než uvedenými rozměry je nutné překontrolovat přípojná místa jednotlivých médií a celkové rozměry sestavy navazujících technologických prvků.)</t>
  </si>
  <si>
    <t>703</t>
  </si>
  <si>
    <t>Mraznička volně stojící 450-500l, nerez provedení</t>
  </si>
  <si>
    <t>Poznámka k položce:
Vnější rozměry (V/Š/H)186,4 / 74,7 / 79,1 cm Izolace70 - 70 mm                                                                                                                                      Energetická třídaC Spotřeba energie za rokMAX 1.245,00 kWh/a Klimatická třída5 Hluk-akustický výkonMAX 55 dB Užitný objem, celkemMIN 325 l Brutto objem, celkem486 l Chladící prostredekR 290 Chladící systémdynamické Proces odmrazováníautomatický Napětí220-240 V ~ Frekvence50 Hz Příkon3,0 AŘízení                                                                                                                             elektronické rízení OvládáníTasten Teplotní rozsah-14 °C až -28 °C Ukazatel teplotyvnejší digitální   Materiál bočnicnerezová ocel Barvanerezová ocel Zámeksoucást vybavení Smer otevírání dveríPravý vyměnitelný Madlonerezové tycové madlo Materiál stavecí nohy nerezová ocel (Tolerance všech uvedených rozměrů prvku je +-15mm. V případě použití prvku s jinými než uvedenými rozměry je nutné překontrolovat přípojná místa jednotlivých médií a celkové rozměry sestavy navazujících technologických prvků.)</t>
  </si>
  <si>
    <t>704</t>
  </si>
  <si>
    <t>Regálový systém 3675x600x1800mm, 5 polic</t>
  </si>
  <si>
    <t>set</t>
  </si>
  <si>
    <t>Poznámka k položce:
Regálový systém byl navržen zejména pro využití v gastronomických provozech. Základem je silná hliníková konstrukce s pevnými plastovými výplněmi polic a nastavitelnými nožkami, čímž je velmi stabilní a přizpůsobivý. Snadná montáž a demontáž je samozřejmostí, takže ho lze jednoduše přestěhovat kamkoliv potřebujete nebo z něj jen rychle vytáhnout či zase vrátit zpět police. Díky plastovým výplním polic se jednoduše udržují, protože umožňují umývání v myčce na nádobí.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</si>
  <si>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705</t>
  </si>
  <si>
    <t>Regálový systém 1260x600x1800mm, 5 polic</t>
  </si>
  <si>
    <t>706</t>
  </si>
  <si>
    <t>Regálový systém 1854x600x1800mm, 5 polic</t>
  </si>
  <si>
    <t>707</t>
  </si>
  <si>
    <t>Regálový systém 3475x600x1800mm, 5 polic</t>
  </si>
  <si>
    <t>700. Sklad zeleniny</t>
  </si>
  <si>
    <t>708</t>
  </si>
  <si>
    <t>709</t>
  </si>
  <si>
    <t>Regálový systém 1987x600x1800mm, 5 polic</t>
  </si>
  <si>
    <t>800 Chladící boxy</t>
  </si>
  <si>
    <t>801</t>
  </si>
  <si>
    <t>Soubor boxu s příslušenstvím</t>
  </si>
  <si>
    <t>Poznámka k položce:
Soubor boxu s příslušenstvím Dvojbox CHB 801 mléčné výrobky + CHB 802 zelenina, ovoce CHB 801+CHB 802: 4500 x 2750 x 2350 mm Vnitřní rozměry dvojboxu CHB 801+CHB 802: 4350 x 2600 x 2200 mm z toho CHB 801: 2100 x 2600 x 2200 mm CHB 802: 2175 x 2600 x 2200 mm Vnitřní objem CHB 801: MIN 5,46 m3 Podlahová plocha CHB 801: 12,01 m2 Vnitřní objem CHB 802: MIN 5,66 m3 Podlahová plocha CHB 802: 12,44 m2 Přidaná příčka: 1 ks 2850 x 2200 mm Tloušťka PUR panelu: 75 mm (k=0,27 W.m-2.K-1) Otočné chladírenské dveře: Další výbava: Montážní materiál: Chladicí zařízení: 2x dělené chladicí zařízení. Teplota chlazeného prostoru: 0°C až +2°C (CHB). V místě instalace KCHJ může být min. 0°C a max. +32°C a musí  být odvětráno pro obě KCHJ celkem MIN 1800 m3/h vzduchu (900 m3/h pro 1 KCHJ). Součástí každé KCHJ je 10 bm propojovacího potrubí. Rozměry KCHJ cca 410 x 495 x 325 mm (šxhlxv) a hmotnost cca  35 kg. Hlučnost KCHJ MAX 42,5 dBA/10m (Q=2), u chl. zařízení není možné  vyloučit tónovou složku. KCHJ bude umístěna na stavebním základu v sousední technické místnosti. Cena včetně montáže a dopravy (Tolerance všech uvedených rozměrů prvku je +-15mm. V případě použití prvku s jinými než uvedenými rozměry je nutné překontrolovat přípojná místa jednotlivých médií a celkové rozměry sestavy navazujících technologických prvků.)</t>
  </si>
  <si>
    <t>802</t>
  </si>
  <si>
    <t>Naviák a hadicí D=12m Ø hadice 10 x 14mm,</t>
  </si>
  <si>
    <t>Poznámka k položce:
Délka hadice MIN 12m, průměr hadice 10 x 14mm, přípojka pro sprchu 1/2", typ uzavřený v nerez korpusu, nastěnné provedení</t>
  </si>
  <si>
    <t>802.1</t>
  </si>
  <si>
    <t>Tlaková sprcha 1/2" pro naviák</t>
  </si>
  <si>
    <t>Poznámka k položce:
s možností plynulé regulace výkonu a směru proudění vody</t>
  </si>
  <si>
    <t>803</t>
  </si>
  <si>
    <t>Podlahová vpusť 1.300x200mm s protizápachovou uzávěrou, zemnící kolík</t>
  </si>
  <si>
    <t>Poznámka k položce:
v pozici boxu poz. 055, provedení nerez AISI 304</t>
  </si>
  <si>
    <t>900 Hrubá příprava z</t>
  </si>
  <si>
    <t>902</t>
  </si>
  <si>
    <t>Jednodřez 1500/700/850, s odkládací plochou</t>
  </si>
  <si>
    <t>Poznámka k položce:
vnější rozměry Š/H/V: 1500/700/850 mm rozměr dřezu: MIN 600x600x300 mm zadní lem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</si>
  <si>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902.1</t>
  </si>
  <si>
    <t>Páková baterie</t>
  </si>
  <si>
    <t>Poznámka k položce:
s pohyblivým výtokem (silikonové ramínko)</t>
  </si>
  <si>
    <t>902.2</t>
  </si>
  <si>
    <t>Dřezový sifon</t>
  </si>
  <si>
    <t>Poznámka k položce:
DN50</t>
  </si>
  <si>
    <t>903</t>
  </si>
  <si>
    <t>Škrabka na brambory ŠKBZ 20N nerezová, hmotnost náplně 20kg</t>
  </si>
  <si>
    <t>Poznámka k položce:
provedení: nerezová hmotnost náplně brambor: MIN 20 kg výkonnost: MIN 300 kg/hod doba škrabání: MAX 2,5 min připojení: 380 V 3 F vypínač 16 A 1500 mm od podlahy vnější rozměry Š/H/V: 750/950/800 mm hmotnost stroje: MAX 72 kg voda - 3/4" ventil - studená voda</t>
  </si>
  <si>
    <t>903.1</t>
  </si>
  <si>
    <t>Lapač slupek a škrobu ke škrabce</t>
  </si>
  <si>
    <t>Poznámka k položce:
Nerez provedení</t>
  </si>
  <si>
    <t>904</t>
  </si>
  <si>
    <t>Stůl 1600/700/850 mm, 2 zásuvky, police vespod</t>
  </si>
  <si>
    <t>Poznámka k položce:
celonerezové provedení AISI 304 přední zákryt šuplíků a vpravo zadní lem, zákryt šuplíku vpředu, vlevo, vpravo police spodní plná nastavitelná výška nohou.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</si>
  <si>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905</t>
  </si>
  <si>
    <t>Krouhač zeleniny, 2 rychlosti</t>
  </si>
  <si>
    <t>Poznámka k položce:
napětí400 V příkonMAX 900 kW výkon50 - 400 porcí výkon krouhačeaž 300 kg/hod. počet ot./min.375/750 krouhací hlavakovová motorový bloknerez rozměr (š.hl.v.)360 x 340 x 690 mm váhaMAX 25,5 kg (Tolerance všech uvedených rozměrů prvku je +-15mm. V případě použití prvku s jinými než uvedenými rozměry je nutné překontrolovat přípojná místa jednotlivých médií a celkové rozměry sestavy navazujících technologických prvků.)</t>
  </si>
  <si>
    <t>905.1</t>
  </si>
  <si>
    <t>Sada disků ke krouhači</t>
  </si>
  <si>
    <t>Poznámka k položce:
1ks Plátkovač 3 mm      1ks Plátkovač 5 mm     1 ks 1ks Plátkovač vroubkovaný 3 mm      1ks Strouhač 1,5 mm      1ks Strouhač 3 mm 1ks STROUHAČ NA MRKEV A SYROVÉ BRAMBORY 1ks PLÁTKOVAČ 10 MM (E/S 10 3/8")      1ks NUDLIČKOVAČ 6X6 MM (J 6X6 J 1/4"X1/4") 1ks ostičkovač 14x14x14mm</t>
  </si>
  <si>
    <t>06 - GASTRO 2.NP Specifikace</t>
  </si>
  <si>
    <t>2.NP. - 2.NP.</t>
  </si>
  <si>
    <t>100 úsek bezlepík - 100 úsek bezlepík</t>
  </si>
  <si>
    <t>200 úsek čisté přípr - 200 úsek čisté přípr</t>
  </si>
  <si>
    <t xml:space="preserve">D1 - </t>
  </si>
  <si>
    <t xml:space="preserve">    791 - Zařízení velkokuchyní</t>
  </si>
  <si>
    <t>2.NP.</t>
  </si>
  <si>
    <t>001</t>
  </si>
  <si>
    <t>Konvektomat elektrický 10.10 v bojlerovém provedení, dotykový displej, samočistící program, zasouvací dveře v provedení DIN 18875</t>
  </si>
  <si>
    <t>Poznámka k položce:
Robustně zpracovaný stroj pro tepelnou přípravu s ACS+ (pokročilým  uzavřeným systémem) v bojlerovém provedení s dotykovým displejem o kapacitě 10+1GN 1/1. Technická specifikace: Rozměry (š.h.v): 875.792.1082mm Příkon: 19-20KW Napětí 3/N/PE 400!V Jištění: MAX 19,5A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control panel   - plný 9" dotykvý displej  - Press&amp;Go - automatické vaření  - TrayTimer - systém řízení pro rozdílné potraviny  - Regenerate+ - regenerace s předvýběrem  - ecoCooking - další možné snížení ztráty potravin  - Delta-T nizkoteplotní pečení  - Receptůrová část s 399 recepturama s až 20 podkroky   - Řízený start Vícebodová sonda Dveřní klika bezpečnostní s polohovou aretací Komunikační rozhraní RS232 a RS485, ethernet a LAN Ukládání dat do paměti HACCP, USB rozhraní integrované v  ovladacím panelu Předehřátí - programovatelné Zasouvací dveře (Tolerance všech uvedených rozměrů prvku je +-15mm. V případě použití prvku s jinými než uvedenými rozměry je nutné překontrolovat přípojná místa jednotlivých médií a celkové rozměry sestavy navazujících technologických prvků.)</t>
  </si>
  <si>
    <t>001.1</t>
  </si>
  <si>
    <t>Zvláštní provedení : elektronický modul pro připojení rozhraní optimalizace elektrické energie dle normy DIN 18875</t>
  </si>
  <si>
    <t>Poznámka k položce:
Optimalizace energetických špiček v rámci řízení spotřeby elektrické energie</t>
  </si>
  <si>
    <t>001.2</t>
  </si>
  <si>
    <t>Podstavec pod konvektomat 10.10</t>
  </si>
  <si>
    <t>Poznámka k položce:
podstavec opatřen vsuvy, stavitelné nohy,v nerez provedení AISI 304.</t>
  </si>
  <si>
    <t>001.3</t>
  </si>
  <si>
    <t>Sada gastronádob 10.10</t>
  </si>
  <si>
    <t>Poznámka k položce:
GN nerezová 1/1-65mm plná ... 10 ks GN nerezová 1/1-60mm děrovaná ... 10 ks GN Teflonová 1/1 - 20mm ... 10 ks GN Teflonováá 1/1-40mm ... 10 ks</t>
  </si>
  <si>
    <t>002</t>
  </si>
  <si>
    <t>Kontejnér na chemii 450x280x480mm</t>
  </si>
  <si>
    <t>Poznámka k položce:
Nerez provedení AISI 304 s stavitelnými nožkami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</si>
  <si>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003</t>
  </si>
  <si>
    <t>Konvektomat plynový 20.10 v bojlerovém provedení, samočistící program, dotykový displej, zasouvací dveře, zavážecí vozík</t>
  </si>
  <si>
    <t>Poznámka k položce:
Robustně zpracovaný stroj pro tepelnou přípravu s ACS+ (pokročilý  uzavřeným systémem) v plynovém a bojlerovém provedení s dotykovým displejem o kapacitě 20 GN 1/1. Technická specifikace: Rozměry (š.h.v): 1002.820.1942mm Příkon: 43-45kW plynu Napětí 1N-230V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rozhraní:   - Dotykový displej 9"  - Receptůrová část   Vícebodová sonda Dveřní klika bezpečnostní s polohovou aretací Komunikační rozhraní RS232 a RS485 Ukládání dat do paměti HACCP, USB rozhraní integrované v  ovládacím panelu ConvoClean systém Zasouvací dveře (Tolerance všech uvedených rozměrů prvku je +-15mm. V případě použití prvku s jinými než uvedenými rozměry je nutné překontrolovat přípojná místa jednotlivých médií a celkové rozměry sestavy navazujících technologických prvků.)</t>
  </si>
  <si>
    <t>003.1</t>
  </si>
  <si>
    <t>Vozík pro konvektomat 20.10</t>
  </si>
  <si>
    <t>Poznámka k položce:
Náhradní, druhý zavážecí vozík</t>
  </si>
  <si>
    <t>003.2</t>
  </si>
  <si>
    <t>Fixovací set stavitelných noh konvektomatu do podlahy</t>
  </si>
  <si>
    <t>Poznámka k položce:
Patky určené k uchycení stroje k podlaze Materiál nerez AISI 304</t>
  </si>
  <si>
    <t>003.3</t>
  </si>
  <si>
    <t>Sada gastronádob 20.10</t>
  </si>
  <si>
    <t>Poznámka k položce:
GN nerezová 1/1-65mm plná ... 20 ks GN nerezová 1/1-60mm děrovaná ... 20 ks GN Teflonová 1/1 - 20mm ... 20 ks GN Teflonováá 1/1-40mm ... 20 ks</t>
  </si>
  <si>
    <t>004</t>
  </si>
  <si>
    <t>Poznámka k položce:
Nerez provedení AISI 304 s stavitelnými nožkami.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</si>
  <si>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005</t>
  </si>
  <si>
    <t>Konvektomat elektrický 20.10 v bojlerovém provedení, dotykový displej, samočistící program, zasouvací dveře v provedení DIN 18875</t>
  </si>
  <si>
    <t>Poznámka k položce:
Robustně zpracovaný stroj pro tepelnou přípravu s ACS+ (pokročilým uzavřeným systémem) v bojlerovém, elektrickém provedení s  dotykovým displejem o kapacitě 20 GN 1/1. Technická specifikace: Rozměry (š.h.v): 1002.820.1942mm Příkon: 38-40kW Napětí 3/N/PE 400!V Jištění: 63A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rozhraní:   - Dotykový displej 9"  - Receptůrová část   Vícebodová sonda Dveřní klika bezpečnostní s polohovou aretací Komunikační rozhraní RS232 a RS485 Ukládání dat do paměti HACCP, USB rozhraní integrované v ovládacím panelu Zasouvací dveře (Tolerance všech uvedených rozměrů prvku je +-15mm. V případě použití prvku s jinými než uvedenými rozměry je nutné překontrolovat přípojná místa jednotlivých médií a celkové rozměry sestavy navazujících technologických prvků.)</t>
  </si>
  <si>
    <t>005.1</t>
  </si>
  <si>
    <t>001.1.1</t>
  </si>
  <si>
    <t>Optimalizace energetických špiček v rámci řízení spotřeby elektrické energie</t>
  </si>
  <si>
    <t>005.2</t>
  </si>
  <si>
    <t>Poznámka k položce:
Náhradní, druhý zavážecí vozík.</t>
  </si>
  <si>
    <t>005.3</t>
  </si>
  <si>
    <t>005.4</t>
  </si>
  <si>
    <t>007</t>
  </si>
  <si>
    <t>Elektrický kotel 200l v provedení DIN 18875</t>
  </si>
  <si>
    <t>KS</t>
  </si>
  <si>
    <t>Poznámka k položce:
Vnější rozměry (š x hl x v v mm): 900 x 900 x 900 Objem celkový (litry):210 Objem užitný (litry):MIN 200 Příkon (kW):29-31 Jmenovité napětí:3/N/PE AC 400 V, 50 Hz Průměr nádoby (mm):700 Výška kohoutu nad zemí (mm): 420 Vyjímatelná měrka: ANO Sítko na výpusti: ANO Dno i stěny duplikátoru: nerez AISI 316                    Hmotnost: MAX 131 kg Automatické dopouštění duplikátoru bez zásahu obsluhy se  spektrometrickým čidlem odolným vodnímu kameni, tlačítkem  ovládané napouštění vody (stiskem napusť, stiskem vypni - není třeba držet), krytí IPX 4, vnitřní stěny a dno duplikátoru z nerezové oceli odolné solím a chemikáliím AISI 316L, pracovní deska a opláštění z nerezové oceli AISI 304 L, mokrá zóna s odvodem vody na pracovní desce, zcela plynulá regulace výkonu, regulace tlaku páry pojistnou armaturou s automatickým odvzdušněním, masivní konstrukce, jednoduchá obsluha, sítko na výpusti, seřizovatelné nožičky. Standardní příslušenství: výpustné sítko, výjimatelná měrka obsahu, výpustný kohout, pojistná armatura Na přání: kohoutková baterie pro napouštění teplé a studené vody (Tolerance všech uvedených rozměrů prvku je +-15mm. V případě použití prvku s jinými než uvedenými rozměry je nutné překontrolovat přípojná místa jednotlivých médií a celkové rozměry sestavy navazujících technologických prvků.)</t>
  </si>
  <si>
    <t>007.1</t>
  </si>
  <si>
    <t>008</t>
  </si>
  <si>
    <t>Plynový sporák - 4 hořákový (ZP) s elektrickou troubou, řada 900</t>
  </si>
  <si>
    <t>Poznámka k položce:
vnější rozměry Š/H/V: 900/900/900 mm varná plocha: 795x735 mm vnitřní rozměr el. trouby: GN 2/1 počet hořáků: 4 jmenovité napětí: 3N-400 V/50 Hz tepelný příkon: 21-22 kW příkon hořáků: 3x 6 kW, 1x 3,5 kW příkon el. trouby: MIN 5 kW krytí: IP 34 standartní vybavení el. trouby: 2 pečící plechy, 1 mřížka, 1 pekáč Detailní popis produktu Vyjímatelná nerezová vana pod hořáky s odvodem přeteklých pokrmů do výsuvné nádoby. Celonerezová konstrukce z kvalitní potravinářské oceli AISI 304 - EN 1.4301. Hořáky vybaveny zapalovací elektrodou, zapalovacím hořáčkem a termoelektrickou pojistkou. Hlavní uzávěr plynu na čele sporáku umožňuje rychlé a bezpečné vypnutí a instalaci na stavební sokl. Podstavce v několika variantách jsou opatřeny seřizovatelnými nožičkami 2 vsuvy uvnitř trouby. (Tolerance všech uvedených rozměrů prvku je +-15mm. V případě použití prvku s jinými než uvedenými rozměry je nutné překontrolovat přípojná místa jednotlivých médií a celkové rozměry sestavy navazujících technologických prvků.)</t>
  </si>
  <si>
    <t>009</t>
  </si>
  <si>
    <t>Elektrické multifunkční zařízení s automatickým zdvihem košů - tlakové 100l</t>
  </si>
  <si>
    <t>Poznámka k položce:
TECHNICKÉ PARAMETRY: Minimální užitný objem : 100 litrů dle DIN 18857  Kapacita GN: GN 2/1  Rozměr dna max.: 713 x 580 mm  Hloubka vany: 280 mm  Užitná plocha: 43 dm2 Pracovní přetlak: 0,48 bar  Zástavbový prostor zařízení: 1293 x 950 x 1050 mm(rozměr zařízení včetně prostoru nutného pro instalaci) Celkový instalovaný příkon max.: 24,6 kW  Napětí: 3 N AC 400 V  Jištění: 3 x 32 A  Váha: 524 kg  Přívod studené vody R3/4  Odpad vody DN – 50  VARNÉ REŽIMY: Vaření intenzívní a šetrné, vaření v tlaku, smažení, fritování, dušení, nízkoteplotní úpravy, grilování, restování, opékání, konfitování, úprava sous – vide (vaření ve vakuu při konstantní nízké teplotě). Rozsah teplot: 30 °C až 250 °C. Teplota při vaření v tlaku plynule regulovatelná až 110°C.  OVLÁDACÍ PANEL: Automatický a manuální režim úpravy pokrmů, dotyková barevná 12“ obrazovka s vysokým rozlišením a intuitivním ovládáním, kompletní ovládání v českém jazyce, možnost nastavení jazyka ovládání, možnost uložení vlastních programů, paměť pro 800 programů o 12 krocích, zobrazování průběhu úprav na displeji, přesné senzorické měření teplot, indikace nastavených a skutečných hodnot, zobrazení poruchových hlášení na displeji, technické a servisní informace, tlačítko Zapnutí / Vypnutí, krytí displeje IPX5, Informace o spotřebované energii na konci varného programu. KONSTRUKCE: Konstrukce stroje kompletně v provedení AISI 304, minimální síla materiálu 3 mm, materiál vany AISI 316, dno s oboustranným svárem, izolovaná vana pro nižší spotřebu energie, dvojité robustní izolované víko s motorickým zdvihem, bezpečnostní proces spouštění zabraňující úrazu. Systém vytápění pomocí celoplošných nerezových topných těles. ZÁKLADNÍ VYBAVENÍ:  Automatický systém napouštění vany - dávkování vody s přesností na 1 l, elektrické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dosažení teploty  180 °C z pokojové teploty za max. 4 minuty, vícebodová sonda pro měření teploty jádra suroviny, odložený start, integrovaný odpad ve dně vany pánve s elektrickým uzávěrem, automatický zdvih košů – včetně možnosti vaření v koších i se zavřeným víkem, samostatný motor pro zdvih košů,  automatická senzorová signalizace zavěšení ramene pro automatický zdvih košů, integrovaná zásuvka 230 V /16 A, USB konektor, integrovaná sprcha s automatickým navíjením a kovovou hlavicí. HACCP (Systém analýzy rizika a stanovení kritických kontrolních bodů), paměť pro 300 posledních procesů, automatické zajištění a odjištění víka při tlakovém vaření, automatické snížení přetlaku a kondenzace páry bez přímé spotřeby vody na konci varného cyklu s odvodem kondenzátu do odpadu. Odtlakování max. do 3 minut. Možnost vaření bez dozoru. Informace o spotřebované energii na konci varného programu.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(Tolerance všech uvedených rozměrů prvku je +-15mm. V případě použití prvku s jinými než uvedenými rozměry je nutné překontrolovat přípojná místa jednotlivých médií a celkové rozměry sestavy navazujících technologických prvků.)</t>
  </si>
  <si>
    <t>009.1</t>
  </si>
  <si>
    <t>010</t>
  </si>
  <si>
    <t>Elektrické multifunkční zařízení s automatickým zdvihem košů - tlakové 150l</t>
  </si>
  <si>
    <t>Poznámka k položce:
TECHNICKÉ PARAMETRY: Minimální užitný objem : 150 litrů dle DIN 18857  Kapacita GN: GN 3/1, Rozměr dna max.: 1071 x 580 mm s tolerancí 10%, Hloubka vany:  maximálně 280 mm s tolerancí 10%, Užitná plocha: 63 dm2, Pracovní přetlak: minimálně  0,48 bar, Zástavbový prostor zařízení: 1651 x 950 x 1050 mm (rozměr zařízení včetně prostoru nutného pro instalaci) Celkový instalovaný příkon max.: 36,9 kW  Napětí: 3 N AC 400 V  Jištění: 3 x 50 A  Přívod studené vody R3/4  Odpad vody DN – 50 VARNÉ REŽIMY: Vaření intenzívní a šetrné, vaření v tlaku, smažení, fritování, dušení, nízkoteplotní úpravy, grilování, restování, opékání, konfitování, úprava sous – vide (vaření ve vakuu při konstantní nízké teplotě). Rozsah teplot: 30 °C až 250 °C. Teplota při vaření v tlaku plynule regulovatelná až do 110°C. OVLÁDACÍ PANEL: Automatický a manuální režim úpravy pokrmů, dotyková barevná 12“ obrazovka s vysokým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Informace o spotřebované energii na konci varného programu. KONSTRUKCE: Konstrukce stroje kompletně v provedení AISI 304, minimální síla materiálu 3 mm, materiál vany AISI 316, dno s oboustranným svárem, dvojité robustní izolované víko s motorickým zdvihem, bezpečnostní proces spouštění zabraňující úrazu. Systém vytápění pomocí celoplošných nerezových topných těles a rozvodem přes hliníkový blok ZÁKLADNÍ VYBAVENÍ:  Automatický systém napouštění vany - dávkování vody s přesností na 1dcl, elektrické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dosažení teploty  180 °C z pokojové teploty za max. 4 minuty, vícebodová sonda pro měření teploty jádra suroviny, odložený start, integrovaný odpad ve dně vany pánve s elektrickým uzávěrem, automatický zdvih košů – včetně možnosti vaření v koších i se zavřeným víkem, samostatný motor pro zdvih košů,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automatické zajištění a odjištění víka při tlakovém vaření, automatické snížení přetlaku a kondenzace páry bez přímé spotřeby vody na konci varného cyklu s odvodem kondenzátu do odpadu. Odtlakování max. do 3 minut.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(Tolerance všech uvedených rozměrů prvku je +-15mm. V případě použití prvku s jinými než uvedenými rozměry je nutné překontrolovat přípojná místa jednotlivých médií a celkové rozměry sestavy navazujících technologických prvků.)</t>
  </si>
  <si>
    <t>010.1</t>
  </si>
  <si>
    <t>011</t>
  </si>
  <si>
    <t>Un. šlehací a hnětací stroj(60 l)</t>
  </si>
  <si>
    <t>Poznámka k položce:
jmenovité napětí: 3 N - 400 V; 50 Hz počet převodových stupňů: 3 příkon elektromotoru: 1,5 kW/2,2 kW/2,8 kW min velikost kotlíků: 30 nebo 60 l krytí: IP 34 rozměr Š/H/V: 570/1070/1140 mm max hmotnost stroje bez příslušenství (brutto/netto): 353/328 kg max hmotnost stroje s příslušenstvím 60 l (brutto/netto): 371/346 kg výkon stroje: 60 l/16 kg; 30 l/8 kg bílkový krém: 60 l/2 l; 30 l/1 l šlehaná smetana: 60 l/12 l; 30 l/6 l bramborová kaše: 60 l/18-20 kg; 30 l/10 kg</t>
  </si>
  <si>
    <t>011.1</t>
  </si>
  <si>
    <t>Přípojná masovka RMa 27 s velkou sadou příslušenství</t>
  </si>
  <si>
    <t>Poznámka k položce:
MINIMÁLNÍ VÝKONY maso - jemné mletí: 220 - 250 kg/hod; drštka: 300 kg/hod; maso na guláš: 450 kg/hod rozměr Š/H/V: 250/385/365 mm brutto (objem/hmotnost): 0,09 m3/28 kg háček (na vytahování šneku), nůž, křížový nůž, stěrací nůž,  průtlačná deska na guláš, průtlačná deska na drštka, kroužek, tlačítko, 4x průtlačné desky (3; 4,5; 8 a 12)</t>
  </si>
  <si>
    <t>011.2</t>
  </si>
  <si>
    <t>Přípojný universál s velkou sadou</t>
  </si>
  <si>
    <t>Poznámka k položce:
přípojný strojek na řezání a strouhání rozměr Š/H/V: 270/336/55 mm brutto (objem/hmotnost): 0,09 m3/21 kg 3x řezací kotouč (2; 3 a 4) 1x strouhací kotouč se strouhacím plechem 8 3x strouhací plech (3; 3,8 a 5)</t>
  </si>
  <si>
    <t>011.3</t>
  </si>
  <si>
    <t>Přípojný strojek na mletí máku</t>
  </si>
  <si>
    <t>Poznámka k položce:
min výkon: 12 kg/hod rozměr Š/H/V: 140/185/290 mm brutto (objem/hmotnost): 0,09 m3/3 kg (Tolerance všech uvedených rozměrů prvku je +-15mm. V případě použití prvku s jinými než uvedenými rozměry je nutné překontrolovat přípojná místa jednotlivých médií a celkové rozměry sestavy navazujících technologických prvků.)</t>
  </si>
  <si>
    <t>011.4</t>
  </si>
  <si>
    <t>Příslušentsví 30 l - nosič, kotlík, hák, míchač, metla</t>
  </si>
  <si>
    <t>Poznámka k položce:
Rozšířené příslušenství pro robot</t>
  </si>
  <si>
    <t>012</t>
  </si>
  <si>
    <t>Poznámka k položce:
Délka hadice 12m, průměr hadice 10 x 14mm, přípojka pro sprchu 1/2", typ uzavřený v nerez korpusu, nastěnné provedení</t>
  </si>
  <si>
    <t>012.1</t>
  </si>
  <si>
    <t>013</t>
  </si>
  <si>
    <t>Stůl 1500/700/900 mm, zásuvkový blok (3 zásuvky)</t>
  </si>
  <si>
    <t>Poznámka k položce:
vnější rozměry Š/H/V: 1500/700/900 mm celonerezové provedení AISI304 lem zadní, deska podlepená MDF dýhou  vevařené a vyškově nastavitelné nohy šuplíkuvý blok vpravo, police spodní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</si>
  <si>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014</t>
  </si>
  <si>
    <t>Lednice s prosklenými dveřmi</t>
  </si>
  <si>
    <t>Poznámka k položce:
Hrubý/čistý objem: 403/385 Typ dveří: prosklené bílé Vnější/vnitřní materiál: bílá/bílá Produktová řada: Comfort Rozměry (v/š/h): 201 / 60 / 68,7||cm Připojení / výkon: 0.15 / 230 V. ; ventilační chladicí systém; etř. C; uzamykatelné izolované skleněné dveře, vypínatelný interiér, boční LED osvětlení;  rozsah chlazení: mezi + 2 / + 12 ° ovladání mechanické; analogové zobrazení teploty (Tolerance všech uvedených rozměrů prvku je +-15mm. V případě použití prvku s jinými než uvedenými rozměry je nutné překontrolovat přípojná místa jednotlivých médií a celkové rozměry sestavy navazujících technologických prvků.)</t>
  </si>
  <si>
    <t>015</t>
  </si>
  <si>
    <t>Výdejní vozík vyhřívaný, tři vany samostatně ovládané, boční ovládání s dolní policí</t>
  </si>
  <si>
    <t>Poznámka k položce:
Jídelní výdejní vozík vyrobený z chromniklové oceli 18/10. Ovládání vozíku na dlouhé straně - boční Jednotlivé vany jsou určeny pro výdej z gastronádob 1/1 gastronormy, popř. menších. Hloubka GN může být až 200 mm. Každá vana disponuje samostatným vyhříváním topným tělesem a samostatným termostatem pro regulaci teploty lázně až do +90 °C. Napájení vozíku je 230 V~50 Hz. Přívod je zajištěn točeným kabelem o max. dosahu 2 m. Rozměr (mm): 1156×702×900 Počet vyhřívaných lázní: 3 Příkon (kW): 2-3 Kolečka: 4 otočná pr. 125 mm, z toho 2 s brzdou Hmotnost (kg): 47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</si>
  <si>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015.a</t>
  </si>
  <si>
    <t>Nerezový parapet pro výdej podlepený MDF 1550.450.40mm včetně konzol pro uchycení na stěnu (2ks)</t>
  </si>
  <si>
    <t xml:space="preserve">Poznámka k položce:
Vyrobeno AISI 304, příprava pro skleněný zákryt. Minimální tloušťka nerezového plechu pracovních a odkládacích ploch je 1,5mm. </t>
  </si>
  <si>
    <t>015.b</t>
  </si>
  <si>
    <t>Skleněný zákryt 1500.250.330mm, dvě boční a jedna středová konzol</t>
  </si>
  <si>
    <t>Poznámka k položce:
Provedení AISI 304, sklo</t>
  </si>
  <si>
    <t>015.c</t>
  </si>
  <si>
    <t>Nerezový parapet pro výdej podlepený MDF 1090.450.40mm včetně konzol pro uchycení na stěnu (2ks)</t>
  </si>
  <si>
    <t>016</t>
  </si>
  <si>
    <t>Vyhřívaný podavač talířů jednotubusový</t>
  </si>
  <si>
    <t>Poznámka k položce:
Nerezový a transportní výdejní vozík pro přepravu a podávání talířů vyrobený z chromniklové oceli 18/10. - vyhřívaný - rozměry(mm): 610x500x900 - 4 otočná kolečka pr. 125 mm, z toho 2 s brzdou - přívodní kabel 2 m s vidlicí - napájení vozíku 230 V-50 Hz - trubkové madlo - odkládací zásuvka - regulovatelný termostat pro nastavení teploty +30 až +60° C - max prům. talíře(mm): 330 - kapacita talířů: 50 - počet šachet: 1 - příkon(kW): 0,5-0,9 - hmotnost(kg): MAX 30 (Tolerance všech uvedených rozměrů prvku je +-15mm. V případě použití prvku s jinými než uvedenými rozměry je nutné překontrolovat přípojná místa jednotlivých médií a celkové rozměry sestavy navazujících technologických prvků.)</t>
  </si>
  <si>
    <t>017</t>
  </si>
  <si>
    <t>Pojedzdová dráha trubková vč. Konzol 1500.300.50mm</t>
  </si>
  <si>
    <t>Poznámka k položce:
Celková délka pojezdu je 7,5m, AISI 304 (ČSN 17240, DIN W.NR. 1.4301</t>
  </si>
  <si>
    <t>018</t>
  </si>
  <si>
    <t>Vozík na podnosy a příbory</t>
  </si>
  <si>
    <t>Poznámka k položce:
Manipulační vozík na podnosy a příbory s hyg. 1/2 plexi ochranou, bez držáku a boxu na ubrousky Kolečka: 4 otočná z toho 2 s brzdou Rozměry (mm): 745x515x1420 Kapacita podnosu 530x370: 120 Počet GN 1/4-150 (nejsou součástí vozíku): 4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</si>
  <si>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018.1</t>
  </si>
  <si>
    <t>GN 1/4 - 150 gastronádoba bez držadel</t>
  </si>
  <si>
    <t>Poznámka k položce:
vnější rozměr: 265x162 mm hloubka: 150 mm vnitřní rozměr: 238x136 mm objem: 3,5 l (Tolerance všech uvedených rozměrů prvku je +-15mm. V případě použití prvku s jinými než uvedenými rozměry je nutné překontrolovat přípojná místa jednotlivých médií a celkové rozměry sestavy navazujících technologických prvků.)</t>
  </si>
  <si>
    <t>020</t>
  </si>
  <si>
    <t>Termozařízení na dohotovování a udržování jídel v teplém stavu</t>
  </si>
  <si>
    <t>Poznámka k položce:
Postranní vsuny, Heavy Duty, dvě skříně nad sebou. Vyhřívaná skříň s kapacitou až 2x 54 kg (16x GN 1/1-65 mm nebo 8x GN 2/1-65 mm) x 2. Patent. systém okamžité rekuperace tepla (Sure Temp), který okamžitě vykompenzuje ztrátu tepla po otevření dvířek a vytažení gastronádoby.Termostat nastavitelný v rozmezí 16 - 93°C. Vynikající rovnoměrné uchování v teplém stavu využitím HALO-HEAT systému (systém měkkého tepla). ukazatel vnitřní teploty. rozměry Š/H/V: 616/720/1870 mm (výška včetně pojezd. koleček -  snadná manipulace) příkon: 1,5-2,5 kW/8,3 A/208-240 V  Minimální spotřeba energie. Po ca 15 min nahřátí je spotřeba el.  energie v průměru jen ca 16% z příkonu 2 kW. váha: MAX 153 kg (Tolerance všech uvedených rozměrů prvku je +-15mm. V případě použití prvku s jinými než uvedenými rozměry je nutné překontrolovat přípojná místa jednotlivých médií a celkové rozměry sestavy navazujících technologických prvků.)</t>
  </si>
  <si>
    <t>021</t>
  </si>
  <si>
    <t>Stůl 1000/700/850 mm, 2 police, pojízdná kolečka</t>
  </si>
  <si>
    <t>Poznámka k položce:
vnější rozměry Š/H/V: 1000/700/850 mm celonerezové provedení, AISI 304 bez lemu pojízdná kolečka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</si>
  <si>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022</t>
  </si>
  <si>
    <t>Jednodřez 1800/700/850, s odkládací plochou, prolis pracovní plochy, dřez 500x600mm, výřez pro baterii</t>
  </si>
  <si>
    <t>Poznámka k položce:
Dřez umístěn vlevo   zákryt dřezu předu a vlevo zadní lem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</si>
  <si>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022.1</t>
  </si>
  <si>
    <t>022.2</t>
  </si>
  <si>
    <t>023</t>
  </si>
  <si>
    <t>Poznámka k položce:
celonerezové provedení AISI 304 přední zákryt šuplíků a boky zadní lem police spodní plná nastavitelná výška nohou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</si>
  <si>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024</t>
  </si>
  <si>
    <t>Stůl chladící s dveřmi, agregát vpravo</t>
  </si>
  <si>
    <t>Poznámka k položce:
Napájení: 230 V Šířka: 1342 mm Hloubka: 700 mm Výška: 850 mm Provedení: Chladící stůl Agregát umístěn: vpravo Automatické odtávání a odpařování kondenzátu: ano Možnost polohování vnitřních zásuvů: ano Objem: 290 Ovládání: elektronické Počet polic v sekci: 1 Počet dveří: 2 Pracovní deska: ano Pracovní teplota: 0 - 8 °C Příkon zařízení: 350 W Provedení (vnitřní/vnější): nerezové (vyjma zad) Samouzavírání dveří: ano Systém chlazení: ventilované Vnitřní prostor pro GN1/1: Stůl chladící ano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</si>
  <si>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025</t>
  </si>
  <si>
    <t>Jednodřez 900.700.850mm s prolisem prac. plochy, police spodní</t>
  </si>
  <si>
    <t>Poznámka k položce:
provedení nerez AISI 304, dřez vpravo 400x500mm, prolis pracovní plochy, výřez pro baterii, zákryt dřezu vpředu a vpravo, police spodní plná, výškově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</si>
  <si>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025.1</t>
  </si>
  <si>
    <t>025.2</t>
  </si>
  <si>
    <t>026</t>
  </si>
  <si>
    <t>DUO elektrický kotel serie 700 v provedení DIN 18875</t>
  </si>
  <si>
    <t>Poznámka k položce:
Vnější rozměry (š x h x v v mm): 1200 x 700 x 900 Velikost nádoby (mm): průměr 2 x 474 mm Materiál dna a stěn duplikátoru: AISI 316 MIN celkový objem (l): 2 x 80l Doba potřebná k uvedení do varu: MAX 45 min Vypouštěcí kohout: 1 1/2" MAX Příkon nádoby: 2 x 12 kW (2 x 6 kW) Celkem 24kW Regulace: 3 kW / 6 kW / 12 kW Topná soustava: nepřímý ohřev Duplicitní plášť: obsah vody 12,5 l Jmenovité napětí: 3/N/PE AC 400 V, 50 Hz Krytí: IP 34 Brutto (objem / hmotnost): 0,51 m3 / 99 kg (Tolerance všech uvedených rozměrů prvku je +-15mm. V případě použití prvku s jinými než uvedenými rozměry je nutné překontrolovat přípojná místa jednotlivých médií a celkové rozměry sestavy navazujících technologických prvků.)</t>
  </si>
  <si>
    <t>026.1</t>
  </si>
  <si>
    <t>027</t>
  </si>
  <si>
    <t>Skříň 1300/500/1900 mm, se zasouvacíma dveřma</t>
  </si>
  <si>
    <t xml:space="preserve">Poznámka k položce:
66Celonerezová skříň na inventář, stavitelné nohy, 6 polic. Minimální tloušťka nerezového plechu pracovních a odkládacích ploch je 1,5mm. </t>
  </si>
  <si>
    <t>028</t>
  </si>
  <si>
    <t>Vstupní stůl s válečky 1200 mm</t>
  </si>
  <si>
    <t>Poznámka k položce:
Vstupní stůl opatřen válečky pro vedení košů 500x500 nerezové provedení AISI 304 stavitelné nohy (Tolerance všech uvedených rozměrů prvku je +-15mm. V případě použití prvku s jinými než uvedenými rozměry je nutné překontrolovat přípojná místa jednotlivých médií a celkové rozměry sestavy navazujících technologických prvků.)</t>
  </si>
  <si>
    <t>028.1</t>
  </si>
  <si>
    <t>Pohyblivá sprcha kompletní s baterií</t>
  </si>
  <si>
    <t>Poznámka k položce:
tlaková sprcha není podmíněná instalací na stěnu. Dělená  dvousekcová část. Robustní zpracování, dlouhodobá životnost,  bezproblémový provoz.</t>
  </si>
  <si>
    <t>028.2</t>
  </si>
  <si>
    <t>029</t>
  </si>
  <si>
    <t>Myčka průchozí s rekuperací, rozhraní pro pripojení na systém optimalizace energie dle normy DIN 18875, směr pravo - levý</t>
  </si>
  <si>
    <t>Poznámka k položce:
380-415V/3/N/PE/50HZ-Boiler 10,8 -mycka nádobí, koše- základní výbava -3 základní programy + doplnkové programy -oba dávkovace vc.sacích trubic se signalizací -Energy plus (2xtepelný výmeník) -multifunkcní dotyková obrazovka+WLAN -pracovní výška: 850 mm -rozhraní pro pripojení na systém optimalizace energie dle normy DIN 18875 -mycka nádobí -3 základní programy + doplnkové programy -multifunkcní dotyková obrazovka+WLAN -zvláštní provedení (Tolerance všech uvedených rozměrů prvku je +-15mm. V případě použití prvku s jinými než uvedenými rozměry je nutné překontrolovat přípojná místa jednotlivých médií a celkové rozměry sestavy navazujících technologických prvků.)</t>
  </si>
  <si>
    <t>030</t>
  </si>
  <si>
    <t>Výstupní stůl 800.700.850mm</t>
  </si>
  <si>
    <t>Poznámka k položce:
vyroben AISI 304, profilovaný pro vedení košů, provedení levo-pravé, lem zadní dle vstupního stolu, výškově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</si>
  <si>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031</t>
  </si>
  <si>
    <t>031.1</t>
  </si>
  <si>
    <t>031.2</t>
  </si>
  <si>
    <t>032</t>
  </si>
  <si>
    <t>Myčka průchozí s rekuperací, rozhraní pro pripojení na systém optimalizace energie dle normy DIN 18875, směr vlevo - pravý</t>
  </si>
  <si>
    <t>Poznámka k položce:
380-415V/3/N/PE/50HZ -mycka nádobí, koše - základní výbava -3 základní programy + doplnkové programy -oba dávkovace vc.sacích trubic se signalizací -Energy plus (2xtepelný výmeník) -multifunkcní dotyková obrazovka+WLAN -pracovní výška: 850 mm -rozhraní pro pripojení na systém optimalizace energie dle normy DIN 18875 -mycka nádobí -3 základní programy + doplnkové programy -Energy light (tepelný výmeník) -multifunkcní dotyková obrazovka+WLAN -zvláštní provedení (Tolerance všech uvedených rozměrů prvku je +-15mm. V případě použití prvku s jinými než uvedenými rozměry je nutné překontrolovat přípojná místa jednotlivých médií a celkové rozměry sestavy navazujících technologických prvků.)</t>
  </si>
  <si>
    <t>033</t>
  </si>
  <si>
    <t>034</t>
  </si>
  <si>
    <t>Nerezový parapet pro výdej podlepený MDF 1400.450.40mm včetně konzol pro uchycení na stěnu (2ks)</t>
  </si>
  <si>
    <t>Poznámka k položce:
Vyrobeno AISI 304, podlepeno Mmdf</t>
  </si>
  <si>
    <t>035</t>
  </si>
  <si>
    <t>Pojedzdová dráha trubková vč. 3ks konzol 2000.300.50mm</t>
  </si>
  <si>
    <t>036</t>
  </si>
  <si>
    <t>Výlevka s umývadlem 500/600/920 mm, vč. baterie a sifonu</t>
  </si>
  <si>
    <t>Poznámka k položce:
rozměry Š/H/V: 500/600/920 mm vč. baterie a sifonu (ramínko 300 mm) odpad průměr 70mm u země (Tolerance všech uvedených rozměrů prvku je +-15mm. V případě použití prvku s jinými než uvedenými rozměry je nutné překontrolovat přípojná místa jednotlivých médií a celkové rozměry sestavy navazujících technologických prvků.)</t>
  </si>
  <si>
    <t>037</t>
  </si>
  <si>
    <t>Myčka na černé nádobí , rozhraní pro pripojení na systém optimalizace energie dle normy DIN 18875</t>
  </si>
  <si>
    <t>Poznámka k položce:
Univerzální program [košů / h] 40 / 24 / 12 Univerzální krátký program [košů / h] 64 / 42 / 23 rozměry koše: 1302 x 672mm světlá vstupní výška: 640 mm celkový MAX příkon Standard 32A / 18,8kW šířka: 775 mm hloubka se zavřenými dveřmi: 870 mm hloubka s otevřenými dveřmi: 1295 mm výška při zavřených dveřích: 1720 mm výška při otevřených dveřích: 1910 mm objem nádrže: MIN 69 l teplota nádrže: 60°C teplota bojleru: 85°C hmotnost, netto: 190 kg Elektřina 3 F vypínač /16-32 A, V=1500 mm od podlahy Voda - 3/4 " ventil (teplá i studená voda dle přání zákazníka)  vyvedený u  stěny Odpad HT 50 ukončený v podlaze u stěny dávkovač oplach. prostředku dávkovač mycího prostředku zvláštní provedení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</si>
  <si>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038</t>
  </si>
  <si>
    <t>Servírovací vozík z chromíkové oceli 970.670.1000mm</t>
  </si>
  <si>
    <t>Poznámka k položce:
Konstrukce je z nerezových profilů a broušeného plechu. Kolečka: prům. 125 mm, 4 otočná z toho 2 s brzdou Police: 2 Rozměry (mm): 970x670x1000 Rozměry prac. plošiny (mm): 845x545 Nosnost vozíku (kg): MIN 80 Nosnost police (kg): MIN 40 Hmotnost (kg): MAX 18 Rozteč polic (mm): 661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</si>
  <si>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039</t>
  </si>
  <si>
    <t>Stůl 1350/700/850 mm, 2 zásuvky, police vespod</t>
  </si>
  <si>
    <t>Poznámka k položce:
celonerezové provedení AISI 304 zadní lem zákryt zásuvek nastavitelná výška nohou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</si>
  <si>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040</t>
  </si>
  <si>
    <t>Jednodřez 1080/700/850mm</t>
  </si>
  <si>
    <t>Poznámka k položce:
vnější rozměry Š/H/V: 1080/700/850 mm rozměr dřezu: 890x600x300 mm zadní lem stavitelné nohy výřez pro baterii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</si>
  <si>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040.1</t>
  </si>
  <si>
    <t>Tlaková sprcha samonosná integrovaná do dřezu</t>
  </si>
  <si>
    <t>Poznámka k položce:
Samonsné provedení bez nutnosti fixace ve zdi, baterie umístěná v prostoru</t>
  </si>
  <si>
    <t>040.2</t>
  </si>
  <si>
    <t>041</t>
  </si>
  <si>
    <t>Stůl 1000/700/850 mm</t>
  </si>
  <si>
    <t>Poznámka k položce:
vnější rozměry Š/H/V: 1000/700/850 mm celonerezové provedení AISI 304 lem zadní a vlevo výškově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</si>
  <si>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042</t>
  </si>
  <si>
    <t>Dvoudřez 1310/700/850mm</t>
  </si>
  <si>
    <t>Poznámka k položce:
vnější rozměry Š/H/V: 1310/700/850 mm rozměr dřezů: 600x600x300 mm zadní lem stavitelné nohy (Tolerance všech uvedených rozměrů prvku je +-15mm. V případě použití prvku s jinými než uvedenými rozměry je nutné překontrolovat přípojná místa jednotlivých médií a celkové rozměry sestavy navazujících technologických prvků.)</t>
  </si>
  <si>
    <t>042.1</t>
  </si>
  <si>
    <t>Baterie Chrom nástěnná, r=150mm</t>
  </si>
  <si>
    <t>Poznámka k položce:
Ramínko 420mm</t>
  </si>
  <si>
    <t>042.2</t>
  </si>
  <si>
    <t>043</t>
  </si>
  <si>
    <t>Stůl 1600/700/850 mm, 2 police, kolečka</t>
  </si>
  <si>
    <t>Poznámka k položce:
vnější rozměry Š/H/V: 1600/700/900 mm celonerezové provedení AISI 304 bez lemu  pojezdová kolečka s brzdou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</si>
  <si>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044</t>
  </si>
  <si>
    <t>Regál 1500/600/1800 mm, 4 police</t>
  </si>
  <si>
    <t>Poznámka k položce:
Celonerezové provedení AISI 304 výškově stavitelné nohy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</si>
  <si>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044.1</t>
  </si>
  <si>
    <t>Regál 1300/600/1800 mm, 4 police</t>
  </si>
  <si>
    <t>045</t>
  </si>
  <si>
    <t>změkčovač vody</t>
  </si>
  <si>
    <t>046</t>
  </si>
  <si>
    <t>Vozík 80×60 plošina na rámu 803.603mm</t>
  </si>
  <si>
    <t>Poznámka k položce:
Manipulační vozík na termoporty, které je vyroben z chromniklové oceli 18/10. Jednoduchá konstrukce z nerezových profilů a broušeného plechu. 2 pevná a 2 otočná kolečka v prům. 125 mm z toho 1 s brzdou. Na vyžádání lze dodat s bantamovými kolečky, popřípadě s kolečky v jiném průměru. Pracovní plocha má základní rozměr 800x600 mm a je navařena shora na nosných profilech. Rozměry (mm): 1030x600x900 Nosnost (kg): 140 Hmotnost (kg): MAX 15 (Tolerance všech uvedených rozměrů prvku je +-15mm. V případě použití prvku s jinými než uvedenými rozměry je nutné překontrolovat přípojná místa jednotlivých médií a celkové rozměry sestavy navazujících technologických prvků.)</t>
  </si>
  <si>
    <t>047</t>
  </si>
  <si>
    <t>Vozík plošinový hydraulický</t>
  </si>
  <si>
    <t>Poznámka k položce:
Min. výška zdvihu 340 mm Max. výška zdvihu 900 mm Výška úchopu 810 mm Rozměry pracovní plochy 855 × 500 mm (Tolerance všech uvedených rozměrů prvku je +-15mm. V případě použití prvku s jinými než uvedenými rozměry je nutné překontrolovat přípojná místa jednotlivých médií a celkové rozměry sestavy navazujících technologických prvků.)</t>
  </si>
  <si>
    <t>050</t>
  </si>
  <si>
    <t>Podlahová vpusť 400x300mm s protizápachovou uzávěrou, zemnící kolík</t>
  </si>
  <si>
    <t>Poznámka k položce:
AISI 304</t>
  </si>
  <si>
    <t>051</t>
  </si>
  <si>
    <t>Podlahová vpusť 700x200mm s protizápachovou uzávěrou, zemnící kolík</t>
  </si>
  <si>
    <t>052</t>
  </si>
  <si>
    <t>Podlahová vpusť 900x300mm s protizápachovou uzávěrou, zemnící kolík</t>
  </si>
  <si>
    <t>053</t>
  </si>
  <si>
    <t>Podlahová vpusť 600x500mm s protizápachovou uzávěrou, zemnící kolík</t>
  </si>
  <si>
    <t>054</t>
  </si>
  <si>
    <t>Podlahová vpusť 150x150mm s protizápachovou uzávěrou, zemnící kolík</t>
  </si>
  <si>
    <t>100 úsek bezlepík</t>
  </si>
  <si>
    <t>Jednodřez 1500/700/900mm, s odkládací plochou, uzavřený s posuvnými dvířky</t>
  </si>
  <si>
    <t>Poznámka k položce:
celonerezvé provedení AISI 304, prolis pracovní plochy rozměr dřezu: 450x400x300 mm, dřez vlevo výřez pro baterii celouzavíratelný s posuvnými dvířžky  zadní lem s policí  stavitelné nohy (Tolerance všech uvedených rozměrů prvku je +-15mm. V případě použití prvku s jinými než uvedenými rozměry je nutné překontrolovat přípojná místa jednotlivých médií a celkové rozměry sestavy navazujících technologických prvků.)</t>
  </si>
  <si>
    <t>101.1</t>
  </si>
  <si>
    <t>101.2</t>
  </si>
  <si>
    <t>Vestavná sklokeramická varná deska. dvouzónová</t>
  </si>
  <si>
    <t>Poznámka k položce:
rozměr 30x52cm bez rámečku. Připojení  400V (Tolerance všech uvedených rozměrů prvku je +-15mm. V případě použití prvku s jinými než uvedenými rozměry je nutné překontrolovat přípojná místa jednotlivých médií a celkové rozměry sestavy navazujících technologických prvků.)</t>
  </si>
  <si>
    <t>200 úsek čisté přípr</t>
  </si>
  <si>
    <t>202</t>
  </si>
  <si>
    <t>Jednodřez 700/700/850</t>
  </si>
  <si>
    <t>Poznámka k položce:
vnější rozměry Š/H/V: 700/700/850 mm rozměr dřezu: 600x600x300 mm zadní lem stavitelné nohy (Tolerance všech uvedených rozměrů prvku je +-15mm. V případě použití prvku s jinými než uvedenými rozměry je nutné překontrolovat přípojná místa jednotlivých médií a celkové rozměry sestavy navazujících technologických prvků.)</t>
  </si>
  <si>
    <t>202.1</t>
  </si>
  <si>
    <t>202.2</t>
  </si>
  <si>
    <t>203</t>
  </si>
  <si>
    <t>Poznámka k položce:
Napájení: 230 V Šířka: 1342 mm Hloubka: 700 mm Výška: 850 mm Provedení: Chladící stůl Agregát umístěn: vpravo Automatické odtávání a odpařování kondenzátu: ano Možnost polohování vnitřních zásuvů: ano Objem: 290 Ovládání: elektronické Počet polic v sekci: 1 Počet dveří: 2 Pracovní deska: ano Pracovní teplota: 0 - 8 °C Příkon zařízení: MAX 350 W Provedení (vnitřní/vnější): nerezové (vyjma zad) Samouzavírání dveří: ano Systém chlazení: ventilované Vnitřní prostor pro GN1/1: Stůl chladící ano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</si>
  <si>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204</t>
  </si>
  <si>
    <t>Stůl 1800/700/850 mm, zásuvkový blok (3 zásuvky), police spodní</t>
  </si>
  <si>
    <t>Poznámka k položce:
celonerezové provedení AISI 304 lem zadní šuplíkuvý blok vpravo police spodní  nastavitelná výška nohou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</si>
  <si>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205</t>
  </si>
  <si>
    <t>Odkládací plocha 1800.400.850mm, stůl s dvěma policemi</t>
  </si>
  <si>
    <t xml:space="preserve">Poznámka k položce:
AISI304. Minimální tloušťka nerezového plechu pracovních a odkládacích ploch je 1,5mm. </t>
  </si>
  <si>
    <t>206</t>
  </si>
  <si>
    <t>Pračka</t>
  </si>
  <si>
    <t>Poznámka k položce:
s předním plněním, energetická třída A, kapacita pračky MIN 9 kg, váž. spotřeba energie MAX 46 kWh/100 cyklů, váž. spotřeba vody na cyklus MAX 48 l, invertorový motor, váhová automatika, odložený start, rychlý program, displej, přidání prádla v průběhu praní, dětská pojistka a zvukový signál ukončení programu, Aquaoverflow, 1200 ot/min při odstřeďování, rozměry 59,8 × 84,8 × 59 cm (Š×V×H) (Tolerance všech uvedených rozměrů prvku je +-15mm. V případě použití prvku s jinými než uvedenými rozměry je nutné překontrolovat přípojná místa jednotlivých médií a celkové rozměry sestavy navazujících technologických prvků.)</t>
  </si>
  <si>
    <t>207</t>
  </si>
  <si>
    <t>Sušička</t>
  </si>
  <si>
    <t>Poznámka k položce:
kondenzační, samostatně stojicí, energetická třída A+++, účinnost sušení A, maximální množství prádla 9 kg, hlučnost 62 dB odhadovaná roční spotřeba energie MAX 194 kWh, samočisticí kondenzátor, odložený start, tepelné čerpadlo, displej, vnitřní osvětlení, systém proti mačkání prádla, volitelný směr otevírání dvířek, ovládání mobilem, program pro alergiky, dětský zámek a zvukový signál ukončení programu, rozměry 85 × 60 × 66 cm (V×Š×H), hmotnost MAX 56 kg, nádoba na kondenzát a sada na připojení odpadu součástí balení (Tolerance všech uvedených rozměrů prvku je +-15mm. V případě použití prvku s jinými než uvedenými rozměry je nutné překontrolovat přípojná místa jednotlivých médií a celkové rozměry sestavy navazujících technologických prvků.)</t>
  </si>
  <si>
    <t>Montáž, zaškolení</t>
  </si>
  <si>
    <t>200</t>
  </si>
  <si>
    <t>Poznámka k položce:
Cena montáže je za veškeré práce a montáže, zaškolení, náklady na montážní materiál za 1.NP a také 2.NP</t>
  </si>
  <si>
    <t>Poznámka k položce:
položka je celková a vyjadřuje součet veškerých přesunů a dopravy na realizaci zakázky</t>
  </si>
  <si>
    <t>791</t>
  </si>
  <si>
    <t>Zařízení velkokuchyní</t>
  </si>
  <si>
    <t>009.2</t>
  </si>
  <si>
    <t>Rameno koše 100l</t>
  </si>
  <si>
    <t>842817843</t>
  </si>
  <si>
    <t>Poznámka k položce:
Příslušenství Multifunkční pánev 100l</t>
  </si>
  <si>
    <t>009.3</t>
  </si>
  <si>
    <t>Rameno koše 150l</t>
  </si>
  <si>
    <t>-426623965</t>
  </si>
  <si>
    <t>Poznámka k položce:
Příslušenství Multifunkční pánev 150l</t>
  </si>
  <si>
    <t>009.4</t>
  </si>
  <si>
    <t>Varný koš</t>
  </si>
  <si>
    <t>-1762127006</t>
  </si>
  <si>
    <t>Poznámka k položce:
Příslušenství Multifunkční pánev 100l a 150l</t>
  </si>
  <si>
    <t>009.5</t>
  </si>
  <si>
    <t>Fritovací koš</t>
  </si>
  <si>
    <t>819145573</t>
  </si>
  <si>
    <t>009.6</t>
  </si>
  <si>
    <t>Rošt na NT</t>
  </si>
  <si>
    <t>1408376273</t>
  </si>
  <si>
    <t>009.7</t>
  </si>
  <si>
    <t>Špachtle velká</t>
  </si>
  <si>
    <t>-1455441160</t>
  </si>
  <si>
    <t>009.8</t>
  </si>
  <si>
    <t>Síto</t>
  </si>
  <si>
    <t>1915254731</t>
  </si>
  <si>
    <t>009.9</t>
  </si>
  <si>
    <t>Elektricko-bateriový zdvižný vozík</t>
  </si>
  <si>
    <t>-1437429903</t>
  </si>
  <si>
    <t>07 - Vybavení</t>
  </si>
  <si>
    <t>D1 - Dodávka nábytku</t>
  </si>
  <si>
    <t>D2 - Ostatní náklady</t>
  </si>
  <si>
    <t>Dodávka nábytku</t>
  </si>
  <si>
    <t>1.1.</t>
  </si>
  <si>
    <t>jídelní stůl, typ 3144 - rozměr 160*80*76 cm, pevný kovový rám z jäklového profilu v barvě RAL, kovové trubkové nohy v barvě RAL prům. 50 mm s výškovou rektifikací, stolová deska LTD buk Krono 381 tl.25 mm s ABS hranou, vel.6</t>
  </si>
  <si>
    <t>1.3.</t>
  </si>
  <si>
    <t>jídelní stůl, atyp 3144/A - rozměr 140*80*76 cm, pevný kovový rám z jäklového profilu v barvě RAL, kovové trubkové nohy v barvě RAL prům. 50 mm s výškovou rektifikací, stolová deska LTD buk Krono 381 tl.25 mm s ABS hranou, vel.6</t>
  </si>
  <si>
    <t>1.4.</t>
  </si>
  <si>
    <t>jídelní stůl, atyp 3144/A - rozměr 140*80*64 cm, pevný kovový rám z jäklového profilu v barvě RAL, kovové trubkové nohy v barvě RAL prům. 50 mm s výškovou rektifikací, stolová deska LTD buk Krono 381 tl.25 mm s ABS hranou, vel.4</t>
  </si>
  <si>
    <t>1.5.</t>
  </si>
  <si>
    <t>jídelní stůl, typ 3148 - rozměr 80*80*76 cm, pevný kovový rám z jäklového profilu v barvě RAL, kovové trubkové nohy v barvě RAL prům. 50 mm s výškovou rektifikací, stolová deska LTD buk Krono 381 tl.25 mm s ABS hranou, vel.6</t>
  </si>
  <si>
    <t>1.7.</t>
  </si>
  <si>
    <t>jídelní stůl, atyp 3149/A - rozměr 120*80*53 cm, pevný kovový rám z jäklového profilu v barvě RAL, kovové trubkové nohy v barvě RAL prům. 50 mm s výškovou rektifikací, stolová deska LTD buk Krono 381 tl.25mm s ABS hranou, vel.2</t>
  </si>
  <si>
    <t>1.8.</t>
  </si>
  <si>
    <t>dětská stohovatelná židlička - z bukového masivu v přírodním provedení, konstrukce z masivního bukového dřeva, opěrák z bukového masivu, sedák z vícevrstvé bukové překližky, povrchová úprava polomatný zdravotně nezávadný lak, vel.2</t>
  </si>
  <si>
    <t>1.9.</t>
  </si>
  <si>
    <t>dětská stohovatelná židlička - z bukového masivu v přírodním provedení, konstrukce z masivního bukového dřeva, opěrák z bukového masivu, sedák z vícevrstvé bukové překližky, povrchová úprava polomatný zdravotně nezávadný lak, vel.4</t>
  </si>
  <si>
    <t>1.10.</t>
  </si>
  <si>
    <t>šálová židle ALFA, typ 1715 – kovová konstrukce z trubkového profilu 20 mm v barvě RAL, nohy opatřeny plastovými koncovkami, celopřekližková ergonomicky tvarovaná buková skořepina, lakovaná, velikost č. 6</t>
  </si>
  <si>
    <t>1.11.</t>
  </si>
  <si>
    <t>učitelská šálová židle ALFA, typ 1715 – kovová konstrukce z trubkového profilu 20 mm v barvě RAL, nohy opatřeny plastovými koncovkami, celopřekližková ergonomicky tvarovaná buková skořepina, lakovaná, velikost č. 6</t>
  </si>
  <si>
    <t>Ostatní náklady</t>
  </si>
  <si>
    <t>2.1.</t>
  </si>
  <si>
    <t>roznos, ustavení nábytku</t>
  </si>
  <si>
    <t>09 - VRN</t>
  </si>
  <si>
    <t>VRN - Vedlejší rozpočtové náklady</t>
  </si>
  <si>
    <t>Vedlejší rozpočtové náklady</t>
  </si>
  <si>
    <t>011503000</t>
  </si>
  <si>
    <t>Stavební průzkum bez rozlišení</t>
  </si>
  <si>
    <t>komplt.</t>
  </si>
  <si>
    <t>1134197133</t>
  </si>
  <si>
    <t>https://podminky.urs.cz/item/CS_URS_2024_01/011503000</t>
  </si>
  <si>
    <t>013254000</t>
  </si>
  <si>
    <t>Dokumentace skutečného provedení stavby</t>
  </si>
  <si>
    <t>149286231</t>
  </si>
  <si>
    <t>https://podminky.urs.cz/item/CS_URS_2024_01/013254000</t>
  </si>
  <si>
    <t>Poznámka k položce:
Poznámka k položce: vyhotovení a její předání objednateli v požadované formě a požadovaném počtu včetně závěrečné zprávy.</t>
  </si>
  <si>
    <t>030001000</t>
  </si>
  <si>
    <t>Zařízení staveniště</t>
  </si>
  <si>
    <t>1167369030</t>
  </si>
  <si>
    <t>https://podminky.urs.cz/item/CS_URS_2024_01/030001000</t>
  </si>
  <si>
    <t>Poznámka k položce:
Poznámka k položce: vybudování zařízení staveniště včetně mobilního WC, provoz zařízení staveniště, odstranění zařízení staveniště.</t>
  </si>
  <si>
    <t>034002000</t>
  </si>
  <si>
    <t>Zabezpečení staveniště</t>
  </si>
  <si>
    <t>1740247109</t>
  </si>
  <si>
    <t>https://podminky.urs.cz/item/CS_URS_2024_01/034002000</t>
  </si>
  <si>
    <t>Poznámka k položce:
Poznámka k položce: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</si>
  <si>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043002000</t>
  </si>
  <si>
    <t>Zkoušky a ostatní měření</t>
  </si>
  <si>
    <t>404838656</t>
  </si>
  <si>
    <t>https://podminky.urs.cz/item/CS_URS_2024_01/043002000</t>
  </si>
  <si>
    <t>Poznámka k položce:
Poznámka k položce: veškeré průkazní a kontrolní zkoušky  (včetně vypracování KZP a technologických postupů prací).</t>
  </si>
  <si>
    <t>079002000</t>
  </si>
  <si>
    <t>Ostatní provozní vlivy</t>
  </si>
  <si>
    <t>81089798</t>
  </si>
  <si>
    <t>https://podminky.urs.cz/item/CS_URS_2024_01/079002000</t>
  </si>
  <si>
    <t>013294000</t>
  </si>
  <si>
    <t>Změnové dokumentace v přůběhu stavby - úpravy</t>
  </si>
  <si>
    <t>1024</t>
  </si>
  <si>
    <t>1482496244</t>
  </si>
  <si>
    <t>https://podminky.urs.cz/item/CS_URS_2024_01/013294000</t>
  </si>
  <si>
    <t>034303000</t>
  </si>
  <si>
    <t>Dopravní značení na staveništi - přechodné svislé, informační , projednání policie, silniční správní orgán, zajištění ZUK (dle potřeby)</t>
  </si>
  <si>
    <t>komplet</t>
  </si>
  <si>
    <t>CS ÚRS 2023 02</t>
  </si>
  <si>
    <t>-643525804</t>
  </si>
  <si>
    <t>https://podminky.urs.cz/item/CS_URS_2023_02/034303000</t>
  </si>
  <si>
    <t>035103001</t>
  </si>
  <si>
    <t>Pronájem ploch - skládky a správní poplatky, náklady na zajištění vstupu na pozemky majitelů</t>
  </si>
  <si>
    <t>2107313287</t>
  </si>
  <si>
    <t>https://podminky.urs.cz/item/CS_URS_2023_02/035103001</t>
  </si>
  <si>
    <t>042503000</t>
  </si>
  <si>
    <t>Plán BOZP na staveništi - platný po celou dobu výstavby pro všechny objekty stavby</t>
  </si>
  <si>
    <t>-1267845506</t>
  </si>
  <si>
    <t>https://podminky.urs.cz/item/CS_URS_2023_02/042503000</t>
  </si>
  <si>
    <t>091003000</t>
  </si>
  <si>
    <t>Čištění komunikací kolem stavby, prostoru stavby, opatření proti prašnosti platné po celou dobu výstavby pro všechny objekty stavby</t>
  </si>
  <si>
    <t>1786643794</t>
  </si>
  <si>
    <t>https://podminky.urs.cz/item/CS_URS_2023_02/091003000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</si>
</sst>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color theme="1"/>
      <name val="Arial CE"/>
      <family val="2"/>
    </font>
    <font>
      <sz val="10"/>
      <name val="Arial"/>
      <family val="2"/>
    </font>
    <font>
      <u val="single"/>
      <sz val="11"/>
      <color theme="10"/>
      <name val="Calibri"/>
      <family val="2"/>
      <scheme val="minor"/>
    </font>
    <font>
      <sz val="8"/>
      <name val="Arial CE"/>
      <family val="2"/>
    </font>
    <font>
      <b/>
      <sz val="14"/>
      <name val="Arial CE"/>
      <family val="2"/>
    </font>
    <font>
      <sz val="8"/>
      <color indexed="48"/>
      <name val="Arial CE"/>
      <family val="2"/>
    </font>
    <font>
      <b/>
      <sz val="12"/>
      <color indexed="55"/>
      <name val="Arial CE"/>
      <family val="2"/>
    </font>
    <font>
      <sz val="10"/>
      <color indexed="55"/>
      <name val="Arial CE"/>
      <family val="2"/>
    </font>
    <font>
      <sz val="10"/>
      <name val="Arial CE"/>
      <family val="2"/>
    </font>
    <font>
      <b/>
      <sz val="8"/>
      <color indexed="55"/>
      <name val="Arial CE"/>
      <family val="2"/>
    </font>
    <font>
      <b/>
      <sz val="11"/>
      <name val="Arial CE"/>
      <family val="2"/>
    </font>
    <font>
      <b/>
      <sz val="10"/>
      <name val="Arial CE"/>
      <family val="2"/>
    </font>
    <font>
      <b/>
      <sz val="10"/>
      <color indexed="55"/>
      <name val="Arial CE"/>
      <family val="2"/>
    </font>
    <font>
      <b/>
      <sz val="12"/>
      <name val="Arial CE"/>
      <family val="2"/>
    </font>
    <font>
      <sz val="12"/>
      <color indexed="55"/>
      <name val="Arial CE"/>
      <family val="2"/>
    </font>
    <font>
      <sz val="8"/>
      <color indexed="55"/>
      <name val="Arial CE"/>
      <family val="2"/>
    </font>
    <font>
      <sz val="9"/>
      <name val="Arial CE"/>
      <family val="2"/>
    </font>
    <font>
      <sz val="9"/>
      <color indexed="55"/>
      <name val="Arial CE"/>
      <family val="2"/>
    </font>
    <font>
      <b/>
      <sz val="12"/>
      <color rgb="FF960000"/>
      <name val="Arial CE"/>
      <family val="2"/>
    </font>
    <font>
      <sz val="12"/>
      <name val="Arial CE"/>
      <family val="2"/>
    </font>
    <font>
      <sz val="11"/>
      <name val="Arial CE"/>
      <family val="2"/>
    </font>
    <font>
      <sz val="18"/>
      <color theme="10"/>
      <name val="Wingdings 2"/>
      <family val="2"/>
    </font>
    <font>
      <b/>
      <sz val="11"/>
      <color indexed="56"/>
      <name val="Arial CE"/>
      <family val="2"/>
    </font>
    <font>
      <sz val="11"/>
      <color indexed="56"/>
      <name val="Arial CE"/>
      <family val="2"/>
    </font>
    <font>
      <sz val="11"/>
      <color indexed="55"/>
      <name val="Arial CE"/>
      <family val="2"/>
    </font>
    <font>
      <sz val="10"/>
      <color indexed="48"/>
      <name val="Arial CE"/>
      <family val="2"/>
    </font>
    <font>
      <b/>
      <sz val="12"/>
      <color indexed="16"/>
      <name val="Arial CE"/>
      <family val="2"/>
    </font>
    <font>
      <sz val="12"/>
      <color indexed="56"/>
      <name val="Arial CE"/>
      <family val="2"/>
    </font>
    <font>
      <sz val="10"/>
      <color indexed="56"/>
      <name val="Arial CE"/>
      <family val="2"/>
    </font>
    <font>
      <sz val="8"/>
      <color rgb="FF960000"/>
      <name val="Arial CE"/>
      <family val="2"/>
    </font>
    <font>
      <b/>
      <sz val="8"/>
      <name val="Arial CE"/>
      <family val="2"/>
    </font>
    <font>
      <sz val="8"/>
      <color indexed="56"/>
      <name val="Arial CE"/>
      <family val="2"/>
    </font>
    <font>
      <sz val="7"/>
      <color rgb="FF979797"/>
      <name val="Arial CE"/>
      <family val="2"/>
    </font>
    <font>
      <i/>
      <u val="single"/>
      <sz val="7"/>
      <color rgb="FF979797"/>
      <name val="Calibri"/>
      <family val="2"/>
      <scheme val="minor"/>
    </font>
    <font>
      <sz val="8"/>
      <color indexed="20"/>
      <name val="Arial CE"/>
      <family val="2"/>
    </font>
    <font>
      <sz val="7"/>
      <color indexed="55"/>
      <name val="Arial CE"/>
      <family val="2"/>
    </font>
    <font>
      <sz val="8"/>
      <color rgb="FF505050"/>
      <name val="Arial CE"/>
      <family val="2"/>
    </font>
    <font>
      <sz val="8"/>
      <color indexed="10"/>
      <name val="Arial CE"/>
      <family val="2"/>
    </font>
    <font>
      <i/>
      <sz val="7"/>
      <color indexed="55"/>
      <name val="Arial CE"/>
      <family val="2"/>
    </font>
    <font>
      <i/>
      <sz val="9"/>
      <color indexed="12"/>
      <name val="Arial CE"/>
      <family val="2"/>
    </font>
    <font>
      <i/>
      <sz val="8"/>
      <color indexed="12"/>
      <name val="Arial CE"/>
      <family val="2"/>
    </font>
    <font>
      <sz val="8"/>
      <color rgb="FF0000A8"/>
      <name val="Arial CE"/>
      <family val="2"/>
    </font>
  </fonts>
  <fills count="5">
    <fill>
      <patternFill/>
    </fill>
    <fill>
      <patternFill patternType="gray125"/>
    </fill>
    <fill>
      <patternFill patternType="solid">
        <fgColor indexed="26"/>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right/>
      <top style="thin"/>
      <bottom/>
    </border>
    <border>
      <left/>
      <right/>
      <top style="thin"/>
      <bottom/>
    </border>
    <border>
      <left style="thin"/>
      <right/>
      <top/>
      <bottom/>
    </border>
    <border>
      <left/>
      <right/>
      <top style="hair"/>
      <bottom/>
    </border>
    <border>
      <left/>
      <right/>
      <top/>
      <bottom style="hair"/>
    </border>
    <border>
      <left style="hair"/>
      <right/>
      <top style="hair"/>
      <bottom style="hair"/>
    </border>
    <border>
      <left/>
      <right/>
      <top style="hair"/>
      <bottom style="hair"/>
    </border>
    <border>
      <left style="thin"/>
      <right/>
      <top/>
      <bottom style="thin"/>
    </border>
    <border>
      <left/>
      <right/>
      <top/>
      <bottom style="thin"/>
    </border>
    <border>
      <left/>
      <right/>
      <top style="hair">
        <color indexed="55"/>
      </top>
      <bottom/>
    </border>
    <border>
      <left/>
      <right style="hair">
        <color indexed="55"/>
      </right>
      <top style="hair">
        <color indexed="55"/>
      </top>
      <bottom/>
    </border>
    <border>
      <left/>
      <right style="hair">
        <color indexed="55"/>
      </right>
      <top/>
      <bottom/>
    </border>
    <border>
      <left/>
      <right style="hair"/>
      <top style="hair"/>
      <bottom style="hair"/>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Protection="0">
      <alignment/>
    </xf>
  </cellStyleXfs>
  <cellXfs count="233">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top"/>
    </xf>
    <xf numFmtId="0" fontId="8" fillId="0" borderId="0" xfId="0" applyFont="1" applyAlignment="1">
      <alignment horizontal="left" vertical="center"/>
    </xf>
    <xf numFmtId="0" fontId="10" fillId="0" borderId="0" xfId="0" applyFont="1" applyAlignment="1">
      <alignment horizontal="left" vertical="top"/>
    </xf>
    <xf numFmtId="0" fontId="7" fillId="0" borderId="0" xfId="0" applyFont="1" applyAlignment="1">
      <alignment horizontal="left" vertical="center"/>
    </xf>
    <xf numFmtId="0" fontId="8" fillId="2" borderId="0" xfId="0" applyFont="1" applyFill="1" applyAlignment="1" applyProtection="1">
      <alignment horizontal="left" vertical="center"/>
      <protection locked="0"/>
    </xf>
    <xf numFmtId="49" fontId="8" fillId="2" borderId="0" xfId="0" applyNumberFormat="1" applyFont="1" applyFill="1" applyAlignment="1" applyProtection="1">
      <alignment horizontal="left" vertical="center"/>
      <protection locked="0"/>
    </xf>
    <xf numFmtId="0" fontId="8" fillId="0" borderId="0" xfId="0" applyFont="1" applyAlignment="1">
      <alignment horizontal="left" vertical="center" wrapText="1"/>
    </xf>
    <xf numFmtId="0" fontId="0" fillId="0" borderId="4" xfId="0" applyBorder="1"/>
    <xf numFmtId="0" fontId="0" fillId="0" borderId="0" xfId="0" applyAlignment="1">
      <alignment vertical="center"/>
    </xf>
    <xf numFmtId="0" fontId="0" fillId="0" borderId="3" xfId="0" applyBorder="1" applyAlignment="1">
      <alignment vertical="center"/>
    </xf>
    <xf numFmtId="0" fontId="11" fillId="0" borderId="5" xfId="0" applyFont="1" applyBorder="1" applyAlignment="1">
      <alignment horizontal="left" vertical="center"/>
    </xf>
    <xf numFmtId="0" fontId="0" fillId="0" borderId="5" xfId="0"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3" xfId="0" applyFont="1" applyBorder="1" applyAlignment="1">
      <alignment vertical="center"/>
    </xf>
    <xf numFmtId="0" fontId="0" fillId="3" borderId="0" xfId="0" applyFill="1" applyAlignment="1">
      <alignment vertical="center"/>
    </xf>
    <xf numFmtId="0" fontId="13" fillId="3" borderId="6" xfId="0" applyFont="1" applyFill="1" applyBorder="1" applyAlignment="1">
      <alignment horizontal="left" vertical="center"/>
    </xf>
    <xf numFmtId="0" fontId="0" fillId="3" borderId="7" xfId="0" applyFill="1" applyBorder="1" applyAlignment="1">
      <alignment vertical="center"/>
    </xf>
    <xf numFmtId="0" fontId="13"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1" fillId="0" borderId="0" xfId="0" applyFont="1" applyAlignment="1">
      <alignment vertical="center"/>
    </xf>
    <xf numFmtId="165" fontId="8"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5"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6" fillId="4" borderId="13"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Border="1" applyAlignment="1">
      <alignment vertical="center"/>
    </xf>
    <xf numFmtId="0" fontId="13" fillId="0" borderId="0" xfId="0" applyFont="1" applyAlignment="1">
      <alignment vertical="center"/>
    </xf>
    <xf numFmtId="0" fontId="13" fillId="0" borderId="3"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4" fontId="18" fillId="0" borderId="0" xfId="0" applyNumberFormat="1" applyFont="1" applyAlignment="1">
      <alignment vertical="center"/>
    </xf>
    <xf numFmtId="0" fontId="13" fillId="0" borderId="0" xfId="0" applyFont="1" applyAlignment="1">
      <alignment horizontal="center" vertical="center"/>
    </xf>
    <xf numFmtId="4" fontId="14" fillId="0" borderId="18" xfId="0" applyNumberFormat="1" applyFont="1" applyBorder="1" applyAlignment="1">
      <alignment vertical="center"/>
    </xf>
    <xf numFmtId="4" fontId="14" fillId="0" borderId="0" xfId="0" applyNumberFormat="1" applyFont="1" applyAlignment="1">
      <alignment vertical="center"/>
    </xf>
    <xf numFmtId="166" fontId="14" fillId="0" borderId="0" xfId="0" applyNumberFormat="1" applyFont="1" applyAlignment="1">
      <alignment vertical="center"/>
    </xf>
    <xf numFmtId="4" fontId="14" fillId="0" borderId="12" xfId="0" applyNumberFormat="1" applyFont="1" applyBorder="1" applyAlignment="1">
      <alignment vertical="center"/>
    </xf>
    <xf numFmtId="0" fontId="13"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vertical="center"/>
    </xf>
    <xf numFmtId="0" fontId="21" fillId="0" borderId="0" xfId="20" applyFont="1" applyAlignment="1">
      <alignment horizontal="center" vertical="center"/>
    </xf>
    <xf numFmtId="0" fontId="20" fillId="0" borderId="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10" fillId="0" borderId="0" xfId="0" applyFont="1" applyAlignment="1">
      <alignment horizontal="center" vertical="center"/>
    </xf>
    <xf numFmtId="4" fontId="24" fillId="0" borderId="18" xfId="0" applyNumberFormat="1" applyFont="1" applyBorder="1" applyAlignment="1">
      <alignment vertical="center"/>
    </xf>
    <xf numFmtId="4" fontId="24" fillId="0" borderId="0" xfId="0" applyNumberFormat="1" applyFont="1" applyAlignment="1">
      <alignment vertical="center"/>
    </xf>
    <xf numFmtId="166" fontId="24" fillId="0" borderId="0" xfId="0" applyNumberFormat="1" applyFont="1" applyAlignment="1">
      <alignment vertical="center"/>
    </xf>
    <xf numFmtId="4" fontId="24" fillId="0" borderId="12" xfId="0" applyNumberFormat="1" applyFont="1" applyBorder="1" applyAlignment="1">
      <alignment vertical="center"/>
    </xf>
    <xf numFmtId="0" fontId="20" fillId="0" borderId="0" xfId="0" applyFont="1" applyAlignment="1">
      <alignment horizontal="left" vertical="center"/>
    </xf>
    <xf numFmtId="4" fontId="24" fillId="0" borderId="19" xfId="0" applyNumberFormat="1" applyFont="1" applyBorder="1" applyAlignment="1">
      <alignment vertical="center"/>
    </xf>
    <xf numFmtId="4" fontId="24" fillId="0" borderId="20" xfId="0" applyNumberFormat="1" applyFont="1" applyBorder="1" applyAlignment="1">
      <alignment vertical="center"/>
    </xf>
    <xf numFmtId="166" fontId="24" fillId="0" borderId="20" xfId="0" applyNumberFormat="1" applyFont="1" applyBorder="1" applyAlignment="1">
      <alignment vertical="center"/>
    </xf>
    <xf numFmtId="4" fontId="24" fillId="0" borderId="21" xfId="0" applyNumberFormat="1" applyFont="1" applyBorder="1" applyAlignment="1">
      <alignment vertical="center"/>
    </xf>
    <xf numFmtId="0" fontId="25" fillId="0" borderId="0" xfId="0" applyFont="1" applyAlignment="1">
      <alignment horizontal="left" vertical="center"/>
    </xf>
    <xf numFmtId="0" fontId="0" fillId="0" borderId="0" xfId="0" applyAlignment="1">
      <alignment vertical="center" wrapText="1"/>
    </xf>
    <xf numFmtId="0" fontId="0" fillId="0" borderId="3" xfId="0" applyBorder="1" applyAlignment="1">
      <alignment vertical="center" wrapText="1"/>
    </xf>
    <xf numFmtId="0" fontId="11" fillId="0" borderId="0" xfId="0" applyFont="1" applyAlignment="1">
      <alignment horizontal="left" vertical="center"/>
    </xf>
    <xf numFmtId="4" fontId="7" fillId="0" borderId="0" xfId="0" applyNumberFormat="1" applyFont="1" applyAlignment="1">
      <alignment vertical="center"/>
    </xf>
    <xf numFmtId="164" fontId="7" fillId="0" borderId="0" xfId="0" applyNumberFormat="1" applyFont="1" applyAlignment="1">
      <alignment horizontal="right" vertical="center"/>
    </xf>
    <xf numFmtId="0" fontId="0" fillId="4" borderId="0" xfId="0" applyFill="1" applyAlignment="1">
      <alignment vertical="center"/>
    </xf>
    <xf numFmtId="0" fontId="13" fillId="4" borderId="6" xfId="0" applyFont="1" applyFill="1" applyBorder="1" applyAlignment="1">
      <alignment horizontal="left" vertical="center"/>
    </xf>
    <xf numFmtId="0" fontId="13" fillId="4" borderId="7" xfId="0" applyFont="1" applyFill="1" applyBorder="1" applyAlignment="1">
      <alignment horizontal="right" vertical="center"/>
    </xf>
    <xf numFmtId="0" fontId="13" fillId="4" borderId="7" xfId="0" applyFont="1" applyFill="1" applyBorder="1" applyAlignment="1">
      <alignment horizontal="center" vertical="center"/>
    </xf>
    <xf numFmtId="4" fontId="13" fillId="4" borderId="7" xfId="0" applyNumberFormat="1" applyFont="1" applyFill="1" applyBorder="1" applyAlignment="1">
      <alignment vertical="center"/>
    </xf>
    <xf numFmtId="0" fontId="0" fillId="4" borderId="13" xfId="0" applyFill="1" applyBorder="1" applyAlignment="1">
      <alignment vertical="center"/>
    </xf>
    <xf numFmtId="0" fontId="16" fillId="4" borderId="0" xfId="0" applyFont="1" applyFill="1" applyAlignment="1">
      <alignment horizontal="left" vertical="center"/>
    </xf>
    <xf numFmtId="0" fontId="16" fillId="4" borderId="0" xfId="0" applyFont="1" applyFill="1" applyAlignment="1">
      <alignment horizontal="right" vertical="center"/>
    </xf>
    <xf numFmtId="0" fontId="26" fillId="0" borderId="0" xfId="0" applyFont="1" applyAlignment="1">
      <alignment horizontal="left" vertical="center"/>
    </xf>
    <xf numFmtId="0" fontId="27" fillId="0" borderId="0" xfId="0" applyFont="1" applyAlignment="1">
      <alignment vertical="center"/>
    </xf>
    <xf numFmtId="0" fontId="27" fillId="0" borderId="3" xfId="0" applyFont="1" applyBorder="1" applyAlignment="1">
      <alignment vertical="center"/>
    </xf>
    <xf numFmtId="0" fontId="27" fillId="0" borderId="20" xfId="0" applyFont="1" applyBorder="1" applyAlignment="1">
      <alignment horizontal="left" vertical="center"/>
    </xf>
    <xf numFmtId="0" fontId="27" fillId="0" borderId="20" xfId="0"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vertical="center"/>
    </xf>
    <xf numFmtId="0" fontId="28" fillId="0" borderId="3" xfId="0" applyFont="1" applyBorder="1" applyAlignment="1">
      <alignment vertical="center"/>
    </xf>
    <xf numFmtId="0" fontId="28" fillId="0" borderId="20" xfId="0" applyFont="1" applyBorder="1" applyAlignment="1">
      <alignment horizontal="left" vertical="center"/>
    </xf>
    <xf numFmtId="0" fontId="28" fillId="0" borderId="20" xfId="0" applyFont="1" applyBorder="1" applyAlignment="1">
      <alignment vertical="center"/>
    </xf>
    <xf numFmtId="4" fontId="28" fillId="0" borderId="20" xfId="0" applyNumberFormat="1" applyFont="1" applyBorder="1" applyAlignment="1">
      <alignment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4" fontId="18" fillId="0" borderId="0" xfId="0" applyNumberFormat="1" applyFont="1"/>
    <xf numFmtId="166" fontId="29" fillId="0" borderId="10" xfId="0" applyNumberFormat="1" applyFont="1" applyBorder="1"/>
    <xf numFmtId="166" fontId="29" fillId="0" borderId="11" xfId="0" applyNumberFormat="1" applyFont="1" applyBorder="1"/>
    <xf numFmtId="4" fontId="30" fillId="0" borderId="0" xfId="0" applyNumberFormat="1" applyFont="1" applyAlignment="1">
      <alignment vertical="center"/>
    </xf>
    <xf numFmtId="0" fontId="31" fillId="0" borderId="0" xfId="0" applyFont="1"/>
    <xf numFmtId="0" fontId="31" fillId="0" borderId="3" xfId="0" applyFont="1" applyBorder="1"/>
    <xf numFmtId="0" fontId="31" fillId="0" borderId="0" xfId="0" applyFont="1" applyAlignment="1">
      <alignment horizontal="left"/>
    </xf>
    <xf numFmtId="0" fontId="27" fillId="0" borderId="0" xfId="0" applyFont="1" applyAlignment="1">
      <alignment horizontal="left"/>
    </xf>
    <xf numFmtId="0" fontId="31" fillId="0" borderId="0" xfId="0" applyFont="1" applyProtection="1">
      <protection locked="0"/>
    </xf>
    <xf numFmtId="4" fontId="27" fillId="0" borderId="0" xfId="0" applyNumberFormat="1" applyFont="1"/>
    <xf numFmtId="0" fontId="31" fillId="0" borderId="18" xfId="0" applyFont="1" applyBorder="1"/>
    <xf numFmtId="166" fontId="31" fillId="0" borderId="0" xfId="0" applyNumberFormat="1" applyFont="1"/>
    <xf numFmtId="166" fontId="31" fillId="0" borderId="12" xfId="0" applyNumberFormat="1" applyFont="1" applyBorder="1"/>
    <xf numFmtId="0" fontId="31" fillId="0" borderId="0" xfId="0" applyFont="1" applyAlignment="1">
      <alignment horizontal="center"/>
    </xf>
    <xf numFmtId="4" fontId="31" fillId="0" borderId="0" xfId="0" applyNumberFormat="1" applyFont="1" applyAlignment="1">
      <alignment vertical="center"/>
    </xf>
    <xf numFmtId="0" fontId="28" fillId="0" borderId="0" xfId="0" applyFont="1" applyAlignment="1">
      <alignment horizontal="left"/>
    </xf>
    <xf numFmtId="4" fontId="28" fillId="0" borderId="0" xfId="0" applyNumberFormat="1" applyFont="1"/>
    <xf numFmtId="0" fontId="16" fillId="0" borderId="22" xfId="0" applyFont="1" applyBorder="1" applyAlignment="1">
      <alignment horizontal="center" vertical="center"/>
    </xf>
    <xf numFmtId="49" fontId="16" fillId="0" borderId="22" xfId="0" applyNumberFormat="1"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167" fontId="16" fillId="0" borderId="22" xfId="0" applyNumberFormat="1" applyFont="1" applyBorder="1" applyAlignment="1">
      <alignment vertical="center"/>
    </xf>
    <xf numFmtId="4" fontId="16" fillId="2" borderId="22" xfId="0" applyNumberFormat="1" applyFont="1" applyFill="1" applyBorder="1" applyAlignment="1" applyProtection="1">
      <alignment vertical="center"/>
      <protection locked="0"/>
    </xf>
    <xf numFmtId="4" fontId="16" fillId="0" borderId="22" xfId="0" applyNumberFormat="1" applyFont="1" applyBorder="1" applyAlignment="1">
      <alignment vertical="center"/>
    </xf>
    <xf numFmtId="0" fontId="17" fillId="2" borderId="18" xfId="0" applyFont="1" applyFill="1" applyBorder="1" applyAlignment="1" applyProtection="1">
      <alignment horizontal="left" vertical="center"/>
      <protection locked="0"/>
    </xf>
    <xf numFmtId="0" fontId="17" fillId="0" borderId="0" xfId="0" applyFont="1" applyAlignment="1">
      <alignment horizontal="center" vertical="center"/>
    </xf>
    <xf numFmtId="166" fontId="17" fillId="0" borderId="0" xfId="0" applyNumberFormat="1" applyFont="1" applyAlignment="1">
      <alignment vertical="center"/>
    </xf>
    <xf numFmtId="166" fontId="17" fillId="0" borderId="12" xfId="0" applyNumberFormat="1" applyFont="1" applyBorder="1" applyAlignment="1">
      <alignment vertical="center"/>
    </xf>
    <xf numFmtId="0" fontId="16" fillId="0" borderId="0" xfId="0" applyFont="1" applyAlignment="1">
      <alignment horizontal="left" vertical="center"/>
    </xf>
    <xf numFmtId="4" fontId="0" fillId="0" borderId="0" xfId="0" applyNumberFormat="1" applyAlignment="1">
      <alignment vertical="center"/>
    </xf>
    <xf numFmtId="0" fontId="32" fillId="0" borderId="0" xfId="0" applyFont="1" applyAlignment="1">
      <alignment horizontal="left" vertical="center"/>
    </xf>
    <xf numFmtId="0" fontId="33"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34" fillId="0" borderId="0" xfId="0" applyFont="1" applyAlignment="1">
      <alignment vertical="center"/>
    </xf>
    <xf numFmtId="0" fontId="34" fillId="0" borderId="3" xfId="0" applyFont="1" applyBorder="1" applyAlignment="1">
      <alignment vertical="center"/>
    </xf>
    <xf numFmtId="0" fontId="35"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pplyProtection="1">
      <alignment vertical="center"/>
      <protection locked="0"/>
    </xf>
    <xf numFmtId="0" fontId="34" fillId="0" borderId="18" xfId="0" applyFont="1" applyBorder="1" applyAlignment="1">
      <alignment vertical="center"/>
    </xf>
    <xf numFmtId="0" fontId="34" fillId="0" borderId="12"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0" xfId="0" applyFont="1" applyAlignment="1">
      <alignment horizontal="left" vertical="center"/>
    </xf>
    <xf numFmtId="0" fontId="36" fillId="0" borderId="0" xfId="0" applyFont="1" applyAlignment="1">
      <alignment horizontal="left" vertical="center" wrapText="1"/>
    </xf>
    <xf numFmtId="167" fontId="36" fillId="0" borderId="0" xfId="0" applyNumberFormat="1" applyFont="1" applyAlignment="1">
      <alignment vertical="center"/>
    </xf>
    <xf numFmtId="0" fontId="36" fillId="0" borderId="0" xfId="0" applyFont="1" applyAlignment="1" applyProtection="1">
      <alignment vertical="center"/>
      <protection locked="0"/>
    </xf>
    <xf numFmtId="0" fontId="36" fillId="0" borderId="18" xfId="0" applyFont="1" applyBorder="1" applyAlignment="1">
      <alignment vertical="center"/>
    </xf>
    <xf numFmtId="0" fontId="36" fillId="0" borderId="12" xfId="0" applyFont="1" applyBorder="1" applyAlignment="1">
      <alignment vertical="center"/>
    </xf>
    <xf numFmtId="0" fontId="37" fillId="0" borderId="0" xfId="0" applyFont="1" applyAlignment="1">
      <alignment vertical="center"/>
    </xf>
    <xf numFmtId="0" fontId="37" fillId="0" borderId="3" xfId="0" applyFont="1" applyBorder="1" applyAlignment="1">
      <alignment vertical="center"/>
    </xf>
    <xf numFmtId="0" fontId="37" fillId="0" borderId="0" xfId="0" applyFont="1" applyAlignment="1">
      <alignment horizontal="left" vertical="center"/>
    </xf>
    <xf numFmtId="0" fontId="37" fillId="0" borderId="0" xfId="0" applyFont="1" applyAlignment="1">
      <alignment horizontal="left" vertical="center" wrapText="1"/>
    </xf>
    <xf numFmtId="167" fontId="37" fillId="0" borderId="0" xfId="0" applyNumberFormat="1" applyFont="1" applyAlignment="1">
      <alignment vertical="center"/>
    </xf>
    <xf numFmtId="0" fontId="37" fillId="0" borderId="0" xfId="0" applyFont="1" applyAlignment="1" applyProtection="1">
      <alignment vertical="center"/>
      <protection locked="0"/>
    </xf>
    <xf numFmtId="0" fontId="37" fillId="0" borderId="18" xfId="0" applyFont="1" applyBorder="1" applyAlignment="1">
      <alignment vertical="center"/>
    </xf>
    <xf numFmtId="0" fontId="37" fillId="0" borderId="12" xfId="0" applyFont="1" applyBorder="1" applyAlignment="1">
      <alignment vertical="center"/>
    </xf>
    <xf numFmtId="0" fontId="38" fillId="0" borderId="0" xfId="0" applyFont="1" applyAlignment="1">
      <alignment vertical="center" wrapText="1"/>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41" fillId="0" borderId="0" xfId="0" applyFont="1" applyAlignment="1">
      <alignment vertical="center"/>
    </xf>
    <xf numFmtId="0" fontId="41" fillId="0" borderId="3" xfId="0" applyFont="1" applyBorder="1" applyAlignment="1">
      <alignment vertical="center"/>
    </xf>
    <xf numFmtId="0" fontId="41" fillId="0" borderId="0" xfId="0" applyFont="1" applyAlignment="1">
      <alignment horizontal="left" vertical="center"/>
    </xf>
    <xf numFmtId="0" fontId="41" fillId="0" borderId="0" xfId="0" applyFont="1" applyAlignment="1">
      <alignment horizontal="left" vertical="center" wrapText="1"/>
    </xf>
    <xf numFmtId="167" fontId="41" fillId="0" borderId="0" xfId="0" applyNumberFormat="1" applyFont="1" applyAlignment="1">
      <alignment vertical="center"/>
    </xf>
    <xf numFmtId="0" fontId="41" fillId="0" borderId="0" xfId="0" applyFont="1" applyAlignment="1" applyProtection="1">
      <alignment vertical="center"/>
      <protection locked="0"/>
    </xf>
    <xf numFmtId="0" fontId="41" fillId="0" borderId="18" xfId="0" applyFont="1" applyBorder="1" applyAlignment="1">
      <alignment vertical="center"/>
    </xf>
    <xf numFmtId="0" fontId="41" fillId="0" borderId="12" xfId="0" applyFont="1" applyBorder="1" applyAlignment="1">
      <alignment vertical="center"/>
    </xf>
    <xf numFmtId="167" fontId="16" fillId="2" borderId="22" xfId="0" applyNumberFormat="1" applyFont="1" applyFill="1" applyBorder="1" applyAlignment="1" applyProtection="1">
      <alignment vertical="center"/>
      <protection locked="0"/>
    </xf>
    <xf numFmtId="0" fontId="17" fillId="2" borderId="19" xfId="0" applyFont="1" applyFill="1" applyBorder="1" applyAlignment="1" applyProtection="1">
      <alignment horizontal="left" vertical="center"/>
      <protection locked="0"/>
    </xf>
    <xf numFmtId="0" fontId="17" fillId="0" borderId="20" xfId="0" applyFont="1" applyBorder="1" applyAlignment="1">
      <alignment horizontal="center" vertical="center"/>
    </xf>
    <xf numFmtId="0" fontId="0" fillId="0" borderId="20" xfId="0" applyBorder="1" applyAlignment="1">
      <alignment vertical="center"/>
    </xf>
    <xf numFmtId="166" fontId="17" fillId="0" borderId="20" xfId="0" applyNumberFormat="1" applyFont="1" applyBorder="1" applyAlignment="1">
      <alignment vertical="center"/>
    </xf>
    <xf numFmtId="166" fontId="17"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38" fillId="0" borderId="0" xfId="0" applyFont="1" applyAlignment="1">
      <alignment vertical="top" wrapText="1"/>
    </xf>
    <xf numFmtId="0" fontId="14" fillId="0" borderId="17" xfId="0" applyFont="1" applyBorder="1" applyAlignment="1">
      <alignment horizontal="center" vertical="center"/>
    </xf>
    <xf numFmtId="0" fontId="14" fillId="0" borderId="10" xfId="0" applyFont="1" applyBorder="1" applyAlignment="1">
      <alignment horizontal="left" vertical="center"/>
    </xf>
    <xf numFmtId="0" fontId="15" fillId="0" borderId="18" xfId="0" applyFont="1" applyBorder="1" applyAlignment="1">
      <alignment horizontal="left" vertical="center"/>
    </xf>
    <xf numFmtId="0" fontId="15"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16" fillId="4" borderId="6" xfId="0" applyFont="1" applyFill="1" applyBorder="1" applyAlignment="1">
      <alignment horizontal="center" vertical="center"/>
    </xf>
    <xf numFmtId="0" fontId="16" fillId="4" borderId="7" xfId="0" applyFont="1" applyFill="1" applyBorder="1" applyAlignment="1">
      <alignment horizontal="left" vertical="center"/>
    </xf>
    <xf numFmtId="0" fontId="16" fillId="4" borderId="7" xfId="0" applyFont="1" applyFill="1" applyBorder="1" applyAlignment="1">
      <alignment horizontal="right" vertical="center"/>
    </xf>
    <xf numFmtId="0" fontId="16" fillId="4" borderId="7" xfId="0" applyFont="1" applyFill="1" applyBorder="1" applyAlignment="1">
      <alignment horizontal="center" vertical="center"/>
    </xf>
    <xf numFmtId="0" fontId="22" fillId="0" borderId="0" xfId="0" applyFont="1" applyAlignment="1">
      <alignment horizontal="left" vertical="center" wrapText="1"/>
    </xf>
    <xf numFmtId="4" fontId="23" fillId="0" borderId="0" xfId="0" applyNumberFormat="1" applyFont="1" applyAlignment="1">
      <alignment vertical="center"/>
    </xf>
    <xf numFmtId="0" fontId="23" fillId="0" borderId="0" xfId="0" applyFont="1" applyAlignment="1">
      <alignment vertical="center"/>
    </xf>
    <xf numFmtId="4" fontId="18" fillId="0" borderId="0" xfId="0" applyNumberFormat="1" applyFont="1" applyAlignment="1">
      <alignment horizontal="right" vertical="center"/>
    </xf>
    <xf numFmtId="4" fontId="18" fillId="0" borderId="0" xfId="0" applyNumberFormat="1" applyFont="1" applyAlignment="1">
      <alignment vertical="center"/>
    </xf>
    <xf numFmtId="4" fontId="12"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xf>
    <xf numFmtId="165" fontId="8" fillId="0" borderId="0" xfId="0" applyNumberFormat="1" applyFont="1" applyAlignment="1">
      <alignment horizontal="left" vertical="center"/>
    </xf>
    <xf numFmtId="4" fontId="11" fillId="0" borderId="5" xfId="0" applyNumberFormat="1" applyFont="1" applyBorder="1" applyAlignment="1">
      <alignment vertical="center"/>
    </xf>
    <xf numFmtId="0" fontId="0" fillId="0" borderId="5" xfId="0" applyBorder="1" applyAlignment="1">
      <alignment vertical="center"/>
    </xf>
    <xf numFmtId="0" fontId="7" fillId="0" borderId="0" xfId="0" applyFont="1" applyAlignment="1">
      <alignment horizontal="right" vertical="center"/>
    </xf>
    <xf numFmtId="0" fontId="0" fillId="0" borderId="0" xfId="0"/>
    <xf numFmtId="4" fontId="13"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13" fillId="3" borderId="7" xfId="0" applyFont="1" applyFill="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top" wrapText="1"/>
    </xf>
    <xf numFmtId="49" fontId="8" fillId="2" borderId="0" xfId="0" applyNumberFormat="1" applyFont="1" applyFill="1" applyAlignment="1" applyProtection="1">
      <alignment horizontal="left" vertical="center"/>
      <protection locked="0"/>
    </xf>
    <xf numFmtId="49" fontId="8" fillId="0" borderId="0" xfId="0" applyNumberFormat="1" applyFont="1" applyAlignment="1">
      <alignment horizontal="left" vertical="center"/>
    </xf>
    <xf numFmtId="0" fontId="8" fillId="0" borderId="0" xfId="0" applyFont="1" applyAlignment="1">
      <alignment horizontal="left" vertical="center" wrapText="1"/>
    </xf>
    <xf numFmtId="0" fontId="0" fillId="0" borderId="0" xfId="0"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bwMode="auto">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32212121" TargetMode="External" /><Relationship Id="rId2" Type="http://schemas.openxmlformats.org/officeDocument/2006/relationships/hyperlink" Target="https://podminky.urs.cz/item/CS_URS_2024_01/162211321" TargetMode="External" /><Relationship Id="rId3" Type="http://schemas.openxmlformats.org/officeDocument/2006/relationships/hyperlink" Target="https://podminky.urs.cz/item/CS_URS_2024_01/162211329" TargetMode="External" /><Relationship Id="rId4" Type="http://schemas.openxmlformats.org/officeDocument/2006/relationships/hyperlink" Target="https://podminky.urs.cz/item/CS_URS_2024_01/174111102" TargetMode="External" /><Relationship Id="rId5" Type="http://schemas.openxmlformats.org/officeDocument/2006/relationships/hyperlink" Target="https://podminky.urs.cz/item/CS_URS_2024_01/175111101" TargetMode="External" /><Relationship Id="rId6" Type="http://schemas.openxmlformats.org/officeDocument/2006/relationships/hyperlink" Target="https://podminky.urs.cz/item/CS_URS_2024_01/167151102" TargetMode="External" /><Relationship Id="rId7" Type="http://schemas.openxmlformats.org/officeDocument/2006/relationships/hyperlink" Target="https://podminky.urs.cz/item/CS_URS_2024_01/162751137" TargetMode="External" /><Relationship Id="rId8" Type="http://schemas.openxmlformats.org/officeDocument/2006/relationships/hyperlink" Target="https://podminky.urs.cz/item/CS_URS_2024_01/162751139" TargetMode="External" /><Relationship Id="rId9" Type="http://schemas.openxmlformats.org/officeDocument/2006/relationships/hyperlink" Target="https://podminky.urs.cz/item/CS_URS_2024_01/997221873" TargetMode="External" /><Relationship Id="rId10" Type="http://schemas.openxmlformats.org/officeDocument/2006/relationships/hyperlink" Target="https://podminky.urs.cz/item/CS_URS_2024_01/310321111" TargetMode="External" /><Relationship Id="rId11" Type="http://schemas.openxmlformats.org/officeDocument/2006/relationships/hyperlink" Target="https://podminky.urs.cz/item/CS_URS_2024_01/317121101" TargetMode="External" /><Relationship Id="rId12" Type="http://schemas.openxmlformats.org/officeDocument/2006/relationships/hyperlink" Target="https://podminky.urs.cz/item/CS_URS_2024_01/317121102" TargetMode="External" /><Relationship Id="rId13" Type="http://schemas.openxmlformats.org/officeDocument/2006/relationships/hyperlink" Target="https://podminky.urs.cz/item/CS_URS_2024_01/317142412" TargetMode="External" /><Relationship Id="rId14" Type="http://schemas.openxmlformats.org/officeDocument/2006/relationships/hyperlink" Target="https://podminky.urs.cz/item/CS_URS_2024_01/317142420" TargetMode="External" /><Relationship Id="rId15" Type="http://schemas.openxmlformats.org/officeDocument/2006/relationships/hyperlink" Target="https://podminky.urs.cz/item/CS_URS_2024_01/317142426" TargetMode="External" /><Relationship Id="rId16" Type="http://schemas.openxmlformats.org/officeDocument/2006/relationships/hyperlink" Target="https://podminky.urs.cz/item/CS_URS_2024_01/317142430" TargetMode="External" /><Relationship Id="rId17" Type="http://schemas.openxmlformats.org/officeDocument/2006/relationships/hyperlink" Target="https://podminky.urs.cz/item/CS_URS_2024_01/317142442" TargetMode="External" /><Relationship Id="rId18" Type="http://schemas.openxmlformats.org/officeDocument/2006/relationships/hyperlink" Target="https://podminky.urs.cz/item/CS_URS_2024_01/317944323" TargetMode="External" /><Relationship Id="rId19" Type="http://schemas.openxmlformats.org/officeDocument/2006/relationships/hyperlink" Target="https://podminky.urs.cz/item/CS_URS_2024_01/340271015" TargetMode="External" /><Relationship Id="rId20" Type="http://schemas.openxmlformats.org/officeDocument/2006/relationships/hyperlink" Target="https://podminky.urs.cz/item/CS_URS_2024_01/310237241" TargetMode="External" /><Relationship Id="rId21" Type="http://schemas.openxmlformats.org/officeDocument/2006/relationships/hyperlink" Target="https://podminky.urs.cz/item/CS_URS_2024_01/340271045" TargetMode="External" /><Relationship Id="rId22" Type="http://schemas.openxmlformats.org/officeDocument/2006/relationships/hyperlink" Target="https://podminky.urs.cz/item/CS_URS_2024_01/342272215" TargetMode="External" /><Relationship Id="rId23" Type="http://schemas.openxmlformats.org/officeDocument/2006/relationships/hyperlink" Target="https://podminky.urs.cz/item/CS_URS_2024_01/342272225" TargetMode="External" /><Relationship Id="rId24" Type="http://schemas.openxmlformats.org/officeDocument/2006/relationships/hyperlink" Target="https://podminky.urs.cz/item/CS_URS_2024_01/342272235" TargetMode="External" /><Relationship Id="rId25" Type="http://schemas.openxmlformats.org/officeDocument/2006/relationships/hyperlink" Target="https://podminky.urs.cz/item/CS_URS_2024_01/342272245" TargetMode="External" /><Relationship Id="rId26" Type="http://schemas.openxmlformats.org/officeDocument/2006/relationships/hyperlink" Target="https://podminky.urs.cz/item/CS_URS_2024_01/346244381" TargetMode="External" /><Relationship Id="rId27" Type="http://schemas.openxmlformats.org/officeDocument/2006/relationships/hyperlink" Target="https://podminky.urs.cz/item/CS_URS_2024_01/411388531" TargetMode="External" /><Relationship Id="rId28" Type="http://schemas.openxmlformats.org/officeDocument/2006/relationships/hyperlink" Target="https://podminky.urs.cz/item/CS_URS_2024_01/411388621" TargetMode="External" /><Relationship Id="rId29" Type="http://schemas.openxmlformats.org/officeDocument/2006/relationships/hyperlink" Target="https://podminky.urs.cz/item/CS_URS_2024_01/451572111" TargetMode="External" /><Relationship Id="rId30" Type="http://schemas.openxmlformats.org/officeDocument/2006/relationships/hyperlink" Target="https://podminky.urs.cz/item/CS_URS_2024_01/611315412" TargetMode="External" /><Relationship Id="rId31" Type="http://schemas.openxmlformats.org/officeDocument/2006/relationships/hyperlink" Target="https://podminky.urs.cz/item/CS_URS_2024_01/611131111" TargetMode="External" /><Relationship Id="rId32" Type="http://schemas.openxmlformats.org/officeDocument/2006/relationships/hyperlink" Target="https://podminky.urs.cz/item/CS_URS_2024_01/611142001" TargetMode="External" /><Relationship Id="rId33" Type="http://schemas.openxmlformats.org/officeDocument/2006/relationships/hyperlink" Target="https://podminky.urs.cz/item/CS_URS_2024_01/611311131" TargetMode="External" /><Relationship Id="rId34" Type="http://schemas.openxmlformats.org/officeDocument/2006/relationships/hyperlink" Target="https://podminky.urs.cz/item/CS_URS_2024_01/612315412" TargetMode="External" /><Relationship Id="rId35" Type="http://schemas.openxmlformats.org/officeDocument/2006/relationships/hyperlink" Target="https://podminky.urs.cz/item/CS_URS_2024_01/612131111" TargetMode="External" /><Relationship Id="rId36" Type="http://schemas.openxmlformats.org/officeDocument/2006/relationships/hyperlink" Target="https://podminky.urs.cz/item/CS_URS_2024_01/612142001" TargetMode="External" /><Relationship Id="rId37" Type="http://schemas.openxmlformats.org/officeDocument/2006/relationships/hyperlink" Target="https://podminky.urs.cz/item/CS_URS_2024_01/612311131" TargetMode="External" /><Relationship Id="rId38" Type="http://schemas.openxmlformats.org/officeDocument/2006/relationships/hyperlink" Target="https://podminky.urs.cz/item/CS_URS_2024_01/612331121" TargetMode="External" /><Relationship Id="rId39" Type="http://schemas.openxmlformats.org/officeDocument/2006/relationships/hyperlink" Target="https://podminky.urs.cz/item/CS_URS_2024_01/612331191" TargetMode="External" /><Relationship Id="rId40" Type="http://schemas.openxmlformats.org/officeDocument/2006/relationships/hyperlink" Target="https://podminky.urs.cz/item/CS_URS_2024_01/622143003" TargetMode="External" /><Relationship Id="rId41" Type="http://schemas.openxmlformats.org/officeDocument/2006/relationships/hyperlink" Target="https://podminky.urs.cz/item/CS_URS_2024_01/622225123" TargetMode="External" /><Relationship Id="rId42" Type="http://schemas.openxmlformats.org/officeDocument/2006/relationships/hyperlink" Target="https://podminky.urs.cz/item/CS_URS_2024_01/622225124" TargetMode="External" /><Relationship Id="rId43" Type="http://schemas.openxmlformats.org/officeDocument/2006/relationships/hyperlink" Target="https://podminky.urs.cz/item/CS_URS_2024_01/622525103" TargetMode="External" /><Relationship Id="rId44" Type="http://schemas.openxmlformats.org/officeDocument/2006/relationships/hyperlink" Target="https://podminky.urs.cz/item/CS_URS_2024_01/622525104" TargetMode="External" /><Relationship Id="rId45" Type="http://schemas.openxmlformats.org/officeDocument/2006/relationships/hyperlink" Target="https://podminky.urs.cz/item/CS_URS_2024_01/631311131" TargetMode="External" /><Relationship Id="rId46" Type="http://schemas.openxmlformats.org/officeDocument/2006/relationships/hyperlink" Target="https://podminky.urs.cz/item/CS_URS_2024_01/631351101" TargetMode="External" /><Relationship Id="rId47" Type="http://schemas.openxmlformats.org/officeDocument/2006/relationships/hyperlink" Target="https://podminky.urs.cz/item/CS_URS_2024_01/631351102" TargetMode="External" /><Relationship Id="rId48" Type="http://schemas.openxmlformats.org/officeDocument/2006/relationships/hyperlink" Target="https://podminky.urs.cz/item/CS_URS_2024_01/632451254" TargetMode="External" /><Relationship Id="rId49" Type="http://schemas.openxmlformats.org/officeDocument/2006/relationships/hyperlink" Target="https://podminky.urs.cz/item/CS_URS_2024_01/633811111" TargetMode="External" /><Relationship Id="rId50" Type="http://schemas.openxmlformats.org/officeDocument/2006/relationships/hyperlink" Target="https://podminky.urs.cz/item/CS_URS_2024_01/642942111" TargetMode="External" /><Relationship Id="rId51" Type="http://schemas.openxmlformats.org/officeDocument/2006/relationships/hyperlink" Target="https://podminky.urs.cz/item/CS_URS_2024_01/642944121" TargetMode="External" /><Relationship Id="rId52" Type="http://schemas.openxmlformats.org/officeDocument/2006/relationships/hyperlink" Target="https://podminky.urs.cz/item/CS_URS_2024_01/642944221" TargetMode="External" /><Relationship Id="rId53" Type="http://schemas.openxmlformats.org/officeDocument/2006/relationships/hyperlink" Target="https://podminky.urs.cz/item/CS_URS_2024_01/949101111" TargetMode="External" /><Relationship Id="rId54" Type="http://schemas.openxmlformats.org/officeDocument/2006/relationships/hyperlink" Target="https://podminky.urs.cz/item/CS_URS_2024_01/784121001" TargetMode="External" /><Relationship Id="rId55" Type="http://schemas.openxmlformats.org/officeDocument/2006/relationships/hyperlink" Target="https://podminky.urs.cz/item/CS_URS_2024_01/959231131" TargetMode="External" /><Relationship Id="rId56" Type="http://schemas.openxmlformats.org/officeDocument/2006/relationships/hyperlink" Target="https://podminky.urs.cz/item/CS_URS_2024_01/962031132" TargetMode="External" /><Relationship Id="rId57" Type="http://schemas.openxmlformats.org/officeDocument/2006/relationships/hyperlink" Target="https://podminky.urs.cz/item/CS_URS_2024_01/962031133" TargetMode="External" /><Relationship Id="rId58" Type="http://schemas.openxmlformats.org/officeDocument/2006/relationships/hyperlink" Target="https://podminky.urs.cz/item/CS_URS_2024_01/965043341" TargetMode="External" /><Relationship Id="rId59" Type="http://schemas.openxmlformats.org/officeDocument/2006/relationships/hyperlink" Target="https://podminky.urs.cz/item/CS_URS_2024_01/965081333" TargetMode="External" /><Relationship Id="rId60" Type="http://schemas.openxmlformats.org/officeDocument/2006/relationships/hyperlink" Target="https://podminky.urs.cz/item/CS_URS_2024_01/967023693" TargetMode="External" /><Relationship Id="rId61" Type="http://schemas.openxmlformats.org/officeDocument/2006/relationships/hyperlink" Target="https://podminky.urs.cz/item/CS_URS_2024_01/967031142" TargetMode="External" /><Relationship Id="rId62" Type="http://schemas.openxmlformats.org/officeDocument/2006/relationships/hyperlink" Target="https://podminky.urs.cz/item/CS_URS_2024_01/968072455" TargetMode="External" /><Relationship Id="rId63" Type="http://schemas.openxmlformats.org/officeDocument/2006/relationships/hyperlink" Target="https://podminky.urs.cz/item/CS_URS_2024_01/766691914" TargetMode="External" /><Relationship Id="rId64" Type="http://schemas.openxmlformats.org/officeDocument/2006/relationships/hyperlink" Target="https://podminky.urs.cz/item/CS_URS_2024_01/971033431" TargetMode="External" /><Relationship Id="rId65" Type="http://schemas.openxmlformats.org/officeDocument/2006/relationships/hyperlink" Target="https://podminky.urs.cz/item/CS_URS_2024_01/971033531" TargetMode="External" /><Relationship Id="rId66" Type="http://schemas.openxmlformats.org/officeDocument/2006/relationships/hyperlink" Target="https://podminky.urs.cz/item/CS_URS_2024_01/971033531" TargetMode="External" /><Relationship Id="rId67" Type="http://schemas.openxmlformats.org/officeDocument/2006/relationships/hyperlink" Target="https://podminky.urs.cz/item/CS_URS_2024_01/971033621" TargetMode="External" /><Relationship Id="rId68" Type="http://schemas.openxmlformats.org/officeDocument/2006/relationships/hyperlink" Target="https://podminky.urs.cz/item/CS_URS_2024_01/971033641" TargetMode="External" /><Relationship Id="rId69" Type="http://schemas.openxmlformats.org/officeDocument/2006/relationships/hyperlink" Target="https://podminky.urs.cz/item/CS_URS_2024_01/974031664" TargetMode="External" /><Relationship Id="rId70" Type="http://schemas.openxmlformats.org/officeDocument/2006/relationships/hyperlink" Target="https://podminky.urs.cz/item/CS_URS_2024_01/974042554" TargetMode="External" /><Relationship Id="rId71" Type="http://schemas.openxmlformats.org/officeDocument/2006/relationships/hyperlink" Target="https://podminky.urs.cz/item/CS_URS_2024_01/974042557" TargetMode="External" /><Relationship Id="rId72" Type="http://schemas.openxmlformats.org/officeDocument/2006/relationships/hyperlink" Target="https://podminky.urs.cz/item/CS_URS_2024_01/974042559" TargetMode="External" /><Relationship Id="rId73" Type="http://schemas.openxmlformats.org/officeDocument/2006/relationships/hyperlink" Target="https://podminky.urs.cz/item/CS_URS_2024_01/974042587" TargetMode="External" /><Relationship Id="rId74" Type="http://schemas.openxmlformats.org/officeDocument/2006/relationships/hyperlink" Target="https://podminky.urs.cz/item/CS_URS_2024_01/974042589" TargetMode="External" /><Relationship Id="rId75" Type="http://schemas.openxmlformats.org/officeDocument/2006/relationships/hyperlink" Target="https://podminky.urs.cz/item/CS_URS_2024_01/977151114" TargetMode="External" /><Relationship Id="rId76" Type="http://schemas.openxmlformats.org/officeDocument/2006/relationships/hyperlink" Target="https://podminky.urs.cz/item/CS_URS_2024_01/977151119" TargetMode="External" /><Relationship Id="rId77" Type="http://schemas.openxmlformats.org/officeDocument/2006/relationships/hyperlink" Target="https://podminky.urs.cz/item/CS_URS_2024_01/977151123" TargetMode="External" /><Relationship Id="rId78" Type="http://schemas.openxmlformats.org/officeDocument/2006/relationships/hyperlink" Target="https://podminky.urs.cz/item/CS_URS_2024_01/977151128" TargetMode="External" /><Relationship Id="rId79" Type="http://schemas.openxmlformats.org/officeDocument/2006/relationships/hyperlink" Target="https://podminky.urs.cz/item/CS_URS_2024_01/977151128" TargetMode="External" /><Relationship Id="rId80" Type="http://schemas.openxmlformats.org/officeDocument/2006/relationships/hyperlink" Target="https://podminky.urs.cz/item/CS_URS_2024_01/977211112" TargetMode="External" /><Relationship Id="rId81" Type="http://schemas.openxmlformats.org/officeDocument/2006/relationships/hyperlink" Target="https://podminky.urs.cz/item/CS_URS_2024_01/977211123" TargetMode="External" /><Relationship Id="rId82" Type="http://schemas.openxmlformats.org/officeDocument/2006/relationships/hyperlink" Target="https://podminky.urs.cz/item/CS_URS_2024_01/977311113" TargetMode="External" /><Relationship Id="rId83" Type="http://schemas.openxmlformats.org/officeDocument/2006/relationships/hyperlink" Target="https://podminky.urs.cz/item/CS_URS_2024_01/977312112" TargetMode="External" /><Relationship Id="rId84" Type="http://schemas.openxmlformats.org/officeDocument/2006/relationships/hyperlink" Target="https://podminky.urs.cz/item/CS_URS_2024_01/978011141" TargetMode="External" /><Relationship Id="rId85" Type="http://schemas.openxmlformats.org/officeDocument/2006/relationships/hyperlink" Target="https://podminky.urs.cz/item/CS_URS_2024_01/978013141" TargetMode="External" /><Relationship Id="rId86" Type="http://schemas.openxmlformats.org/officeDocument/2006/relationships/hyperlink" Target="https://podminky.urs.cz/item/CS_URS_2024_01/978013191" TargetMode="External" /><Relationship Id="rId87" Type="http://schemas.openxmlformats.org/officeDocument/2006/relationships/hyperlink" Target="https://podminky.urs.cz/item/CS_URS_2024_01/978059541" TargetMode="External" /><Relationship Id="rId88" Type="http://schemas.openxmlformats.org/officeDocument/2006/relationships/hyperlink" Target="https://podminky.urs.cz/item/CS_URS_2024_01/766411811" TargetMode="External" /><Relationship Id="rId89" Type="http://schemas.openxmlformats.org/officeDocument/2006/relationships/hyperlink" Target="https://podminky.urs.cz/item/CS_URS_2024_01/766411822" TargetMode="External" /><Relationship Id="rId90" Type="http://schemas.openxmlformats.org/officeDocument/2006/relationships/hyperlink" Target="https://podminky.urs.cz/item/CS_URS_2024_01/766421821" TargetMode="External" /><Relationship Id="rId91" Type="http://schemas.openxmlformats.org/officeDocument/2006/relationships/hyperlink" Target="https://podminky.urs.cz/item/CS_URS_2024_01/766421822" TargetMode="External" /><Relationship Id="rId92" Type="http://schemas.openxmlformats.org/officeDocument/2006/relationships/hyperlink" Target="https://podminky.urs.cz/item/CS_URS_2024_01/771271812" TargetMode="External" /><Relationship Id="rId93" Type="http://schemas.openxmlformats.org/officeDocument/2006/relationships/hyperlink" Target="https://podminky.urs.cz/item/CS_URS_2024_01/771271832" TargetMode="External" /><Relationship Id="rId94" Type="http://schemas.openxmlformats.org/officeDocument/2006/relationships/hyperlink" Target="https://podminky.urs.cz/item/CS_URS_2024_01/771471810" TargetMode="External" /><Relationship Id="rId95" Type="http://schemas.openxmlformats.org/officeDocument/2006/relationships/hyperlink" Target="https://podminky.urs.cz/item/CS_URS_2024_01/771471830" TargetMode="External" /><Relationship Id="rId96" Type="http://schemas.openxmlformats.org/officeDocument/2006/relationships/hyperlink" Target="https://podminky.urs.cz/item/CS_URS_2024_01/776201811" TargetMode="External" /><Relationship Id="rId97" Type="http://schemas.openxmlformats.org/officeDocument/2006/relationships/hyperlink" Target="https://podminky.urs.cz/item/CS_URS_2024_01/776410811" TargetMode="External" /><Relationship Id="rId98" Type="http://schemas.openxmlformats.org/officeDocument/2006/relationships/hyperlink" Target="https://podminky.urs.cz/item/CS_URS_2024_01/997013212" TargetMode="External" /><Relationship Id="rId99" Type="http://schemas.openxmlformats.org/officeDocument/2006/relationships/hyperlink" Target="https://podminky.urs.cz/item/CS_URS_2024_01/997013501" TargetMode="External" /><Relationship Id="rId100" Type="http://schemas.openxmlformats.org/officeDocument/2006/relationships/hyperlink" Target="https://podminky.urs.cz/item/CS_URS_2024_01/997013509" TargetMode="External" /><Relationship Id="rId101" Type="http://schemas.openxmlformats.org/officeDocument/2006/relationships/hyperlink" Target="https://podminky.urs.cz/item/CS_URS_2024_01/997013603" TargetMode="External" /><Relationship Id="rId102" Type="http://schemas.openxmlformats.org/officeDocument/2006/relationships/hyperlink" Target="https://podminky.urs.cz/item/CS_URS_2024_01/997013631" TargetMode="External" /><Relationship Id="rId103" Type="http://schemas.openxmlformats.org/officeDocument/2006/relationships/hyperlink" Target="https://podminky.urs.cz/item/CS_URS_2024_01/997013861" TargetMode="External" /><Relationship Id="rId104" Type="http://schemas.openxmlformats.org/officeDocument/2006/relationships/hyperlink" Target="https://podminky.urs.cz/item/CS_URS_2024_01/997221611" TargetMode="External" /><Relationship Id="rId105" Type="http://schemas.openxmlformats.org/officeDocument/2006/relationships/hyperlink" Target="https://podminky.urs.cz/item/CS_URS_2024_01/998012109" TargetMode="External" /><Relationship Id="rId106" Type="http://schemas.openxmlformats.org/officeDocument/2006/relationships/hyperlink" Target="https://podminky.urs.cz/item/CS_URS_2024_01/998711201" TargetMode="External" /><Relationship Id="rId107" Type="http://schemas.openxmlformats.org/officeDocument/2006/relationships/hyperlink" Target="https://podminky.urs.cz/item/CS_URS_2024_01/763131451" TargetMode="External" /><Relationship Id="rId108" Type="http://schemas.openxmlformats.org/officeDocument/2006/relationships/hyperlink" Target="https://podminky.urs.cz/item/CS_URS_2024_01/763164655" TargetMode="External" /><Relationship Id="rId109" Type="http://schemas.openxmlformats.org/officeDocument/2006/relationships/hyperlink" Target="https://podminky.urs.cz/item/CS_URS_2024_01/763131714" TargetMode="External" /><Relationship Id="rId110" Type="http://schemas.openxmlformats.org/officeDocument/2006/relationships/hyperlink" Target="https://podminky.urs.cz/item/CS_URS_2024_01/763131722" TargetMode="External" /><Relationship Id="rId111" Type="http://schemas.openxmlformats.org/officeDocument/2006/relationships/hyperlink" Target="https://podminky.urs.cz/item/CS_URS_2024_01/763131731" TargetMode="External" /><Relationship Id="rId112" Type="http://schemas.openxmlformats.org/officeDocument/2006/relationships/hyperlink" Target="https://podminky.urs.cz/item/CS_URS_2024_01/763135101" TargetMode="External" /><Relationship Id="rId113" Type="http://schemas.openxmlformats.org/officeDocument/2006/relationships/hyperlink" Target="https://podminky.urs.cz/item/CS_URS_2024_01/998763402" TargetMode="External" /><Relationship Id="rId114" Type="http://schemas.openxmlformats.org/officeDocument/2006/relationships/hyperlink" Target="https://podminky.urs.cz/item/CS_URS_2024_01/766414222" TargetMode="External" /><Relationship Id="rId115" Type="http://schemas.openxmlformats.org/officeDocument/2006/relationships/hyperlink" Target="https://podminky.urs.cz/item/CS_URS_2024_01/766417211" TargetMode="External" /><Relationship Id="rId116" Type="http://schemas.openxmlformats.org/officeDocument/2006/relationships/hyperlink" Target="https://podminky.urs.cz/item/CS_URS_2024_01/766660001" TargetMode="External" /><Relationship Id="rId117" Type="http://schemas.openxmlformats.org/officeDocument/2006/relationships/hyperlink" Target="https://podminky.urs.cz/item/CS_URS_2024_01/766660012" TargetMode="External" /><Relationship Id="rId118" Type="http://schemas.openxmlformats.org/officeDocument/2006/relationships/hyperlink" Target="https://podminky.urs.cz/item/CS_URS_2024_01/766660728" TargetMode="External" /><Relationship Id="rId119" Type="http://schemas.openxmlformats.org/officeDocument/2006/relationships/hyperlink" Target="https://podminky.urs.cz/item/CS_URS_2024_01/998766202" TargetMode="External" /><Relationship Id="rId120" Type="http://schemas.openxmlformats.org/officeDocument/2006/relationships/hyperlink" Target="https://podminky.urs.cz/item/CS_URS_2024_01/767995113" TargetMode="External" /><Relationship Id="rId121" Type="http://schemas.openxmlformats.org/officeDocument/2006/relationships/hyperlink" Target="https://podminky.urs.cz/item/CS_URS_2024_01/998767202" TargetMode="External" /><Relationship Id="rId122" Type="http://schemas.openxmlformats.org/officeDocument/2006/relationships/hyperlink" Target="https://podminky.urs.cz/item/CS_URS_2024_01/771121011" TargetMode="External" /><Relationship Id="rId123" Type="http://schemas.openxmlformats.org/officeDocument/2006/relationships/hyperlink" Target="https://podminky.urs.cz/item/CS_URS_2024_01/771274123" TargetMode="External" /><Relationship Id="rId124" Type="http://schemas.openxmlformats.org/officeDocument/2006/relationships/hyperlink" Target="https://podminky.urs.cz/item/CS_URS_2024_01/771274232" TargetMode="External" /><Relationship Id="rId125" Type="http://schemas.openxmlformats.org/officeDocument/2006/relationships/hyperlink" Target="https://podminky.urs.cz/item/CS_URS_2024_01/771474113" TargetMode="External" /><Relationship Id="rId126" Type="http://schemas.openxmlformats.org/officeDocument/2006/relationships/hyperlink" Target="https://podminky.urs.cz/item/CS_URS_2024_01/771474133" TargetMode="External" /><Relationship Id="rId127" Type="http://schemas.openxmlformats.org/officeDocument/2006/relationships/hyperlink" Target="https://podminky.urs.cz/item/CS_URS_2024_01/771574112" TargetMode="External" /><Relationship Id="rId128" Type="http://schemas.openxmlformats.org/officeDocument/2006/relationships/hyperlink" Target="https://podminky.urs.cz/item/CS_URS_2024_01/771577111" TargetMode="External" /><Relationship Id="rId129" Type="http://schemas.openxmlformats.org/officeDocument/2006/relationships/hyperlink" Target="https://podminky.urs.cz/item/CS_URS_2024_01/771591112" TargetMode="External" /><Relationship Id="rId130" Type="http://schemas.openxmlformats.org/officeDocument/2006/relationships/hyperlink" Target="https://podminky.urs.cz/item/CS_URS_2024_01/771591264" TargetMode="External" /><Relationship Id="rId131" Type="http://schemas.openxmlformats.org/officeDocument/2006/relationships/hyperlink" Target="https://podminky.urs.cz/item/CS_URS_2024_01/998771202" TargetMode="External" /><Relationship Id="rId132" Type="http://schemas.openxmlformats.org/officeDocument/2006/relationships/hyperlink" Target="https://podminky.urs.cz/item/CS_URS_2024_01/776111116" TargetMode="External" /><Relationship Id="rId133" Type="http://schemas.openxmlformats.org/officeDocument/2006/relationships/hyperlink" Target="https://podminky.urs.cz/item/CS_URS_2024_01/776111311" TargetMode="External" /><Relationship Id="rId134" Type="http://schemas.openxmlformats.org/officeDocument/2006/relationships/hyperlink" Target="https://podminky.urs.cz/item/CS_URS_2024_01/776121321" TargetMode="External" /><Relationship Id="rId135" Type="http://schemas.openxmlformats.org/officeDocument/2006/relationships/hyperlink" Target="https://podminky.urs.cz/item/CS_URS_2024_01/776141121" TargetMode="External" /><Relationship Id="rId136" Type="http://schemas.openxmlformats.org/officeDocument/2006/relationships/hyperlink" Target="https://podminky.urs.cz/item/CS_URS_2024_01/776221111" TargetMode="External" /><Relationship Id="rId137" Type="http://schemas.openxmlformats.org/officeDocument/2006/relationships/hyperlink" Target="https://podminky.urs.cz/item/CS_URS_2024_01/776223112" TargetMode="External" /><Relationship Id="rId138" Type="http://schemas.openxmlformats.org/officeDocument/2006/relationships/hyperlink" Target="https://podminky.urs.cz/item/CS_URS_2024_01/776411111" TargetMode="External" /><Relationship Id="rId139" Type="http://schemas.openxmlformats.org/officeDocument/2006/relationships/hyperlink" Target="https://podminky.urs.cz/item/CS_URS_2024_01/998776202" TargetMode="External" /><Relationship Id="rId140" Type="http://schemas.openxmlformats.org/officeDocument/2006/relationships/hyperlink" Target="https://podminky.urs.cz/item/CS_URS_2024_01/781121011" TargetMode="External" /><Relationship Id="rId141" Type="http://schemas.openxmlformats.org/officeDocument/2006/relationships/hyperlink" Target="https://podminky.urs.cz/item/CS_URS_2024_01/781131112" TargetMode="External" /><Relationship Id="rId142" Type="http://schemas.openxmlformats.org/officeDocument/2006/relationships/hyperlink" Target="https://podminky.urs.cz/item/CS_URS_2024_01/781131241" TargetMode="External" /><Relationship Id="rId143" Type="http://schemas.openxmlformats.org/officeDocument/2006/relationships/hyperlink" Target="https://podminky.urs.cz/item/CS_URS_2024_01/781474112" TargetMode="External" /><Relationship Id="rId144" Type="http://schemas.openxmlformats.org/officeDocument/2006/relationships/hyperlink" Target="https://podminky.urs.cz/item/CS_URS_2021_01/781494111" TargetMode="External" /><Relationship Id="rId145" Type="http://schemas.openxmlformats.org/officeDocument/2006/relationships/hyperlink" Target="https://podminky.urs.cz/item/CS_URS_2024_01/781571141" TargetMode="External" /><Relationship Id="rId146" Type="http://schemas.openxmlformats.org/officeDocument/2006/relationships/hyperlink" Target="https://podminky.urs.cz/item/CS_URS_2024_01/998781202" TargetMode="External" /><Relationship Id="rId147" Type="http://schemas.openxmlformats.org/officeDocument/2006/relationships/hyperlink" Target="https://podminky.urs.cz/item/CS_URS_2024_01/784181001" TargetMode="External" /><Relationship Id="rId148" Type="http://schemas.openxmlformats.org/officeDocument/2006/relationships/hyperlink" Target="https://podminky.urs.cz/item/CS_URS_2024_01/784221101" TargetMode="External" /><Relationship Id="rId14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721173706" TargetMode="External" /><Relationship Id="rId2" Type="http://schemas.openxmlformats.org/officeDocument/2006/relationships/hyperlink" Target="https://podminky.urs.cz/item/CS_URS_2024_01/721173707" TargetMode="External" /><Relationship Id="rId3" Type="http://schemas.openxmlformats.org/officeDocument/2006/relationships/hyperlink" Target="https://podminky.urs.cz/item/CS_URS_2024_01/721174024" TargetMode="External" /><Relationship Id="rId4" Type="http://schemas.openxmlformats.org/officeDocument/2006/relationships/hyperlink" Target="https://podminky.urs.cz/item/CS_URS_2024_01/721174025" TargetMode="External" /><Relationship Id="rId5" Type="http://schemas.openxmlformats.org/officeDocument/2006/relationships/hyperlink" Target="https://podminky.urs.cz/item/CS_URS_2024_01/721174042" TargetMode="External" /><Relationship Id="rId6" Type="http://schemas.openxmlformats.org/officeDocument/2006/relationships/hyperlink" Target="https://podminky.urs.cz/item/CS_URS_2024_01/721174043" TargetMode="External" /><Relationship Id="rId7" Type="http://schemas.openxmlformats.org/officeDocument/2006/relationships/hyperlink" Target="https://podminky.urs.cz/item/CS_URS_2024_01/721211405" TargetMode="External" /><Relationship Id="rId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4_01/011503000" TargetMode="External" /><Relationship Id="rId2" Type="http://schemas.openxmlformats.org/officeDocument/2006/relationships/hyperlink" Target="https://podminky.urs.cz/item/CS_URS_2024_01/013254000" TargetMode="External" /><Relationship Id="rId3" Type="http://schemas.openxmlformats.org/officeDocument/2006/relationships/hyperlink" Target="https://podminky.urs.cz/item/CS_URS_2024_01/030001000" TargetMode="External" /><Relationship Id="rId4" Type="http://schemas.openxmlformats.org/officeDocument/2006/relationships/hyperlink" Target="https://podminky.urs.cz/item/CS_URS_2024_01/034002000" TargetMode="External" /><Relationship Id="rId5" Type="http://schemas.openxmlformats.org/officeDocument/2006/relationships/hyperlink" Target="https://podminky.urs.cz/item/CS_URS_2024_01/043002000" TargetMode="External" /><Relationship Id="rId6" Type="http://schemas.openxmlformats.org/officeDocument/2006/relationships/hyperlink" Target="https://podminky.urs.cz/item/CS_URS_2024_01/079002000" TargetMode="External" /><Relationship Id="rId7" Type="http://schemas.openxmlformats.org/officeDocument/2006/relationships/hyperlink" Target="https://podminky.urs.cz/item/CS_URS_2024_01/013294000" TargetMode="External" /><Relationship Id="rId8" Type="http://schemas.openxmlformats.org/officeDocument/2006/relationships/hyperlink" Target="https://podminky.urs.cz/item/CS_URS_2023_02/034303000" TargetMode="External" /><Relationship Id="rId9" Type="http://schemas.openxmlformats.org/officeDocument/2006/relationships/hyperlink" Target="https://podminky.urs.cz/item/CS_URS_2023_02/035103001" TargetMode="External" /><Relationship Id="rId10" Type="http://schemas.openxmlformats.org/officeDocument/2006/relationships/hyperlink" Target="https://podminky.urs.cz/item/CS_URS_2023_02/042503000" TargetMode="External" /><Relationship Id="rId11" Type="http://schemas.openxmlformats.org/officeDocument/2006/relationships/hyperlink" Target="https://podminky.urs.cz/item/CS_URS_2023_02/091003000" TargetMode="External" /><Relationship Id="rId1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 t="s">
        <v>0</v>
      </c>
      <c r="AZ1" s="1" t="s">
        <v>1</v>
      </c>
      <c r="BA1" s="1" t="s">
        <v>2</v>
      </c>
      <c r="BB1" s="1" t="s">
        <v>3</v>
      </c>
      <c r="BT1" s="1" t="s">
        <v>4</v>
      </c>
      <c r="BU1" s="1" t="s">
        <v>4</v>
      </c>
      <c r="BV1" s="1" t="s">
        <v>5</v>
      </c>
    </row>
    <row r="2" spans="44:72" ht="36.95" customHeight="1">
      <c r="AR2" s="216"/>
      <c r="AS2" s="216"/>
      <c r="AT2" s="216"/>
      <c r="AU2" s="216"/>
      <c r="AV2" s="216"/>
      <c r="AW2" s="216"/>
      <c r="AX2" s="216"/>
      <c r="AY2" s="216"/>
      <c r="AZ2" s="216"/>
      <c r="BA2" s="216"/>
      <c r="BB2" s="216"/>
      <c r="BC2" s="216"/>
      <c r="BD2" s="216"/>
      <c r="BE2" s="216"/>
      <c r="BS2" s="2" t="s">
        <v>6</v>
      </c>
      <c r="BT2" s="2" t="s">
        <v>7</v>
      </c>
    </row>
    <row r="3" spans="2:72" ht="6.9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6</v>
      </c>
      <c r="BT3" s="2" t="s">
        <v>8</v>
      </c>
    </row>
    <row r="4" spans="2:71" ht="24.95" customHeight="1">
      <c r="B4" s="5"/>
      <c r="D4" s="6" t="s">
        <v>9</v>
      </c>
      <c r="AR4" s="5"/>
      <c r="AS4" s="7" t="s">
        <v>10</v>
      </c>
      <c r="BE4" s="8" t="s">
        <v>11</v>
      </c>
      <c r="BS4" s="2" t="s">
        <v>12</v>
      </c>
    </row>
    <row r="5" spans="2:71" ht="12" customHeight="1">
      <c r="B5" s="5"/>
      <c r="D5" s="9" t="s">
        <v>13</v>
      </c>
      <c r="K5" s="224" t="s">
        <v>14</v>
      </c>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R5" s="5"/>
      <c r="BE5" s="221" t="s">
        <v>15</v>
      </c>
      <c r="BS5" s="2" t="s">
        <v>6</v>
      </c>
    </row>
    <row r="6" spans="2:71" ht="36.95" customHeight="1">
      <c r="B6" s="5"/>
      <c r="D6" s="11" t="s">
        <v>16</v>
      </c>
      <c r="K6" s="225" t="s">
        <v>17</v>
      </c>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R6" s="5"/>
      <c r="BE6" s="222"/>
      <c r="BS6" s="2" t="s">
        <v>6</v>
      </c>
    </row>
    <row r="7" spans="2:71" ht="12" customHeight="1">
      <c r="B7" s="5"/>
      <c r="D7" s="12" t="s">
        <v>18</v>
      </c>
      <c r="K7" s="10" t="s">
        <v>19</v>
      </c>
      <c r="AK7" s="12" t="s">
        <v>20</v>
      </c>
      <c r="AN7" s="10" t="s">
        <v>19</v>
      </c>
      <c r="AR7" s="5"/>
      <c r="BE7" s="222"/>
      <c r="BS7" s="2" t="s">
        <v>6</v>
      </c>
    </row>
    <row r="8" spans="2:71" ht="12" customHeight="1">
      <c r="B8" s="5"/>
      <c r="D8" s="12" t="s">
        <v>21</v>
      </c>
      <c r="K8" s="10" t="s">
        <v>22</v>
      </c>
      <c r="AK8" s="12" t="s">
        <v>23</v>
      </c>
      <c r="AN8" s="13" t="s">
        <v>24</v>
      </c>
      <c r="AR8" s="5"/>
      <c r="BE8" s="222"/>
      <c r="BS8" s="2" t="s">
        <v>6</v>
      </c>
    </row>
    <row r="9" spans="2:71" ht="14.45" customHeight="1">
      <c r="B9" s="5"/>
      <c r="AR9" s="5"/>
      <c r="BE9" s="222"/>
      <c r="BS9" s="2" t="s">
        <v>6</v>
      </c>
    </row>
    <row r="10" spans="2:71" ht="12" customHeight="1">
      <c r="B10" s="5"/>
      <c r="D10" s="12" t="s">
        <v>25</v>
      </c>
      <c r="AK10" s="12" t="s">
        <v>26</v>
      </c>
      <c r="AN10" s="10" t="s">
        <v>19</v>
      </c>
      <c r="AR10" s="5"/>
      <c r="BE10" s="222"/>
      <c r="BS10" s="2" t="s">
        <v>6</v>
      </c>
    </row>
    <row r="11" spans="2:71" ht="18.4" customHeight="1">
      <c r="B11" s="5"/>
      <c r="E11" s="10" t="s">
        <v>27</v>
      </c>
      <c r="AK11" s="12" t="s">
        <v>28</v>
      </c>
      <c r="AN11" s="10" t="s">
        <v>19</v>
      </c>
      <c r="AR11" s="5"/>
      <c r="BE11" s="222"/>
      <c r="BS11" s="2" t="s">
        <v>6</v>
      </c>
    </row>
    <row r="12" spans="2:71" ht="6.95" customHeight="1">
      <c r="B12" s="5"/>
      <c r="AR12" s="5"/>
      <c r="BE12" s="222"/>
      <c r="BS12" s="2" t="s">
        <v>6</v>
      </c>
    </row>
    <row r="13" spans="2:71" ht="12" customHeight="1">
      <c r="B13" s="5"/>
      <c r="D13" s="12" t="s">
        <v>29</v>
      </c>
      <c r="AK13" s="12" t="s">
        <v>26</v>
      </c>
      <c r="AN13" s="14" t="s">
        <v>30</v>
      </c>
      <c r="AR13" s="5"/>
      <c r="BE13" s="222"/>
      <c r="BS13" s="2" t="s">
        <v>6</v>
      </c>
    </row>
    <row r="14" spans="2:71" ht="12.75">
      <c r="B14" s="5"/>
      <c r="E14" s="226" t="s">
        <v>30</v>
      </c>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12" t="s">
        <v>28</v>
      </c>
      <c r="AN14" s="14" t="s">
        <v>30</v>
      </c>
      <c r="AR14" s="5"/>
      <c r="BE14" s="222"/>
      <c r="BS14" s="2" t="s">
        <v>6</v>
      </c>
    </row>
    <row r="15" spans="2:71" ht="6.95" customHeight="1">
      <c r="B15" s="5"/>
      <c r="AR15" s="5"/>
      <c r="BE15" s="222"/>
      <c r="BS15" s="2" t="s">
        <v>4</v>
      </c>
    </row>
    <row r="16" spans="2:71" ht="12" customHeight="1">
      <c r="B16" s="5"/>
      <c r="D16" s="12" t="s">
        <v>31</v>
      </c>
      <c r="AK16" s="12" t="s">
        <v>26</v>
      </c>
      <c r="AN16" s="10" t="s">
        <v>19</v>
      </c>
      <c r="AR16" s="5"/>
      <c r="BE16" s="222"/>
      <c r="BS16" s="2" t="s">
        <v>4</v>
      </c>
    </row>
    <row r="17" spans="2:71" ht="18.4" customHeight="1">
      <c r="B17" s="5"/>
      <c r="E17" s="10" t="s">
        <v>32</v>
      </c>
      <c r="AK17" s="12" t="s">
        <v>28</v>
      </c>
      <c r="AN17" s="10" t="s">
        <v>19</v>
      </c>
      <c r="AR17" s="5"/>
      <c r="BE17" s="222"/>
      <c r="BS17" s="2" t="s">
        <v>33</v>
      </c>
    </row>
    <row r="18" spans="2:71" ht="6.95" customHeight="1">
      <c r="B18" s="5"/>
      <c r="AR18" s="5"/>
      <c r="BE18" s="222"/>
      <c r="BS18" s="2" t="s">
        <v>6</v>
      </c>
    </row>
    <row r="19" spans="2:71" ht="12" customHeight="1">
      <c r="B19" s="5"/>
      <c r="D19" s="12" t="s">
        <v>34</v>
      </c>
      <c r="AK19" s="12" t="s">
        <v>26</v>
      </c>
      <c r="AN19" s="10" t="s">
        <v>19</v>
      </c>
      <c r="AR19" s="5"/>
      <c r="BE19" s="222"/>
      <c r="BS19" s="2" t="s">
        <v>6</v>
      </c>
    </row>
    <row r="20" spans="2:71" ht="18.4" customHeight="1">
      <c r="B20" s="5"/>
      <c r="E20" s="10" t="s">
        <v>22</v>
      </c>
      <c r="AK20" s="12" t="s">
        <v>28</v>
      </c>
      <c r="AN20" s="10" t="s">
        <v>19</v>
      </c>
      <c r="AR20" s="5"/>
      <c r="BE20" s="222"/>
      <c r="BS20" s="2" t="s">
        <v>4</v>
      </c>
    </row>
    <row r="21" spans="2:57" ht="6.95" customHeight="1">
      <c r="B21" s="5"/>
      <c r="AR21" s="5"/>
      <c r="BE21" s="222"/>
    </row>
    <row r="22" spans="2:57" ht="12" customHeight="1">
      <c r="B22" s="5"/>
      <c r="D22" s="12" t="s">
        <v>35</v>
      </c>
      <c r="AR22" s="5"/>
      <c r="BE22" s="222"/>
    </row>
    <row r="23" spans="2:57" ht="47.25" customHeight="1">
      <c r="B23" s="5"/>
      <c r="E23" s="228" t="s">
        <v>36</v>
      </c>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R23" s="5"/>
      <c r="BE23" s="222"/>
    </row>
    <row r="24" spans="2:57" ht="6.95" customHeight="1">
      <c r="B24" s="5"/>
      <c r="AR24" s="5"/>
      <c r="BE24" s="222"/>
    </row>
    <row r="25" spans="2:57" ht="6.95" customHeight="1">
      <c r="B25" s="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R25" s="5"/>
      <c r="BE25" s="222"/>
    </row>
    <row r="26" spans="2:57" s="17" customFormat="1" ht="25.9" customHeight="1">
      <c r="B26" s="18"/>
      <c r="D26" s="19" t="s">
        <v>37</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3">
        <f>ROUND(AG54,2)</f>
        <v>0</v>
      </c>
      <c r="AL26" s="214"/>
      <c r="AM26" s="214"/>
      <c r="AN26" s="214"/>
      <c r="AO26" s="214"/>
      <c r="AR26" s="18"/>
      <c r="BE26" s="222"/>
    </row>
    <row r="27" spans="2:57" s="17" customFormat="1" ht="6.95" customHeight="1">
      <c r="B27" s="18"/>
      <c r="AR27" s="18"/>
      <c r="BE27" s="222"/>
    </row>
    <row r="28" spans="2:57" s="17" customFormat="1" ht="12.75">
      <c r="B28" s="18"/>
      <c r="L28" s="215" t="s">
        <v>38</v>
      </c>
      <c r="M28" s="215"/>
      <c r="N28" s="215"/>
      <c r="O28" s="215"/>
      <c r="P28" s="215"/>
      <c r="W28" s="215" t="s">
        <v>39</v>
      </c>
      <c r="X28" s="215"/>
      <c r="Y28" s="215"/>
      <c r="Z28" s="215"/>
      <c r="AA28" s="215"/>
      <c r="AB28" s="215"/>
      <c r="AC28" s="215"/>
      <c r="AD28" s="215"/>
      <c r="AE28" s="215"/>
      <c r="AK28" s="215" t="s">
        <v>40</v>
      </c>
      <c r="AL28" s="215"/>
      <c r="AM28" s="215"/>
      <c r="AN28" s="215"/>
      <c r="AO28" s="215"/>
      <c r="AR28" s="18"/>
      <c r="BE28" s="222"/>
    </row>
    <row r="29" spans="2:57" s="22" customFormat="1" ht="14.45" customHeight="1">
      <c r="B29" s="23"/>
      <c r="D29" s="12" t="s">
        <v>41</v>
      </c>
      <c r="F29" s="12" t="s">
        <v>42</v>
      </c>
      <c r="L29" s="209">
        <v>0.21</v>
      </c>
      <c r="M29" s="208"/>
      <c r="N29" s="208"/>
      <c r="O29" s="208"/>
      <c r="P29" s="208"/>
      <c r="W29" s="207">
        <f>ROUND(AZ54,2)</f>
        <v>0</v>
      </c>
      <c r="X29" s="208"/>
      <c r="Y29" s="208"/>
      <c r="Z29" s="208"/>
      <c r="AA29" s="208"/>
      <c r="AB29" s="208"/>
      <c r="AC29" s="208"/>
      <c r="AD29" s="208"/>
      <c r="AE29" s="208"/>
      <c r="AK29" s="207">
        <f>ROUND(AV54,2)</f>
        <v>0</v>
      </c>
      <c r="AL29" s="208"/>
      <c r="AM29" s="208"/>
      <c r="AN29" s="208"/>
      <c r="AO29" s="208"/>
      <c r="AR29" s="23"/>
      <c r="BE29" s="223"/>
    </row>
    <row r="30" spans="2:57" s="22" customFormat="1" ht="14.45" customHeight="1">
      <c r="B30" s="23"/>
      <c r="F30" s="12" t="s">
        <v>43</v>
      </c>
      <c r="L30" s="209">
        <v>0.12</v>
      </c>
      <c r="M30" s="208"/>
      <c r="N30" s="208"/>
      <c r="O30" s="208"/>
      <c r="P30" s="208"/>
      <c r="W30" s="207">
        <f>ROUND(BA54,2)</f>
        <v>0</v>
      </c>
      <c r="X30" s="208"/>
      <c r="Y30" s="208"/>
      <c r="Z30" s="208"/>
      <c r="AA30" s="208"/>
      <c r="AB30" s="208"/>
      <c r="AC30" s="208"/>
      <c r="AD30" s="208"/>
      <c r="AE30" s="208"/>
      <c r="AK30" s="207">
        <f>ROUND(AW54,2)</f>
        <v>0</v>
      </c>
      <c r="AL30" s="208"/>
      <c r="AM30" s="208"/>
      <c r="AN30" s="208"/>
      <c r="AO30" s="208"/>
      <c r="AR30" s="23"/>
      <c r="BE30" s="223"/>
    </row>
    <row r="31" spans="2:57" s="22" customFormat="1" ht="14.45" customHeight="1" hidden="1">
      <c r="B31" s="23"/>
      <c r="F31" s="12" t="s">
        <v>44</v>
      </c>
      <c r="L31" s="209">
        <v>0.21</v>
      </c>
      <c r="M31" s="208"/>
      <c r="N31" s="208"/>
      <c r="O31" s="208"/>
      <c r="P31" s="208"/>
      <c r="W31" s="207">
        <f>ROUND(BB54,2)</f>
        <v>0</v>
      </c>
      <c r="X31" s="208"/>
      <c r="Y31" s="208"/>
      <c r="Z31" s="208"/>
      <c r="AA31" s="208"/>
      <c r="AB31" s="208"/>
      <c r="AC31" s="208"/>
      <c r="AD31" s="208"/>
      <c r="AE31" s="208"/>
      <c r="AK31" s="207">
        <v>0</v>
      </c>
      <c r="AL31" s="208"/>
      <c r="AM31" s="208"/>
      <c r="AN31" s="208"/>
      <c r="AO31" s="208"/>
      <c r="AR31" s="23"/>
      <c r="BE31" s="223"/>
    </row>
    <row r="32" spans="2:57" s="22" customFormat="1" ht="14.45" customHeight="1" hidden="1">
      <c r="B32" s="23"/>
      <c r="F32" s="12" t="s">
        <v>45</v>
      </c>
      <c r="L32" s="209">
        <v>0.12</v>
      </c>
      <c r="M32" s="208"/>
      <c r="N32" s="208"/>
      <c r="O32" s="208"/>
      <c r="P32" s="208"/>
      <c r="W32" s="207">
        <f>ROUND(BC54,2)</f>
        <v>0</v>
      </c>
      <c r="X32" s="208"/>
      <c r="Y32" s="208"/>
      <c r="Z32" s="208"/>
      <c r="AA32" s="208"/>
      <c r="AB32" s="208"/>
      <c r="AC32" s="208"/>
      <c r="AD32" s="208"/>
      <c r="AE32" s="208"/>
      <c r="AK32" s="207">
        <v>0</v>
      </c>
      <c r="AL32" s="208"/>
      <c r="AM32" s="208"/>
      <c r="AN32" s="208"/>
      <c r="AO32" s="208"/>
      <c r="AR32" s="23"/>
      <c r="BE32" s="223"/>
    </row>
    <row r="33" spans="2:44" s="22" customFormat="1" ht="14.45" customHeight="1" hidden="1">
      <c r="B33" s="23"/>
      <c r="F33" s="12" t="s">
        <v>46</v>
      </c>
      <c r="L33" s="209">
        <v>0</v>
      </c>
      <c r="M33" s="208"/>
      <c r="N33" s="208"/>
      <c r="O33" s="208"/>
      <c r="P33" s="208"/>
      <c r="W33" s="207">
        <f>ROUND(BD54,2)</f>
        <v>0</v>
      </c>
      <c r="X33" s="208"/>
      <c r="Y33" s="208"/>
      <c r="Z33" s="208"/>
      <c r="AA33" s="208"/>
      <c r="AB33" s="208"/>
      <c r="AC33" s="208"/>
      <c r="AD33" s="208"/>
      <c r="AE33" s="208"/>
      <c r="AK33" s="207">
        <v>0</v>
      </c>
      <c r="AL33" s="208"/>
      <c r="AM33" s="208"/>
      <c r="AN33" s="208"/>
      <c r="AO33" s="208"/>
      <c r="AR33" s="23"/>
    </row>
    <row r="34" spans="2:44" s="17" customFormat="1" ht="6.95" customHeight="1">
      <c r="B34" s="18"/>
      <c r="AR34" s="18"/>
    </row>
    <row r="35" spans="2:44" s="17" customFormat="1" ht="25.9" customHeight="1">
      <c r="B35" s="18"/>
      <c r="C35" s="24"/>
      <c r="D35" s="25" t="s">
        <v>47</v>
      </c>
      <c r="E35" s="26"/>
      <c r="F35" s="26"/>
      <c r="G35" s="26"/>
      <c r="H35" s="26"/>
      <c r="I35" s="26"/>
      <c r="J35" s="26"/>
      <c r="K35" s="26"/>
      <c r="L35" s="26"/>
      <c r="M35" s="26"/>
      <c r="N35" s="26"/>
      <c r="O35" s="26"/>
      <c r="P35" s="26"/>
      <c r="Q35" s="26"/>
      <c r="R35" s="26"/>
      <c r="S35" s="26"/>
      <c r="T35" s="27" t="s">
        <v>48</v>
      </c>
      <c r="U35" s="26"/>
      <c r="V35" s="26"/>
      <c r="W35" s="26"/>
      <c r="X35" s="220" t="s">
        <v>49</v>
      </c>
      <c r="Y35" s="218"/>
      <c r="Z35" s="218"/>
      <c r="AA35" s="218"/>
      <c r="AB35" s="218"/>
      <c r="AC35" s="26"/>
      <c r="AD35" s="26"/>
      <c r="AE35" s="26"/>
      <c r="AF35" s="26"/>
      <c r="AG35" s="26"/>
      <c r="AH35" s="26"/>
      <c r="AI35" s="26"/>
      <c r="AJ35" s="26"/>
      <c r="AK35" s="217">
        <f>SUM(AK26:AK33)</f>
        <v>0</v>
      </c>
      <c r="AL35" s="218"/>
      <c r="AM35" s="218"/>
      <c r="AN35" s="218"/>
      <c r="AO35" s="219"/>
      <c r="AP35" s="24"/>
      <c r="AQ35" s="24"/>
      <c r="AR35" s="18"/>
    </row>
    <row r="36" spans="2:44" s="17" customFormat="1" ht="6.95" customHeight="1">
      <c r="B36" s="18"/>
      <c r="AR36" s="18"/>
    </row>
    <row r="37" spans="2:44" s="17" customFormat="1" ht="6.95" customHeight="1">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18"/>
    </row>
    <row r="41" spans="2:44" s="17" customFormat="1" ht="6.95" customHeight="1">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18"/>
    </row>
    <row r="42" spans="2:44" s="17" customFormat="1" ht="24.95" customHeight="1">
      <c r="B42" s="18"/>
      <c r="C42" s="6" t="s">
        <v>50</v>
      </c>
      <c r="AR42" s="18"/>
    </row>
    <row r="43" spans="2:44" s="17" customFormat="1" ht="6.95" customHeight="1">
      <c r="B43" s="18"/>
      <c r="AR43" s="18"/>
    </row>
    <row r="44" spans="2:44" s="32" customFormat="1" ht="12" customHeight="1">
      <c r="B44" s="33"/>
      <c r="C44" s="12" t="s">
        <v>13</v>
      </c>
      <c r="L44" s="32" t="str">
        <f aca="true" t="shared" si="0" ref="L44:L45">K5</f>
        <v>2024-009</v>
      </c>
      <c r="AR44" s="33"/>
    </row>
    <row r="45" spans="2:44" s="34" customFormat="1" ht="36.95" customHeight="1">
      <c r="B45" s="35"/>
      <c r="C45" s="36" t="s">
        <v>16</v>
      </c>
      <c r="L45" s="210" t="str">
        <f t="shared" si="0"/>
        <v>Stavební úpravy Škola Dlouhá 56,  Nový Jičín 741 01</v>
      </c>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R45" s="35"/>
    </row>
    <row r="46" spans="2:44" s="17" customFormat="1" ht="6.95" customHeight="1">
      <c r="B46" s="18"/>
      <c r="AR46" s="18"/>
    </row>
    <row r="47" spans="2:44" s="17" customFormat="1" ht="12" customHeight="1">
      <c r="B47" s="18"/>
      <c r="C47" s="12" t="s">
        <v>21</v>
      </c>
      <c r="L47" s="37" t="str">
        <f>IF(K8="","",K8)</f>
        <v xml:space="preserve"> </v>
      </c>
      <c r="AI47" s="12" t="s">
        <v>23</v>
      </c>
      <c r="AM47" s="212" t="str">
        <f>IF(AN8="","",AN8)</f>
        <v>16. 1. 2024</v>
      </c>
      <c r="AN47" s="212"/>
      <c r="AR47" s="18"/>
    </row>
    <row r="48" spans="2:44" s="17" customFormat="1" ht="6.95" customHeight="1">
      <c r="B48" s="18"/>
      <c r="AR48" s="18"/>
    </row>
    <row r="49" spans="2:56" s="17" customFormat="1" ht="15.2" customHeight="1">
      <c r="B49" s="18"/>
      <c r="C49" s="12" t="s">
        <v>25</v>
      </c>
      <c r="L49" s="32" t="str">
        <f>IF(E11="","",E11)</f>
        <v>Město Nový Jičín</v>
      </c>
      <c r="AI49" s="12" t="s">
        <v>31</v>
      </c>
      <c r="AM49" s="196" t="str">
        <f>IF(E17="","",E17)</f>
        <v>ing.arch. Tomáš Kudělka</v>
      </c>
      <c r="AN49" s="197"/>
      <c r="AO49" s="197"/>
      <c r="AP49" s="197"/>
      <c r="AR49" s="18"/>
      <c r="AS49" s="192" t="s">
        <v>51</v>
      </c>
      <c r="AT49" s="193"/>
      <c r="AU49" s="39"/>
      <c r="AV49" s="39"/>
      <c r="AW49" s="39"/>
      <c r="AX49" s="39"/>
      <c r="AY49" s="39"/>
      <c r="AZ49" s="39"/>
      <c r="BA49" s="39"/>
      <c r="BB49" s="39"/>
      <c r="BC49" s="39"/>
      <c r="BD49" s="40"/>
    </row>
    <row r="50" spans="2:56" s="17" customFormat="1" ht="15.2" customHeight="1">
      <c r="B50" s="18"/>
      <c r="C50" s="12" t="s">
        <v>29</v>
      </c>
      <c r="L50" s="32" t="str">
        <f>IF(E14="Vyplň údaj","",E14)</f>
        <v/>
      </c>
      <c r="AI50" s="12" t="s">
        <v>34</v>
      </c>
      <c r="AM50" s="196" t="str">
        <f>IF(E20="","",E20)</f>
        <v xml:space="preserve"> </v>
      </c>
      <c r="AN50" s="197"/>
      <c r="AO50" s="197"/>
      <c r="AP50" s="197"/>
      <c r="AR50" s="18"/>
      <c r="AS50" s="194"/>
      <c r="AT50" s="195"/>
      <c r="BD50" s="42"/>
    </row>
    <row r="51" spans="2:56" s="17" customFormat="1" ht="10.9" customHeight="1">
      <c r="B51" s="18"/>
      <c r="AR51" s="18"/>
      <c r="AS51" s="194"/>
      <c r="AT51" s="195"/>
      <c r="BD51" s="42"/>
    </row>
    <row r="52" spans="2:56" s="17" customFormat="1" ht="29.25" customHeight="1">
      <c r="B52" s="18"/>
      <c r="C52" s="198" t="s">
        <v>52</v>
      </c>
      <c r="D52" s="199"/>
      <c r="E52" s="199"/>
      <c r="F52" s="199"/>
      <c r="G52" s="199"/>
      <c r="H52" s="43"/>
      <c r="I52" s="201" t="s">
        <v>53</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00" t="s">
        <v>54</v>
      </c>
      <c r="AH52" s="199"/>
      <c r="AI52" s="199"/>
      <c r="AJ52" s="199"/>
      <c r="AK52" s="199"/>
      <c r="AL52" s="199"/>
      <c r="AM52" s="199"/>
      <c r="AN52" s="201" t="s">
        <v>55</v>
      </c>
      <c r="AO52" s="199"/>
      <c r="AP52" s="199"/>
      <c r="AQ52" s="44" t="s">
        <v>56</v>
      </c>
      <c r="AR52" s="18"/>
      <c r="AS52" s="45" t="s">
        <v>57</v>
      </c>
      <c r="AT52" s="46" t="s">
        <v>58</v>
      </c>
      <c r="AU52" s="46" t="s">
        <v>59</v>
      </c>
      <c r="AV52" s="46" t="s">
        <v>60</v>
      </c>
      <c r="AW52" s="46" t="s">
        <v>61</v>
      </c>
      <c r="AX52" s="46" t="s">
        <v>62</v>
      </c>
      <c r="AY52" s="46" t="s">
        <v>63</v>
      </c>
      <c r="AZ52" s="46" t="s">
        <v>64</v>
      </c>
      <c r="BA52" s="46" t="s">
        <v>65</v>
      </c>
      <c r="BB52" s="46" t="s">
        <v>66</v>
      </c>
      <c r="BC52" s="46" t="s">
        <v>67</v>
      </c>
      <c r="BD52" s="47" t="s">
        <v>68</v>
      </c>
    </row>
    <row r="53" spans="2:56" s="17" customFormat="1" ht="10.9" customHeight="1">
      <c r="B53" s="18"/>
      <c r="AR53" s="18"/>
      <c r="AS53" s="48"/>
      <c r="AT53" s="39"/>
      <c r="AU53" s="39"/>
      <c r="AV53" s="39"/>
      <c r="AW53" s="39"/>
      <c r="AX53" s="39"/>
      <c r="AY53" s="39"/>
      <c r="AZ53" s="39"/>
      <c r="BA53" s="39"/>
      <c r="BB53" s="39"/>
      <c r="BC53" s="39"/>
      <c r="BD53" s="40"/>
    </row>
    <row r="54" spans="2:90" s="49" customFormat="1" ht="32.45" customHeight="1">
      <c r="B54" s="50"/>
      <c r="C54" s="51" t="s">
        <v>69</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205">
        <f>ROUND(SUM(AG55:AG62),2)</f>
        <v>0</v>
      </c>
      <c r="AH54" s="205"/>
      <c r="AI54" s="205"/>
      <c r="AJ54" s="205"/>
      <c r="AK54" s="205"/>
      <c r="AL54" s="205"/>
      <c r="AM54" s="205"/>
      <c r="AN54" s="206">
        <f aca="true" t="shared" si="1" ref="AN54:AN62">SUM(AG54,AT54)</f>
        <v>0</v>
      </c>
      <c r="AO54" s="206"/>
      <c r="AP54" s="206"/>
      <c r="AQ54" s="54" t="s">
        <v>19</v>
      </c>
      <c r="AR54" s="50"/>
      <c r="AS54" s="55">
        <f>ROUND(SUM(AS55:AS62),2)</f>
        <v>0</v>
      </c>
      <c r="AT54" s="56">
        <f aca="true" t="shared" si="2" ref="AT54:AT62">ROUND(SUM(AV54:AW54),2)</f>
        <v>0</v>
      </c>
      <c r="AU54" s="57">
        <f>ROUND(SUM(AU55:AU62),5)</f>
        <v>0</v>
      </c>
      <c r="AV54" s="56">
        <f>ROUND(AZ54*L29,2)</f>
        <v>0</v>
      </c>
      <c r="AW54" s="56">
        <f>ROUND(BA54*L30,2)</f>
        <v>0</v>
      </c>
      <c r="AX54" s="56">
        <f>ROUND(BB54*L29,2)</f>
        <v>0</v>
      </c>
      <c r="AY54" s="56">
        <f>ROUND(BC54*L30,2)</f>
        <v>0</v>
      </c>
      <c r="AZ54" s="56">
        <f>ROUND(SUM(AZ55:AZ62),2)</f>
        <v>0</v>
      </c>
      <c r="BA54" s="56">
        <f>ROUND(SUM(BA55:BA62),2)</f>
        <v>0</v>
      </c>
      <c r="BB54" s="56">
        <f>ROUND(SUM(BB55:BB62),2)</f>
        <v>0</v>
      </c>
      <c r="BC54" s="56">
        <f>ROUND(SUM(BC55:BC62),2)</f>
        <v>0</v>
      </c>
      <c r="BD54" s="58">
        <f>ROUND(SUM(BD55:BD62),2)</f>
        <v>0</v>
      </c>
      <c r="BS54" s="59" t="s">
        <v>70</v>
      </c>
      <c r="BT54" s="59" t="s">
        <v>71</v>
      </c>
      <c r="BU54" s="60" t="s">
        <v>72</v>
      </c>
      <c r="BV54" s="59" t="s">
        <v>73</v>
      </c>
      <c r="BW54" s="59" t="s">
        <v>5</v>
      </c>
      <c r="BX54" s="59" t="s">
        <v>74</v>
      </c>
      <c r="CL54" s="59" t="s">
        <v>19</v>
      </c>
    </row>
    <row r="55" spans="1:91" s="61" customFormat="1" ht="16.5" customHeight="1">
      <c r="A55" s="62" t="s">
        <v>75</v>
      </c>
      <c r="B55" s="63"/>
      <c r="C55" s="64"/>
      <c r="D55" s="202" t="s">
        <v>76</v>
      </c>
      <c r="E55" s="202"/>
      <c r="F55" s="202"/>
      <c r="G55" s="202"/>
      <c r="H55" s="202"/>
      <c r="I55" s="65"/>
      <c r="J55" s="202" t="s">
        <v>77</v>
      </c>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3">
        <f>'01 - stavební část'!J30</f>
        <v>0</v>
      </c>
      <c r="AH55" s="204"/>
      <c r="AI55" s="204"/>
      <c r="AJ55" s="204"/>
      <c r="AK55" s="204"/>
      <c r="AL55" s="204"/>
      <c r="AM55" s="204"/>
      <c r="AN55" s="203">
        <f t="shared" si="1"/>
        <v>0</v>
      </c>
      <c r="AO55" s="204"/>
      <c r="AP55" s="204"/>
      <c r="AQ55" s="66" t="s">
        <v>78</v>
      </c>
      <c r="AR55" s="63"/>
      <c r="AS55" s="67">
        <v>0</v>
      </c>
      <c r="AT55" s="68">
        <f t="shared" si="2"/>
        <v>0</v>
      </c>
      <c r="AU55" s="69">
        <f>'01 - stavební část'!P99</f>
        <v>0</v>
      </c>
      <c r="AV55" s="68">
        <f>'01 - stavební část'!J33</f>
        <v>0</v>
      </c>
      <c r="AW55" s="68">
        <f>'01 - stavební část'!J34</f>
        <v>0</v>
      </c>
      <c r="AX55" s="68">
        <f>'01 - stavební část'!J35</f>
        <v>0</v>
      </c>
      <c r="AY55" s="68">
        <f>'01 - stavební část'!J36</f>
        <v>0</v>
      </c>
      <c r="AZ55" s="68">
        <f>'01 - stavební část'!F33</f>
        <v>0</v>
      </c>
      <c r="BA55" s="68">
        <f>'01 - stavební část'!F34</f>
        <v>0</v>
      </c>
      <c r="BB55" s="68">
        <f>'01 - stavební část'!F35</f>
        <v>0</v>
      </c>
      <c r="BC55" s="68">
        <f>'01 - stavební část'!F36</f>
        <v>0</v>
      </c>
      <c r="BD55" s="70">
        <f>'01 - stavební část'!F37</f>
        <v>0</v>
      </c>
      <c r="BT55" s="71" t="s">
        <v>79</v>
      </c>
      <c r="BV55" s="71" t="s">
        <v>73</v>
      </c>
      <c r="BW55" s="71" t="s">
        <v>80</v>
      </c>
      <c r="BX55" s="71" t="s">
        <v>5</v>
      </c>
      <c r="CL55" s="71" t="s">
        <v>19</v>
      </c>
      <c r="CM55" s="71" t="s">
        <v>81</v>
      </c>
    </row>
    <row r="56" spans="1:91" s="61" customFormat="1" ht="16.5" customHeight="1">
      <c r="A56" s="62" t="s">
        <v>75</v>
      </c>
      <c r="B56" s="63"/>
      <c r="C56" s="64"/>
      <c r="D56" s="202" t="s">
        <v>82</v>
      </c>
      <c r="E56" s="202"/>
      <c r="F56" s="202"/>
      <c r="G56" s="202"/>
      <c r="H56" s="202"/>
      <c r="I56" s="65"/>
      <c r="J56" s="202" t="s">
        <v>83</v>
      </c>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f>'02 - ZTI'!J30</f>
        <v>0</v>
      </c>
      <c r="AH56" s="204"/>
      <c r="AI56" s="204"/>
      <c r="AJ56" s="204"/>
      <c r="AK56" s="204"/>
      <c r="AL56" s="204"/>
      <c r="AM56" s="204"/>
      <c r="AN56" s="203">
        <f t="shared" si="1"/>
        <v>0</v>
      </c>
      <c r="AO56" s="204"/>
      <c r="AP56" s="204"/>
      <c r="AQ56" s="66" t="s">
        <v>78</v>
      </c>
      <c r="AR56" s="63"/>
      <c r="AS56" s="67">
        <v>0</v>
      </c>
      <c r="AT56" s="68">
        <f t="shared" si="2"/>
        <v>0</v>
      </c>
      <c r="AU56" s="69">
        <f>'02 - ZTI'!P84</f>
        <v>0</v>
      </c>
      <c r="AV56" s="68">
        <f>'02 - ZTI'!J33</f>
        <v>0</v>
      </c>
      <c r="AW56" s="68">
        <f>'02 - ZTI'!J34</f>
        <v>0</v>
      </c>
      <c r="AX56" s="68">
        <f>'02 - ZTI'!J35</f>
        <v>0</v>
      </c>
      <c r="AY56" s="68">
        <f>'02 - ZTI'!J36</f>
        <v>0</v>
      </c>
      <c r="AZ56" s="68">
        <f>'02 - ZTI'!F33</f>
        <v>0</v>
      </c>
      <c r="BA56" s="68">
        <f>'02 - ZTI'!F34</f>
        <v>0</v>
      </c>
      <c r="BB56" s="68">
        <f>'02 - ZTI'!F35</f>
        <v>0</v>
      </c>
      <c r="BC56" s="68">
        <f>'02 - ZTI'!F36</f>
        <v>0</v>
      </c>
      <c r="BD56" s="70">
        <f>'02 - ZTI'!F37</f>
        <v>0</v>
      </c>
      <c r="BT56" s="71" t="s">
        <v>79</v>
      </c>
      <c r="BV56" s="71" t="s">
        <v>73</v>
      </c>
      <c r="BW56" s="71" t="s">
        <v>84</v>
      </c>
      <c r="BX56" s="71" t="s">
        <v>5</v>
      </c>
      <c r="CL56" s="71" t="s">
        <v>19</v>
      </c>
      <c r="CM56" s="71" t="s">
        <v>81</v>
      </c>
    </row>
    <row r="57" spans="1:91" s="61" customFormat="1" ht="16.5" customHeight="1">
      <c r="A57" s="62" t="s">
        <v>75</v>
      </c>
      <c r="B57" s="63"/>
      <c r="C57" s="64"/>
      <c r="D57" s="202" t="s">
        <v>85</v>
      </c>
      <c r="E57" s="202"/>
      <c r="F57" s="202"/>
      <c r="G57" s="202"/>
      <c r="H57" s="202"/>
      <c r="I57" s="65"/>
      <c r="J57" s="202" t="s">
        <v>86</v>
      </c>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3">
        <f>'03 - Elektro'!J30</f>
        <v>0</v>
      </c>
      <c r="AH57" s="204"/>
      <c r="AI57" s="204"/>
      <c r="AJ57" s="204"/>
      <c r="AK57" s="204"/>
      <c r="AL57" s="204"/>
      <c r="AM57" s="204"/>
      <c r="AN57" s="203">
        <f t="shared" si="1"/>
        <v>0</v>
      </c>
      <c r="AO57" s="204"/>
      <c r="AP57" s="204"/>
      <c r="AQ57" s="66" t="s">
        <v>78</v>
      </c>
      <c r="AR57" s="63"/>
      <c r="AS57" s="67">
        <v>0</v>
      </c>
      <c r="AT57" s="68">
        <f t="shared" si="2"/>
        <v>0</v>
      </c>
      <c r="AU57" s="69">
        <f>'03 - Elektro'!P89</f>
        <v>0</v>
      </c>
      <c r="AV57" s="68">
        <f>'03 - Elektro'!J33</f>
        <v>0</v>
      </c>
      <c r="AW57" s="68">
        <f>'03 - Elektro'!J34</f>
        <v>0</v>
      </c>
      <c r="AX57" s="68">
        <f>'03 - Elektro'!J35</f>
        <v>0</v>
      </c>
      <c r="AY57" s="68">
        <f>'03 - Elektro'!J36</f>
        <v>0</v>
      </c>
      <c r="AZ57" s="68">
        <f>'03 - Elektro'!F33</f>
        <v>0</v>
      </c>
      <c r="BA57" s="68">
        <f>'03 - Elektro'!F34</f>
        <v>0</v>
      </c>
      <c r="BB57" s="68">
        <f>'03 - Elektro'!F35</f>
        <v>0</v>
      </c>
      <c r="BC57" s="68">
        <f>'03 - Elektro'!F36</f>
        <v>0</v>
      </c>
      <c r="BD57" s="70">
        <f>'03 - Elektro'!F37</f>
        <v>0</v>
      </c>
      <c r="BT57" s="71" t="s">
        <v>79</v>
      </c>
      <c r="BV57" s="71" t="s">
        <v>73</v>
      </c>
      <c r="BW57" s="71" t="s">
        <v>87</v>
      </c>
      <c r="BX57" s="71" t="s">
        <v>5</v>
      </c>
      <c r="CL57" s="71" t="s">
        <v>19</v>
      </c>
      <c r="CM57" s="71" t="s">
        <v>81</v>
      </c>
    </row>
    <row r="58" spans="1:91" s="61" customFormat="1" ht="16.5" customHeight="1">
      <c r="A58" s="62" t="s">
        <v>75</v>
      </c>
      <c r="B58" s="63"/>
      <c r="C58" s="64"/>
      <c r="D58" s="202" t="s">
        <v>88</v>
      </c>
      <c r="E58" s="202"/>
      <c r="F58" s="202"/>
      <c r="G58" s="202"/>
      <c r="H58" s="202"/>
      <c r="I58" s="65"/>
      <c r="J58" s="202" t="s">
        <v>89</v>
      </c>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3">
        <f>'04 - VZT'!J30</f>
        <v>0</v>
      </c>
      <c r="AH58" s="204"/>
      <c r="AI58" s="204"/>
      <c r="AJ58" s="204"/>
      <c r="AK58" s="204"/>
      <c r="AL58" s="204"/>
      <c r="AM58" s="204"/>
      <c r="AN58" s="203">
        <f t="shared" si="1"/>
        <v>0</v>
      </c>
      <c r="AO58" s="204"/>
      <c r="AP58" s="204"/>
      <c r="AQ58" s="66" t="s">
        <v>78</v>
      </c>
      <c r="AR58" s="63"/>
      <c r="AS58" s="67">
        <v>0</v>
      </c>
      <c r="AT58" s="68">
        <f t="shared" si="2"/>
        <v>0</v>
      </c>
      <c r="AU58" s="69">
        <f>'04 - VZT'!P83</f>
        <v>0</v>
      </c>
      <c r="AV58" s="68">
        <f>'04 - VZT'!J33</f>
        <v>0</v>
      </c>
      <c r="AW58" s="68">
        <f>'04 - VZT'!J34</f>
        <v>0</v>
      </c>
      <c r="AX58" s="68">
        <f>'04 - VZT'!J35</f>
        <v>0</v>
      </c>
      <c r="AY58" s="68">
        <f>'04 - VZT'!J36</f>
        <v>0</v>
      </c>
      <c r="AZ58" s="68">
        <f>'04 - VZT'!F33</f>
        <v>0</v>
      </c>
      <c r="BA58" s="68">
        <f>'04 - VZT'!F34</f>
        <v>0</v>
      </c>
      <c r="BB58" s="68">
        <f>'04 - VZT'!F35</f>
        <v>0</v>
      </c>
      <c r="BC58" s="68">
        <f>'04 - VZT'!F36</f>
        <v>0</v>
      </c>
      <c r="BD58" s="70">
        <f>'04 - VZT'!F37</f>
        <v>0</v>
      </c>
      <c r="BT58" s="71" t="s">
        <v>79</v>
      </c>
      <c r="BV58" s="71" t="s">
        <v>73</v>
      </c>
      <c r="BW58" s="71" t="s">
        <v>90</v>
      </c>
      <c r="BX58" s="71" t="s">
        <v>5</v>
      </c>
      <c r="CL58" s="71" t="s">
        <v>19</v>
      </c>
      <c r="CM58" s="71" t="s">
        <v>81</v>
      </c>
    </row>
    <row r="59" spans="1:91" s="61" customFormat="1" ht="16.5" customHeight="1">
      <c r="A59" s="62" t="s">
        <v>75</v>
      </c>
      <c r="B59" s="63"/>
      <c r="C59" s="64"/>
      <c r="D59" s="202" t="s">
        <v>91</v>
      </c>
      <c r="E59" s="202"/>
      <c r="F59" s="202"/>
      <c r="G59" s="202"/>
      <c r="H59" s="202"/>
      <c r="I59" s="65"/>
      <c r="J59" s="202" t="s">
        <v>92</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3">
        <f>'05 -  GASTRO 1.NP Specifi...'!J30</f>
        <v>0</v>
      </c>
      <c r="AH59" s="204"/>
      <c r="AI59" s="204"/>
      <c r="AJ59" s="204"/>
      <c r="AK59" s="204"/>
      <c r="AL59" s="204"/>
      <c r="AM59" s="204"/>
      <c r="AN59" s="203">
        <f t="shared" si="1"/>
        <v>0</v>
      </c>
      <c r="AO59" s="204"/>
      <c r="AP59" s="204"/>
      <c r="AQ59" s="66" t="s">
        <v>78</v>
      </c>
      <c r="AR59" s="63"/>
      <c r="AS59" s="67">
        <v>0</v>
      </c>
      <c r="AT59" s="68">
        <f t="shared" si="2"/>
        <v>0</v>
      </c>
      <c r="AU59" s="69">
        <f>'05 -  GASTRO 1.NP Specifi...'!P84</f>
        <v>0</v>
      </c>
      <c r="AV59" s="68">
        <f>'05 -  GASTRO 1.NP Specifi...'!J33</f>
        <v>0</v>
      </c>
      <c r="AW59" s="68">
        <f>'05 -  GASTRO 1.NP Specifi...'!J34</f>
        <v>0</v>
      </c>
      <c r="AX59" s="68">
        <f>'05 -  GASTRO 1.NP Specifi...'!J35</f>
        <v>0</v>
      </c>
      <c r="AY59" s="68">
        <f>'05 -  GASTRO 1.NP Specifi...'!J36</f>
        <v>0</v>
      </c>
      <c r="AZ59" s="68">
        <f>'05 -  GASTRO 1.NP Specifi...'!F33</f>
        <v>0</v>
      </c>
      <c r="BA59" s="68">
        <f>'05 -  GASTRO 1.NP Specifi...'!F34</f>
        <v>0</v>
      </c>
      <c r="BB59" s="68">
        <f>'05 -  GASTRO 1.NP Specifi...'!F35</f>
        <v>0</v>
      </c>
      <c r="BC59" s="68">
        <f>'05 -  GASTRO 1.NP Specifi...'!F36</f>
        <v>0</v>
      </c>
      <c r="BD59" s="70">
        <f>'05 -  GASTRO 1.NP Specifi...'!F37</f>
        <v>0</v>
      </c>
      <c r="BT59" s="71" t="s">
        <v>79</v>
      </c>
      <c r="BV59" s="71" t="s">
        <v>73</v>
      </c>
      <c r="BW59" s="71" t="s">
        <v>93</v>
      </c>
      <c r="BX59" s="71" t="s">
        <v>5</v>
      </c>
      <c r="CL59" s="71" t="s">
        <v>19</v>
      </c>
      <c r="CM59" s="71" t="s">
        <v>81</v>
      </c>
    </row>
    <row r="60" spans="1:91" s="61" customFormat="1" ht="16.5" customHeight="1">
      <c r="A60" s="62" t="s">
        <v>75</v>
      </c>
      <c r="B60" s="63"/>
      <c r="C60" s="64"/>
      <c r="D60" s="202" t="s">
        <v>94</v>
      </c>
      <c r="E60" s="202"/>
      <c r="F60" s="202"/>
      <c r="G60" s="202"/>
      <c r="H60" s="202"/>
      <c r="I60" s="65"/>
      <c r="J60" s="202" t="s">
        <v>95</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3">
        <f>'06 - GASTRO 2.NP Specifikace'!J30</f>
        <v>0</v>
      </c>
      <c r="AH60" s="204"/>
      <c r="AI60" s="204"/>
      <c r="AJ60" s="204"/>
      <c r="AK60" s="204"/>
      <c r="AL60" s="204"/>
      <c r="AM60" s="204"/>
      <c r="AN60" s="203">
        <f t="shared" si="1"/>
        <v>0</v>
      </c>
      <c r="AO60" s="204"/>
      <c r="AP60" s="204"/>
      <c r="AQ60" s="66" t="s">
        <v>78</v>
      </c>
      <c r="AR60" s="63"/>
      <c r="AS60" s="67">
        <v>0</v>
      </c>
      <c r="AT60" s="68">
        <f t="shared" si="2"/>
        <v>0</v>
      </c>
      <c r="AU60" s="69">
        <f>'06 - GASTRO 2.NP Specifikace'!P85</f>
        <v>0</v>
      </c>
      <c r="AV60" s="68">
        <f>'06 - GASTRO 2.NP Specifikace'!J33</f>
        <v>0</v>
      </c>
      <c r="AW60" s="68">
        <f>'06 - GASTRO 2.NP Specifikace'!J34</f>
        <v>0</v>
      </c>
      <c r="AX60" s="68">
        <f>'06 - GASTRO 2.NP Specifikace'!J35</f>
        <v>0</v>
      </c>
      <c r="AY60" s="68">
        <f>'06 - GASTRO 2.NP Specifikace'!J36</f>
        <v>0</v>
      </c>
      <c r="AZ60" s="68">
        <f>'06 - GASTRO 2.NP Specifikace'!F33</f>
        <v>0</v>
      </c>
      <c r="BA60" s="68">
        <f>'06 - GASTRO 2.NP Specifikace'!F34</f>
        <v>0</v>
      </c>
      <c r="BB60" s="68">
        <f>'06 - GASTRO 2.NP Specifikace'!F35</f>
        <v>0</v>
      </c>
      <c r="BC60" s="68">
        <f>'06 - GASTRO 2.NP Specifikace'!F36</f>
        <v>0</v>
      </c>
      <c r="BD60" s="70">
        <f>'06 - GASTRO 2.NP Specifikace'!F37</f>
        <v>0</v>
      </c>
      <c r="BT60" s="71" t="s">
        <v>79</v>
      </c>
      <c r="BV60" s="71" t="s">
        <v>73</v>
      </c>
      <c r="BW60" s="71" t="s">
        <v>96</v>
      </c>
      <c r="BX60" s="71" t="s">
        <v>5</v>
      </c>
      <c r="CL60" s="71" t="s">
        <v>19</v>
      </c>
      <c r="CM60" s="71" t="s">
        <v>81</v>
      </c>
    </row>
    <row r="61" spans="1:91" s="61" customFormat="1" ht="16.5" customHeight="1">
      <c r="A61" s="62" t="s">
        <v>75</v>
      </c>
      <c r="B61" s="63"/>
      <c r="C61" s="64"/>
      <c r="D61" s="202" t="s">
        <v>97</v>
      </c>
      <c r="E61" s="202"/>
      <c r="F61" s="202"/>
      <c r="G61" s="202"/>
      <c r="H61" s="202"/>
      <c r="I61" s="65"/>
      <c r="J61" s="202" t="s">
        <v>98</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3">
        <f>'07 - Vybavení'!J30</f>
        <v>0</v>
      </c>
      <c r="AH61" s="204"/>
      <c r="AI61" s="204"/>
      <c r="AJ61" s="204"/>
      <c r="AK61" s="204"/>
      <c r="AL61" s="204"/>
      <c r="AM61" s="204"/>
      <c r="AN61" s="203">
        <f t="shared" si="1"/>
        <v>0</v>
      </c>
      <c r="AO61" s="204"/>
      <c r="AP61" s="204"/>
      <c r="AQ61" s="66" t="s">
        <v>78</v>
      </c>
      <c r="AR61" s="63"/>
      <c r="AS61" s="67">
        <v>0</v>
      </c>
      <c r="AT61" s="68">
        <f t="shared" si="2"/>
        <v>0</v>
      </c>
      <c r="AU61" s="69">
        <f>'07 - Vybavení'!P81</f>
        <v>0</v>
      </c>
      <c r="AV61" s="68">
        <f>'07 - Vybavení'!J33</f>
        <v>0</v>
      </c>
      <c r="AW61" s="68">
        <f>'07 - Vybavení'!J34</f>
        <v>0</v>
      </c>
      <c r="AX61" s="68">
        <f>'07 - Vybavení'!J35</f>
        <v>0</v>
      </c>
      <c r="AY61" s="68">
        <f>'07 - Vybavení'!J36</f>
        <v>0</v>
      </c>
      <c r="AZ61" s="68">
        <f>'07 - Vybavení'!F33</f>
        <v>0</v>
      </c>
      <c r="BA61" s="68">
        <f>'07 - Vybavení'!F34</f>
        <v>0</v>
      </c>
      <c r="BB61" s="68">
        <f>'07 - Vybavení'!F35</f>
        <v>0</v>
      </c>
      <c r="BC61" s="68">
        <f>'07 - Vybavení'!F36</f>
        <v>0</v>
      </c>
      <c r="BD61" s="70">
        <f>'07 - Vybavení'!F37</f>
        <v>0</v>
      </c>
      <c r="BT61" s="71" t="s">
        <v>79</v>
      </c>
      <c r="BV61" s="71" t="s">
        <v>73</v>
      </c>
      <c r="BW61" s="71" t="s">
        <v>99</v>
      </c>
      <c r="BX61" s="71" t="s">
        <v>5</v>
      </c>
      <c r="CL61" s="71" t="s">
        <v>19</v>
      </c>
      <c r="CM61" s="71" t="s">
        <v>81</v>
      </c>
    </row>
    <row r="62" spans="1:91" s="61" customFormat="1" ht="16.5" customHeight="1">
      <c r="A62" s="62" t="s">
        <v>75</v>
      </c>
      <c r="B62" s="63"/>
      <c r="C62" s="64"/>
      <c r="D62" s="202" t="s">
        <v>100</v>
      </c>
      <c r="E62" s="202"/>
      <c r="F62" s="202"/>
      <c r="G62" s="202"/>
      <c r="H62" s="202"/>
      <c r="I62" s="65"/>
      <c r="J62" s="202" t="s">
        <v>101</v>
      </c>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3">
        <f>'09 - VRN'!J30</f>
        <v>0</v>
      </c>
      <c r="AH62" s="204"/>
      <c r="AI62" s="204"/>
      <c r="AJ62" s="204"/>
      <c r="AK62" s="204"/>
      <c r="AL62" s="204"/>
      <c r="AM62" s="204"/>
      <c r="AN62" s="203">
        <f t="shared" si="1"/>
        <v>0</v>
      </c>
      <c r="AO62" s="204"/>
      <c r="AP62" s="204"/>
      <c r="AQ62" s="66" t="s">
        <v>78</v>
      </c>
      <c r="AR62" s="63"/>
      <c r="AS62" s="72">
        <v>0</v>
      </c>
      <c r="AT62" s="73">
        <f t="shared" si="2"/>
        <v>0</v>
      </c>
      <c r="AU62" s="74">
        <f>'09 - VRN'!P80</f>
        <v>0</v>
      </c>
      <c r="AV62" s="73">
        <f>'09 - VRN'!J33</f>
        <v>0</v>
      </c>
      <c r="AW62" s="73">
        <f>'09 - VRN'!J34</f>
        <v>0</v>
      </c>
      <c r="AX62" s="73">
        <f>'09 - VRN'!J35</f>
        <v>0</v>
      </c>
      <c r="AY62" s="73">
        <f>'09 - VRN'!J36</f>
        <v>0</v>
      </c>
      <c r="AZ62" s="73">
        <f>'09 - VRN'!F33</f>
        <v>0</v>
      </c>
      <c r="BA62" s="73">
        <f>'09 - VRN'!F34</f>
        <v>0</v>
      </c>
      <c r="BB62" s="73">
        <f>'09 - VRN'!F35</f>
        <v>0</v>
      </c>
      <c r="BC62" s="73">
        <f>'09 - VRN'!F36</f>
        <v>0</v>
      </c>
      <c r="BD62" s="75">
        <f>'09 - VRN'!F37</f>
        <v>0</v>
      </c>
      <c r="BT62" s="71" t="s">
        <v>79</v>
      </c>
      <c r="BV62" s="71" t="s">
        <v>73</v>
      </c>
      <c r="BW62" s="71" t="s">
        <v>102</v>
      </c>
      <c r="BX62" s="71" t="s">
        <v>5</v>
      </c>
      <c r="CL62" s="71" t="s">
        <v>19</v>
      </c>
      <c r="CM62" s="71" t="s">
        <v>81</v>
      </c>
    </row>
    <row r="63" spans="2:44" s="17" customFormat="1" ht="30" customHeight="1">
      <c r="B63" s="18"/>
      <c r="AR63" s="18"/>
    </row>
    <row r="64" spans="2:44" s="17" customFormat="1" ht="6.95" customHeight="1">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18"/>
    </row>
  </sheetData>
  <sheetProtection algorithmName="SHA-512" hashValue="Hb3BlXG0GHQVsSIlWl9gYtJAUd/aYlNSpSjYy2mYav/AzRmjpwi/QOiFVDTRq9BTeTfVJ9wq25tfalCYVZjA1Q==" saltValue="R7Ig+wOD/HU0St38X38qX08Ci5Gi8l30/sL88cvq6O415/Wt7VZXqsVN6igwh/GpGAZ791/DG4iINn/a1oH2KA==" spinCount="100000" sheet="1" objects="1" scenarios="1" formatColumns="0" formatRows="0"/>
  <mergeCells count="70">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2:AP62"/>
    <mergeCell ref="AG62:AM62"/>
    <mergeCell ref="AN59:AP59"/>
    <mergeCell ref="AG59:AM59"/>
    <mergeCell ref="AN56:AP56"/>
    <mergeCell ref="AN57:AP57"/>
    <mergeCell ref="L45:AO45"/>
    <mergeCell ref="AM47:AN47"/>
    <mergeCell ref="AM49:AP49"/>
    <mergeCell ref="D62:H62"/>
    <mergeCell ref="J62:AF62"/>
    <mergeCell ref="AG54:AM54"/>
    <mergeCell ref="AN54:AP54"/>
    <mergeCell ref="AN60:AP60"/>
    <mergeCell ref="AG60:AM60"/>
    <mergeCell ref="D60:H60"/>
    <mergeCell ref="J60:AF60"/>
    <mergeCell ref="AN61:AP61"/>
    <mergeCell ref="AG61:AM61"/>
    <mergeCell ref="D61:H61"/>
    <mergeCell ref="J61:AF61"/>
    <mergeCell ref="AN58:AP58"/>
    <mergeCell ref="AG58:AM58"/>
    <mergeCell ref="D58:H58"/>
    <mergeCell ref="J58:AF58"/>
    <mergeCell ref="D55:H55"/>
    <mergeCell ref="AG55:AM55"/>
    <mergeCell ref="J55:AF55"/>
    <mergeCell ref="AN55:AP55"/>
    <mergeCell ref="D59:H59"/>
    <mergeCell ref="J59:AF59"/>
    <mergeCell ref="J56:AF56"/>
    <mergeCell ref="D56:H56"/>
    <mergeCell ref="AG56:AM56"/>
    <mergeCell ref="D57:H57"/>
    <mergeCell ref="J57:AF57"/>
    <mergeCell ref="AG57:AM57"/>
    <mergeCell ref="AS49:AT51"/>
    <mergeCell ref="AM50:AP50"/>
    <mergeCell ref="C52:G52"/>
    <mergeCell ref="AG52:AM52"/>
    <mergeCell ref="I52:AF52"/>
    <mergeCell ref="AN52:AP52"/>
  </mergeCells>
  <hyperlinks>
    <hyperlink ref="A55" location="'01 - stavební část'!C2" display="/"/>
    <hyperlink ref="A56" location="'02 - ZTI'!C2" display="/"/>
    <hyperlink ref="A57" location="'03 - Elektro'!C2" display="/"/>
    <hyperlink ref="A58" location="'04 - VZT'!C2" display="/"/>
    <hyperlink ref="A59" location="'05 -  GASTRO 1.NP Specifi...'!C2" display="/"/>
    <hyperlink ref="A60" location="'06 - GASTRO 2.NP Specifikace'!C2" display="/"/>
    <hyperlink ref="A61" location="'07 - Vybavení'!C2" display="/"/>
    <hyperlink ref="A62" location="'09 - VRN'!C2" display="/"/>
  </hyperlink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8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80</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105</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ROUND(J99,2)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ROUND((SUM(BE99:BE1188)),2)</f>
        <v>0</v>
      </c>
      <c r="I33" s="81">
        <v>0.21</v>
      </c>
      <c r="J33" s="80">
        <f>ROUND(((SUM(BE99:BE1188))*I33),2)</f>
        <v>0</v>
      </c>
      <c r="L33" s="18"/>
    </row>
    <row r="34" spans="2:12" s="17" customFormat="1" ht="14.45" customHeight="1" hidden="1">
      <c r="B34" s="18"/>
      <c r="E34" s="12" t="s">
        <v>43</v>
      </c>
      <c r="F34" s="80">
        <f>ROUND((SUM(BF99:BF1188)),2)</f>
        <v>0</v>
      </c>
      <c r="I34" s="81">
        <v>0.12</v>
      </c>
      <c r="J34" s="80">
        <f>ROUND(((SUM(BF99:BF1188))*I34),2)</f>
        <v>0</v>
      </c>
      <c r="L34" s="18"/>
    </row>
    <row r="35" spans="2:12" s="17" customFormat="1" ht="14.45" customHeight="1" hidden="1">
      <c r="B35" s="18"/>
      <c r="E35" s="12" t="s">
        <v>44</v>
      </c>
      <c r="F35" s="80">
        <f>ROUND((SUM(BG99:BG1188)),2)</f>
        <v>0</v>
      </c>
      <c r="I35" s="81">
        <v>0.21</v>
      </c>
      <c r="J35" s="80">
        <f aca="true" t="shared" si="0" ref="J35:J37">0</f>
        <v>0</v>
      </c>
      <c r="L35" s="18"/>
    </row>
    <row r="36" spans="2:12" s="17" customFormat="1" ht="14.45" customHeight="1" hidden="1">
      <c r="B36" s="18"/>
      <c r="E36" s="12" t="s">
        <v>45</v>
      </c>
      <c r="F36" s="80">
        <f>ROUND((SUM(BH99:BH1188)),2)</f>
        <v>0</v>
      </c>
      <c r="I36" s="81">
        <v>0.12</v>
      </c>
      <c r="J36" s="80">
        <f t="shared" si="0"/>
        <v>0</v>
      </c>
      <c r="L36" s="18"/>
    </row>
    <row r="37" spans="2:12" s="17" customFormat="1" ht="14.45" customHeight="1" hidden="1">
      <c r="B37" s="18"/>
      <c r="E37" s="12" t="s">
        <v>46</v>
      </c>
      <c r="F37" s="80">
        <f>ROUND((SUM(BI99:BI1188)),2)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01 - stavební část</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J99</f>
        <v>0</v>
      </c>
      <c r="L59" s="18"/>
      <c r="AU59" s="2" t="s">
        <v>109</v>
      </c>
    </row>
    <row r="60" spans="2:12" s="91" customFormat="1" ht="24.95" customHeight="1">
      <c r="B60" s="92"/>
      <c r="D60" s="93" t="s">
        <v>110</v>
      </c>
      <c r="E60" s="94"/>
      <c r="F60" s="94"/>
      <c r="G60" s="94"/>
      <c r="H60" s="94"/>
      <c r="I60" s="94"/>
      <c r="J60" s="95">
        <f aca="true" t="shared" si="1" ref="J60:J61">J100</f>
        <v>0</v>
      </c>
      <c r="L60" s="92"/>
    </row>
    <row r="61" spans="2:12" s="96" customFormat="1" ht="19.9" customHeight="1">
      <c r="B61" s="97"/>
      <c r="D61" s="98" t="s">
        <v>111</v>
      </c>
      <c r="E61" s="99"/>
      <c r="F61" s="99"/>
      <c r="G61" s="99"/>
      <c r="H61" s="99"/>
      <c r="I61" s="99"/>
      <c r="J61" s="100">
        <f t="shared" si="1"/>
        <v>0</v>
      </c>
      <c r="L61" s="97"/>
    </row>
    <row r="62" spans="2:12" s="96" customFormat="1" ht="19.9" customHeight="1">
      <c r="B62" s="97"/>
      <c r="D62" s="98" t="s">
        <v>112</v>
      </c>
      <c r="E62" s="99"/>
      <c r="F62" s="99"/>
      <c r="G62" s="99"/>
      <c r="H62" s="99"/>
      <c r="I62" s="99"/>
      <c r="J62" s="100">
        <f>J144</f>
        <v>0</v>
      </c>
      <c r="L62" s="97"/>
    </row>
    <row r="63" spans="2:12" s="96" customFormat="1" ht="19.9" customHeight="1">
      <c r="B63" s="97"/>
      <c r="D63" s="98" t="s">
        <v>113</v>
      </c>
      <c r="E63" s="99"/>
      <c r="F63" s="99"/>
      <c r="G63" s="99"/>
      <c r="H63" s="99"/>
      <c r="I63" s="99"/>
      <c r="J63" s="100">
        <f>J276</f>
        <v>0</v>
      </c>
      <c r="L63" s="97"/>
    </row>
    <row r="64" spans="2:12" s="96" customFormat="1" ht="19.9" customHeight="1">
      <c r="B64" s="97"/>
      <c r="D64" s="98" t="s">
        <v>114</v>
      </c>
      <c r="E64" s="99"/>
      <c r="F64" s="99"/>
      <c r="G64" s="99"/>
      <c r="H64" s="99"/>
      <c r="I64" s="99"/>
      <c r="J64" s="100">
        <f>J293</f>
        <v>0</v>
      </c>
      <c r="L64" s="97"/>
    </row>
    <row r="65" spans="2:12" s="96" customFormat="1" ht="19.9" customHeight="1">
      <c r="B65" s="97"/>
      <c r="D65" s="98" t="s">
        <v>115</v>
      </c>
      <c r="E65" s="99"/>
      <c r="F65" s="99"/>
      <c r="G65" s="99"/>
      <c r="H65" s="99"/>
      <c r="I65" s="99"/>
      <c r="J65" s="100">
        <f>J491</f>
        <v>0</v>
      </c>
      <c r="L65" s="97"/>
    </row>
    <row r="66" spans="2:12" s="96" customFormat="1" ht="19.9" customHeight="1">
      <c r="B66" s="97"/>
      <c r="D66" s="98" t="s">
        <v>116</v>
      </c>
      <c r="E66" s="99"/>
      <c r="F66" s="99"/>
      <c r="G66" s="99"/>
      <c r="H66" s="99"/>
      <c r="I66" s="99"/>
      <c r="J66" s="100">
        <f>J844</f>
        <v>0</v>
      </c>
      <c r="L66" s="97"/>
    </row>
    <row r="67" spans="2:12" s="96" customFormat="1" ht="19.9" customHeight="1">
      <c r="B67" s="97"/>
      <c r="D67" s="98" t="s">
        <v>117</v>
      </c>
      <c r="E67" s="99"/>
      <c r="F67" s="99"/>
      <c r="G67" s="99"/>
      <c r="H67" s="99"/>
      <c r="I67" s="99"/>
      <c r="J67" s="100">
        <f>J864</f>
        <v>0</v>
      </c>
      <c r="L67" s="97"/>
    </row>
    <row r="68" spans="2:12" s="91" customFormat="1" ht="24.95" customHeight="1">
      <c r="B68" s="92"/>
      <c r="D68" s="93" t="s">
        <v>118</v>
      </c>
      <c r="E68" s="94"/>
      <c r="F68" s="94"/>
      <c r="G68" s="94"/>
      <c r="H68" s="94"/>
      <c r="I68" s="94"/>
      <c r="J68" s="95">
        <f aca="true" t="shared" si="2" ref="J68:J69">J867</f>
        <v>0</v>
      </c>
      <c r="L68" s="92"/>
    </row>
    <row r="69" spans="2:12" s="96" customFormat="1" ht="19.9" customHeight="1">
      <c r="B69" s="97"/>
      <c r="D69" s="98" t="s">
        <v>119</v>
      </c>
      <c r="E69" s="99"/>
      <c r="F69" s="99"/>
      <c r="G69" s="99"/>
      <c r="H69" s="99"/>
      <c r="I69" s="99"/>
      <c r="J69" s="100">
        <f t="shared" si="2"/>
        <v>0</v>
      </c>
      <c r="L69" s="97"/>
    </row>
    <row r="70" spans="2:12" s="96" customFormat="1" ht="19.9" customHeight="1">
      <c r="B70" s="97"/>
      <c r="D70" s="98" t="s">
        <v>120</v>
      </c>
      <c r="E70" s="99"/>
      <c r="F70" s="99"/>
      <c r="G70" s="99"/>
      <c r="H70" s="99"/>
      <c r="I70" s="99"/>
      <c r="J70" s="100">
        <f>J878</f>
        <v>0</v>
      </c>
      <c r="L70" s="97"/>
    </row>
    <row r="71" spans="2:12" s="96" customFormat="1" ht="19.9" customHeight="1">
      <c r="B71" s="97"/>
      <c r="D71" s="98" t="s">
        <v>121</v>
      </c>
      <c r="E71" s="99"/>
      <c r="F71" s="99"/>
      <c r="G71" s="99"/>
      <c r="H71" s="99"/>
      <c r="I71" s="99"/>
      <c r="J71" s="100">
        <f>J923</f>
        <v>0</v>
      </c>
      <c r="L71" s="97"/>
    </row>
    <row r="72" spans="2:12" s="96" customFormat="1" ht="19.9" customHeight="1">
      <c r="B72" s="97"/>
      <c r="D72" s="98" t="s">
        <v>122</v>
      </c>
      <c r="E72" s="99"/>
      <c r="F72" s="99"/>
      <c r="G72" s="99"/>
      <c r="H72" s="99"/>
      <c r="I72" s="99"/>
      <c r="J72" s="100">
        <f>J962</f>
        <v>0</v>
      </c>
      <c r="L72" s="97"/>
    </row>
    <row r="73" spans="2:12" s="96" customFormat="1" ht="19.9" customHeight="1">
      <c r="B73" s="97"/>
      <c r="D73" s="98" t="s">
        <v>123</v>
      </c>
      <c r="E73" s="99"/>
      <c r="F73" s="99"/>
      <c r="G73" s="99"/>
      <c r="H73" s="99"/>
      <c r="I73" s="99"/>
      <c r="J73" s="100">
        <f>J980</f>
        <v>0</v>
      </c>
      <c r="L73" s="97"/>
    </row>
    <row r="74" spans="2:12" s="96" customFormat="1" ht="19.9" customHeight="1">
      <c r="B74" s="97"/>
      <c r="D74" s="98" t="s">
        <v>124</v>
      </c>
      <c r="E74" s="99"/>
      <c r="F74" s="99"/>
      <c r="G74" s="99"/>
      <c r="H74" s="99"/>
      <c r="I74" s="99"/>
      <c r="J74" s="100">
        <f>J1060</f>
        <v>0</v>
      </c>
      <c r="L74" s="97"/>
    </row>
    <row r="75" spans="2:12" s="96" customFormat="1" ht="19.9" customHeight="1">
      <c r="B75" s="97"/>
      <c r="D75" s="98" t="s">
        <v>125</v>
      </c>
      <c r="E75" s="99"/>
      <c r="F75" s="99"/>
      <c r="G75" s="99"/>
      <c r="H75" s="99"/>
      <c r="I75" s="99"/>
      <c r="J75" s="100">
        <f>J1094</f>
        <v>0</v>
      </c>
      <c r="L75" s="97"/>
    </row>
    <row r="76" spans="2:12" s="96" customFormat="1" ht="19.9" customHeight="1">
      <c r="B76" s="97"/>
      <c r="D76" s="98" t="s">
        <v>126</v>
      </c>
      <c r="E76" s="99"/>
      <c r="F76" s="99"/>
      <c r="G76" s="99"/>
      <c r="H76" s="99"/>
      <c r="I76" s="99"/>
      <c r="J76" s="100">
        <f>J1142</f>
        <v>0</v>
      </c>
      <c r="L76" s="97"/>
    </row>
    <row r="77" spans="2:12" s="96" customFormat="1" ht="19.9" customHeight="1">
      <c r="B77" s="97"/>
      <c r="D77" s="98" t="s">
        <v>127</v>
      </c>
      <c r="E77" s="99"/>
      <c r="F77" s="99"/>
      <c r="G77" s="99"/>
      <c r="H77" s="99"/>
      <c r="I77" s="99"/>
      <c r="J77" s="100">
        <f>J1148</f>
        <v>0</v>
      </c>
      <c r="L77" s="97"/>
    </row>
    <row r="78" spans="2:12" s="91" customFormat="1" ht="24.95" customHeight="1">
      <c r="B78" s="92"/>
      <c r="D78" s="93" t="s">
        <v>128</v>
      </c>
      <c r="E78" s="94"/>
      <c r="F78" s="94"/>
      <c r="G78" s="94"/>
      <c r="H78" s="94"/>
      <c r="I78" s="94"/>
      <c r="J78" s="95">
        <f aca="true" t="shared" si="3" ref="J78:J79">J1184</f>
        <v>0</v>
      </c>
      <c r="L78" s="92"/>
    </row>
    <row r="79" spans="2:12" s="96" customFormat="1" ht="19.9" customHeight="1">
      <c r="B79" s="97"/>
      <c r="D79" s="98" t="s">
        <v>129</v>
      </c>
      <c r="E79" s="99"/>
      <c r="F79" s="99"/>
      <c r="G79" s="99"/>
      <c r="H79" s="99"/>
      <c r="I79" s="99"/>
      <c r="J79" s="100">
        <f t="shared" si="3"/>
        <v>0</v>
      </c>
      <c r="L79" s="97"/>
    </row>
    <row r="80" spans="2:12" s="17" customFormat="1" ht="21.75" customHeight="1">
      <c r="B80" s="18"/>
      <c r="L80" s="18"/>
    </row>
    <row r="81" spans="2:12" s="17" customFormat="1" ht="6.95" customHeight="1">
      <c r="B81" s="28"/>
      <c r="C81" s="29"/>
      <c r="D81" s="29"/>
      <c r="E81" s="29"/>
      <c r="F81" s="29"/>
      <c r="G81" s="29"/>
      <c r="H81" s="29"/>
      <c r="I81" s="29"/>
      <c r="J81" s="29"/>
      <c r="K81" s="29"/>
      <c r="L81" s="18"/>
    </row>
    <row r="85" spans="2:12" s="17" customFormat="1" ht="6.95" customHeight="1">
      <c r="B85" s="30"/>
      <c r="C85" s="31"/>
      <c r="D85" s="31"/>
      <c r="E85" s="31"/>
      <c r="F85" s="31"/>
      <c r="G85" s="31"/>
      <c r="H85" s="31"/>
      <c r="I85" s="31"/>
      <c r="J85" s="31"/>
      <c r="K85" s="31"/>
      <c r="L85" s="18"/>
    </row>
    <row r="86" spans="2:12" s="17" customFormat="1" ht="24.95" customHeight="1">
      <c r="B86" s="18"/>
      <c r="C86" s="6" t="s">
        <v>130</v>
      </c>
      <c r="L86" s="18"/>
    </row>
    <row r="87" spans="2:12" s="17" customFormat="1" ht="6.95" customHeight="1">
      <c r="B87" s="18"/>
      <c r="L87" s="18"/>
    </row>
    <row r="88" spans="2:12" s="17" customFormat="1" ht="12" customHeight="1">
      <c r="B88" s="18"/>
      <c r="C88" s="12" t="s">
        <v>16</v>
      </c>
      <c r="L88" s="18"/>
    </row>
    <row r="89" spans="2:12" s="17" customFormat="1" ht="16.5" customHeight="1">
      <c r="B89" s="18"/>
      <c r="E89" s="230" t="str">
        <f>E7</f>
        <v>Stavební úpravy Škola Dlouhá 56,  Nový Jičín 741 01</v>
      </c>
      <c r="F89" s="231"/>
      <c r="G89" s="231"/>
      <c r="H89" s="231"/>
      <c r="L89" s="18"/>
    </row>
    <row r="90" spans="2:12" s="17" customFormat="1" ht="12" customHeight="1">
      <c r="B90" s="18"/>
      <c r="C90" s="12" t="s">
        <v>104</v>
      </c>
      <c r="L90" s="18"/>
    </row>
    <row r="91" spans="2:12" s="17" customFormat="1" ht="16.5" customHeight="1">
      <c r="B91" s="18"/>
      <c r="E91" s="210" t="str">
        <f>E9</f>
        <v>01 - stavební část</v>
      </c>
      <c r="F91" s="229"/>
      <c r="G91" s="229"/>
      <c r="H91" s="229"/>
      <c r="L91" s="18"/>
    </row>
    <row r="92" spans="2:12" s="17" customFormat="1" ht="6.95" customHeight="1">
      <c r="B92" s="18"/>
      <c r="L92" s="18"/>
    </row>
    <row r="93" spans="2:12" s="17" customFormat="1" ht="12" customHeight="1">
      <c r="B93" s="18"/>
      <c r="C93" s="12" t="s">
        <v>21</v>
      </c>
      <c r="F93" s="10" t="str">
        <f>F12</f>
        <v xml:space="preserve"> </v>
      </c>
      <c r="I93" s="12" t="s">
        <v>23</v>
      </c>
      <c r="J93" s="38" t="str">
        <f>IF(J12="","",J12)</f>
        <v>16. 1. 2024</v>
      </c>
      <c r="L93" s="18"/>
    </row>
    <row r="94" spans="2:12" s="17" customFormat="1" ht="6.95" customHeight="1">
      <c r="B94" s="18"/>
      <c r="L94" s="18"/>
    </row>
    <row r="95" spans="2:12" s="17" customFormat="1" ht="25.7" customHeight="1">
      <c r="B95" s="18"/>
      <c r="C95" s="12" t="s">
        <v>25</v>
      </c>
      <c r="F95" s="10" t="str">
        <f>E15</f>
        <v>Město Nový Jičín</v>
      </c>
      <c r="I95" s="12" t="s">
        <v>31</v>
      </c>
      <c r="J95" s="15" t="str">
        <f>E21</f>
        <v>ing.arch. Tomáš Kudělka</v>
      </c>
      <c r="L95" s="18"/>
    </row>
    <row r="96" spans="2:12" s="17" customFormat="1" ht="15.2" customHeight="1">
      <c r="B96" s="18"/>
      <c r="C96" s="12" t="s">
        <v>29</v>
      </c>
      <c r="F96" s="10" t="str">
        <f>IF(E18="","",E18)</f>
        <v>Vyplň údaj</v>
      </c>
      <c r="I96" s="12" t="s">
        <v>34</v>
      </c>
      <c r="J96" s="15" t="str">
        <f>E24</f>
        <v xml:space="preserve"> </v>
      </c>
      <c r="L96" s="18"/>
    </row>
    <row r="97" spans="2:12" s="17" customFormat="1" ht="10.35" customHeight="1">
      <c r="B97" s="18"/>
      <c r="L97" s="18"/>
    </row>
    <row r="98" spans="2:20" s="101" customFormat="1" ht="29.25" customHeight="1">
      <c r="B98" s="102"/>
      <c r="C98" s="103" t="s">
        <v>131</v>
      </c>
      <c r="D98" s="104" t="s">
        <v>56</v>
      </c>
      <c r="E98" s="104" t="s">
        <v>52</v>
      </c>
      <c r="F98" s="104" t="s">
        <v>53</v>
      </c>
      <c r="G98" s="104" t="s">
        <v>132</v>
      </c>
      <c r="H98" s="104" t="s">
        <v>133</v>
      </c>
      <c r="I98" s="104" t="s">
        <v>134</v>
      </c>
      <c r="J98" s="104" t="s">
        <v>108</v>
      </c>
      <c r="K98" s="105" t="s">
        <v>135</v>
      </c>
      <c r="L98" s="102"/>
      <c r="M98" s="45" t="s">
        <v>19</v>
      </c>
      <c r="N98" s="46" t="s">
        <v>41</v>
      </c>
      <c r="O98" s="46" t="s">
        <v>136</v>
      </c>
      <c r="P98" s="46" t="s">
        <v>137</v>
      </c>
      <c r="Q98" s="46" t="s">
        <v>138</v>
      </c>
      <c r="R98" s="46" t="s">
        <v>139</v>
      </c>
      <c r="S98" s="46" t="s">
        <v>140</v>
      </c>
      <c r="T98" s="47" t="s">
        <v>141</v>
      </c>
    </row>
    <row r="99" spans="2:63" s="17" customFormat="1" ht="22.9" customHeight="1">
      <c r="B99" s="18"/>
      <c r="C99" s="51" t="s">
        <v>142</v>
      </c>
      <c r="J99" s="106">
        <f>BK99</f>
        <v>0</v>
      </c>
      <c r="L99" s="18"/>
      <c r="M99" s="48"/>
      <c r="N99" s="39"/>
      <c r="O99" s="39"/>
      <c r="P99" s="107">
        <f>P100+P867+P1184</f>
        <v>0</v>
      </c>
      <c r="Q99" s="39"/>
      <c r="R99" s="107">
        <f>R100+R867+R1184</f>
        <v>200.66485426999998</v>
      </c>
      <c r="S99" s="39"/>
      <c r="T99" s="108">
        <f>T100+T867+T1184</f>
        <v>210.38903813999994</v>
      </c>
      <c r="AT99" s="2" t="s">
        <v>70</v>
      </c>
      <c r="AU99" s="2" t="s">
        <v>109</v>
      </c>
      <c r="BK99" s="109">
        <f>BK100+BK867+BK1184</f>
        <v>0</v>
      </c>
    </row>
    <row r="100" spans="2:63" s="110" customFormat="1" ht="25.9" customHeight="1">
      <c r="B100" s="111"/>
      <c r="D100" s="112" t="s">
        <v>70</v>
      </c>
      <c r="E100" s="113" t="s">
        <v>143</v>
      </c>
      <c r="F100" s="113" t="s">
        <v>144</v>
      </c>
      <c r="I100" s="114"/>
      <c r="J100" s="115">
        <f aca="true" t="shared" si="4" ref="J100:J101">BK100</f>
        <v>0</v>
      </c>
      <c r="L100" s="111"/>
      <c r="M100" s="116"/>
      <c r="P100" s="117">
        <f>P101+P144+P276+P293+P491+P844+P864</f>
        <v>0</v>
      </c>
      <c r="R100" s="117">
        <f>R101+R144+R276+R293+R491+R844+R864</f>
        <v>179.72146297999998</v>
      </c>
      <c r="T100" s="118">
        <f>T101+T144+T276+T293+T491+T844+T864</f>
        <v>210.38903813999994</v>
      </c>
      <c r="AR100" s="112" t="s">
        <v>79</v>
      </c>
      <c r="AT100" s="119" t="s">
        <v>70</v>
      </c>
      <c r="AU100" s="119" t="s">
        <v>71</v>
      </c>
      <c r="AY100" s="112" t="s">
        <v>145</v>
      </c>
      <c r="BK100" s="120">
        <f>BK101+BK144+BK276+BK293+BK491+BK844+BK864</f>
        <v>0</v>
      </c>
    </row>
    <row r="101" spans="2:63" s="110" customFormat="1" ht="22.9" customHeight="1">
      <c r="B101" s="111"/>
      <c r="D101" s="112" t="s">
        <v>70</v>
      </c>
      <c r="E101" s="121" t="s">
        <v>79</v>
      </c>
      <c r="F101" s="121" t="s">
        <v>146</v>
      </c>
      <c r="I101" s="114"/>
      <c r="J101" s="122">
        <f t="shared" si="4"/>
        <v>0</v>
      </c>
      <c r="L101" s="111"/>
      <c r="M101" s="116"/>
      <c r="P101" s="117">
        <f>SUM(P102:P143)</f>
        <v>0</v>
      </c>
      <c r="R101" s="117">
        <f>SUM(R102:R143)</f>
        <v>31.192</v>
      </c>
      <c r="T101" s="118">
        <f>SUM(T102:T143)</f>
        <v>0</v>
      </c>
      <c r="AR101" s="112" t="s">
        <v>79</v>
      </c>
      <c r="AT101" s="119" t="s">
        <v>70</v>
      </c>
      <c r="AU101" s="119" t="s">
        <v>79</v>
      </c>
      <c r="AY101" s="112" t="s">
        <v>145</v>
      </c>
      <c r="BK101" s="120">
        <f>SUM(BK102:BK143)</f>
        <v>0</v>
      </c>
    </row>
    <row r="102" spans="2:65" s="17" customFormat="1" ht="44.25" customHeight="1">
      <c r="B102" s="18"/>
      <c r="C102" s="123" t="s">
        <v>79</v>
      </c>
      <c r="D102" s="123" t="s">
        <v>147</v>
      </c>
      <c r="E102" s="124" t="s">
        <v>148</v>
      </c>
      <c r="F102" s="125" t="s">
        <v>149</v>
      </c>
      <c r="G102" s="126" t="s">
        <v>150</v>
      </c>
      <c r="H102" s="127">
        <v>20.744</v>
      </c>
      <c r="I102" s="128"/>
      <c r="J102" s="129">
        <f>ROUND(I102*H102,2)</f>
        <v>0</v>
      </c>
      <c r="K102" s="125" t="s">
        <v>151</v>
      </c>
      <c r="L102" s="18"/>
      <c r="M102" s="130" t="s">
        <v>19</v>
      </c>
      <c r="N102" s="131" t="s">
        <v>42</v>
      </c>
      <c r="P102" s="132">
        <f>O102*H102</f>
        <v>0</v>
      </c>
      <c r="Q102" s="132">
        <v>0</v>
      </c>
      <c r="R102" s="132">
        <f>Q102*H102</f>
        <v>0</v>
      </c>
      <c r="S102" s="132">
        <v>0</v>
      </c>
      <c r="T102" s="133">
        <f>S102*H102</f>
        <v>0</v>
      </c>
      <c r="AR102" s="134" t="s">
        <v>152</v>
      </c>
      <c r="AT102" s="134" t="s">
        <v>147</v>
      </c>
      <c r="AU102" s="134" t="s">
        <v>81</v>
      </c>
      <c r="AY102" s="2" t="s">
        <v>145</v>
      </c>
      <c r="BE102" s="135">
        <f>IF(N102="základní",J102,0)</f>
        <v>0</v>
      </c>
      <c r="BF102" s="135">
        <f>IF(N102="snížená",J102,0)</f>
        <v>0</v>
      </c>
      <c r="BG102" s="135">
        <f>IF(N102="zákl. přenesená",J102,0)</f>
        <v>0</v>
      </c>
      <c r="BH102" s="135">
        <f>IF(N102="sníž. přenesená",J102,0)</f>
        <v>0</v>
      </c>
      <c r="BI102" s="135">
        <f>IF(N102="nulová",J102,0)</f>
        <v>0</v>
      </c>
      <c r="BJ102" s="2" t="s">
        <v>79</v>
      </c>
      <c r="BK102" s="135">
        <f>ROUND(I102*H102,2)</f>
        <v>0</v>
      </c>
      <c r="BL102" s="2" t="s">
        <v>152</v>
      </c>
      <c r="BM102" s="134" t="s">
        <v>153</v>
      </c>
    </row>
    <row r="103" spans="2:47" s="17" customFormat="1" ht="12">
      <c r="B103" s="18"/>
      <c r="D103" s="136" t="s">
        <v>154</v>
      </c>
      <c r="F103" s="137" t="s">
        <v>155</v>
      </c>
      <c r="I103" s="138"/>
      <c r="L103" s="18"/>
      <c r="M103" s="139"/>
      <c r="T103" s="42"/>
      <c r="AT103" s="2" t="s">
        <v>154</v>
      </c>
      <c r="AU103" s="2" t="s">
        <v>81</v>
      </c>
    </row>
    <row r="104" spans="2:51" s="140" customFormat="1" ht="12">
      <c r="B104" s="141"/>
      <c r="D104" s="142" t="s">
        <v>156</v>
      </c>
      <c r="E104" s="143" t="s">
        <v>19</v>
      </c>
      <c r="F104" s="144" t="s">
        <v>157</v>
      </c>
      <c r="H104" s="143" t="s">
        <v>19</v>
      </c>
      <c r="I104" s="145"/>
      <c r="L104" s="141"/>
      <c r="M104" s="146"/>
      <c r="T104" s="147"/>
      <c r="AT104" s="143" t="s">
        <v>156</v>
      </c>
      <c r="AU104" s="143" t="s">
        <v>81</v>
      </c>
      <c r="AV104" s="140" t="s">
        <v>79</v>
      </c>
      <c r="AW104" s="140" t="s">
        <v>33</v>
      </c>
      <c r="AX104" s="140" t="s">
        <v>71</v>
      </c>
      <c r="AY104" s="143" t="s">
        <v>145</v>
      </c>
    </row>
    <row r="105" spans="2:51" s="148" customFormat="1" ht="22.5">
      <c r="B105" s="149"/>
      <c r="D105" s="142" t="s">
        <v>156</v>
      </c>
      <c r="E105" s="150" t="s">
        <v>19</v>
      </c>
      <c r="F105" s="151" t="s">
        <v>158</v>
      </c>
      <c r="H105" s="152">
        <v>7.944</v>
      </c>
      <c r="I105" s="153"/>
      <c r="L105" s="149"/>
      <c r="M105" s="154"/>
      <c r="T105" s="155"/>
      <c r="AT105" s="150" t="s">
        <v>156</v>
      </c>
      <c r="AU105" s="150" t="s">
        <v>81</v>
      </c>
      <c r="AV105" s="148" t="s">
        <v>81</v>
      </c>
      <c r="AW105" s="148" t="s">
        <v>33</v>
      </c>
      <c r="AX105" s="148" t="s">
        <v>71</v>
      </c>
      <c r="AY105" s="150" t="s">
        <v>145</v>
      </c>
    </row>
    <row r="106" spans="2:51" s="140" customFormat="1" ht="12">
      <c r="B106" s="141"/>
      <c r="D106" s="142" t="s">
        <v>156</v>
      </c>
      <c r="E106" s="143" t="s">
        <v>19</v>
      </c>
      <c r="F106" s="144" t="s">
        <v>159</v>
      </c>
      <c r="H106" s="143" t="s">
        <v>19</v>
      </c>
      <c r="I106" s="145"/>
      <c r="L106" s="141"/>
      <c r="M106" s="146"/>
      <c r="T106" s="147"/>
      <c r="AT106" s="143" t="s">
        <v>156</v>
      </c>
      <c r="AU106" s="143" t="s">
        <v>81</v>
      </c>
      <c r="AV106" s="140" t="s">
        <v>79</v>
      </c>
      <c r="AW106" s="140" t="s">
        <v>33</v>
      </c>
      <c r="AX106" s="140" t="s">
        <v>71</v>
      </c>
      <c r="AY106" s="143" t="s">
        <v>145</v>
      </c>
    </row>
    <row r="107" spans="2:51" s="148" customFormat="1" ht="12">
      <c r="B107" s="149"/>
      <c r="D107" s="142" t="s">
        <v>156</v>
      </c>
      <c r="E107" s="150" t="s">
        <v>19</v>
      </c>
      <c r="F107" s="151" t="s">
        <v>160</v>
      </c>
      <c r="H107" s="152">
        <v>12.8</v>
      </c>
      <c r="I107" s="153"/>
      <c r="L107" s="149"/>
      <c r="M107" s="154"/>
      <c r="T107" s="155"/>
      <c r="AT107" s="150" t="s">
        <v>156</v>
      </c>
      <c r="AU107" s="150" t="s">
        <v>81</v>
      </c>
      <c r="AV107" s="148" t="s">
        <v>81</v>
      </c>
      <c r="AW107" s="148" t="s">
        <v>33</v>
      </c>
      <c r="AX107" s="148" t="s">
        <v>71</v>
      </c>
      <c r="AY107" s="150" t="s">
        <v>145</v>
      </c>
    </row>
    <row r="108" spans="2:51" s="156" customFormat="1" ht="12">
      <c r="B108" s="157"/>
      <c r="D108" s="142" t="s">
        <v>156</v>
      </c>
      <c r="E108" s="158" t="s">
        <v>19</v>
      </c>
      <c r="F108" s="159" t="s">
        <v>161</v>
      </c>
      <c r="H108" s="160">
        <v>20.744</v>
      </c>
      <c r="I108" s="161"/>
      <c r="L108" s="157"/>
      <c r="M108" s="162"/>
      <c r="T108" s="163"/>
      <c r="AT108" s="158" t="s">
        <v>156</v>
      </c>
      <c r="AU108" s="158" t="s">
        <v>81</v>
      </c>
      <c r="AV108" s="156" t="s">
        <v>152</v>
      </c>
      <c r="AW108" s="156" t="s">
        <v>33</v>
      </c>
      <c r="AX108" s="156" t="s">
        <v>79</v>
      </c>
      <c r="AY108" s="158" t="s">
        <v>145</v>
      </c>
    </row>
    <row r="109" spans="2:65" s="17" customFormat="1" ht="55.5" customHeight="1">
      <c r="B109" s="18"/>
      <c r="C109" s="123" t="s">
        <v>81</v>
      </c>
      <c r="D109" s="123" t="s">
        <v>147</v>
      </c>
      <c r="E109" s="124" t="s">
        <v>162</v>
      </c>
      <c r="F109" s="125" t="s">
        <v>163</v>
      </c>
      <c r="G109" s="126" t="s">
        <v>150</v>
      </c>
      <c r="H109" s="127">
        <v>20.744</v>
      </c>
      <c r="I109" s="128"/>
      <c r="J109" s="129">
        <f>ROUND(I109*H109,2)</f>
        <v>0</v>
      </c>
      <c r="K109" s="125" t="s">
        <v>151</v>
      </c>
      <c r="L109" s="18"/>
      <c r="M109" s="130" t="s">
        <v>19</v>
      </c>
      <c r="N109" s="131" t="s">
        <v>42</v>
      </c>
      <c r="P109" s="132">
        <f>O109*H109</f>
        <v>0</v>
      </c>
      <c r="Q109" s="132">
        <v>0</v>
      </c>
      <c r="R109" s="132">
        <f>Q109*H109</f>
        <v>0</v>
      </c>
      <c r="S109" s="132">
        <v>0</v>
      </c>
      <c r="T109" s="133">
        <f>S109*H109</f>
        <v>0</v>
      </c>
      <c r="AR109" s="134" t="s">
        <v>152</v>
      </c>
      <c r="AT109" s="134" t="s">
        <v>147</v>
      </c>
      <c r="AU109" s="134" t="s">
        <v>81</v>
      </c>
      <c r="AY109" s="2" t="s">
        <v>145</v>
      </c>
      <c r="BE109" s="135">
        <f>IF(N109="základní",J109,0)</f>
        <v>0</v>
      </c>
      <c r="BF109" s="135">
        <f>IF(N109="snížená",J109,0)</f>
        <v>0</v>
      </c>
      <c r="BG109" s="135">
        <f>IF(N109="zákl. přenesená",J109,0)</f>
        <v>0</v>
      </c>
      <c r="BH109" s="135">
        <f>IF(N109="sníž. přenesená",J109,0)</f>
        <v>0</v>
      </c>
      <c r="BI109" s="135">
        <f>IF(N109="nulová",J109,0)</f>
        <v>0</v>
      </c>
      <c r="BJ109" s="2" t="s">
        <v>79</v>
      </c>
      <c r="BK109" s="135">
        <f>ROUND(I109*H109,2)</f>
        <v>0</v>
      </c>
      <c r="BL109" s="2" t="s">
        <v>152</v>
      </c>
      <c r="BM109" s="134" t="s">
        <v>164</v>
      </c>
    </row>
    <row r="110" spans="2:47" s="17" customFormat="1" ht="12">
      <c r="B110" s="18"/>
      <c r="D110" s="136" t="s">
        <v>154</v>
      </c>
      <c r="F110" s="137" t="s">
        <v>165</v>
      </c>
      <c r="I110" s="138"/>
      <c r="L110" s="18"/>
      <c r="M110" s="139"/>
      <c r="T110" s="42"/>
      <c r="AT110" s="2" t="s">
        <v>154</v>
      </c>
      <c r="AU110" s="2" t="s">
        <v>81</v>
      </c>
    </row>
    <row r="111" spans="2:65" s="17" customFormat="1" ht="62.65" customHeight="1">
      <c r="B111" s="18"/>
      <c r="C111" s="123" t="s">
        <v>166</v>
      </c>
      <c r="D111" s="123" t="s">
        <v>147</v>
      </c>
      <c r="E111" s="124" t="s">
        <v>167</v>
      </c>
      <c r="F111" s="125" t="s">
        <v>168</v>
      </c>
      <c r="G111" s="126" t="s">
        <v>150</v>
      </c>
      <c r="H111" s="127">
        <v>41.488</v>
      </c>
      <c r="I111" s="128"/>
      <c r="J111" s="129">
        <f>ROUND(I111*H111,2)</f>
        <v>0</v>
      </c>
      <c r="K111" s="125" t="s">
        <v>151</v>
      </c>
      <c r="L111" s="18"/>
      <c r="M111" s="130" t="s">
        <v>19</v>
      </c>
      <c r="N111" s="131" t="s">
        <v>42</v>
      </c>
      <c r="P111" s="132">
        <f>O111*H111</f>
        <v>0</v>
      </c>
      <c r="Q111" s="132">
        <v>0</v>
      </c>
      <c r="R111" s="132">
        <f>Q111*H111</f>
        <v>0</v>
      </c>
      <c r="S111" s="132">
        <v>0</v>
      </c>
      <c r="T111" s="133">
        <f>S111*H111</f>
        <v>0</v>
      </c>
      <c r="AR111" s="134" t="s">
        <v>152</v>
      </c>
      <c r="AT111" s="134" t="s">
        <v>147</v>
      </c>
      <c r="AU111" s="134" t="s">
        <v>81</v>
      </c>
      <c r="AY111" s="2" t="s">
        <v>145</v>
      </c>
      <c r="BE111" s="135">
        <f>IF(N111="základní",J111,0)</f>
        <v>0</v>
      </c>
      <c r="BF111" s="135">
        <f>IF(N111="snížená",J111,0)</f>
        <v>0</v>
      </c>
      <c r="BG111" s="135">
        <f>IF(N111="zákl. přenesená",J111,0)</f>
        <v>0</v>
      </c>
      <c r="BH111" s="135">
        <f>IF(N111="sníž. přenesená",J111,0)</f>
        <v>0</v>
      </c>
      <c r="BI111" s="135">
        <f>IF(N111="nulová",J111,0)</f>
        <v>0</v>
      </c>
      <c r="BJ111" s="2" t="s">
        <v>79</v>
      </c>
      <c r="BK111" s="135">
        <f>ROUND(I111*H111,2)</f>
        <v>0</v>
      </c>
      <c r="BL111" s="2" t="s">
        <v>152</v>
      </c>
      <c r="BM111" s="134" t="s">
        <v>169</v>
      </c>
    </row>
    <row r="112" spans="2:47" s="17" customFormat="1" ht="12">
      <c r="B112" s="18"/>
      <c r="D112" s="136" t="s">
        <v>154</v>
      </c>
      <c r="F112" s="137" t="s">
        <v>170</v>
      </c>
      <c r="I112" s="138"/>
      <c r="L112" s="18"/>
      <c r="M112" s="139"/>
      <c r="T112" s="42"/>
      <c r="AT112" s="2" t="s">
        <v>154</v>
      </c>
      <c r="AU112" s="2" t="s">
        <v>81</v>
      </c>
    </row>
    <row r="113" spans="2:51" s="148" customFormat="1" ht="12">
      <c r="B113" s="149"/>
      <c r="D113" s="142" t="s">
        <v>156</v>
      </c>
      <c r="E113" s="150" t="s">
        <v>19</v>
      </c>
      <c r="F113" s="151" t="s">
        <v>171</v>
      </c>
      <c r="H113" s="152">
        <v>41.488</v>
      </c>
      <c r="I113" s="153"/>
      <c r="L113" s="149"/>
      <c r="M113" s="154"/>
      <c r="T113" s="155"/>
      <c r="AT113" s="150" t="s">
        <v>156</v>
      </c>
      <c r="AU113" s="150" t="s">
        <v>81</v>
      </c>
      <c r="AV113" s="148" t="s">
        <v>81</v>
      </c>
      <c r="AW113" s="148" t="s">
        <v>33</v>
      </c>
      <c r="AX113" s="148" t="s">
        <v>79</v>
      </c>
      <c r="AY113" s="150" t="s">
        <v>145</v>
      </c>
    </row>
    <row r="114" spans="2:65" s="17" customFormat="1" ht="44.25" customHeight="1">
      <c r="B114" s="18"/>
      <c r="C114" s="123" t="s">
        <v>152</v>
      </c>
      <c r="D114" s="123" t="s">
        <v>147</v>
      </c>
      <c r="E114" s="124" t="s">
        <v>172</v>
      </c>
      <c r="F114" s="125" t="s">
        <v>173</v>
      </c>
      <c r="G114" s="126" t="s">
        <v>150</v>
      </c>
      <c r="H114" s="127">
        <v>6.124</v>
      </c>
      <c r="I114" s="128"/>
      <c r="J114" s="129">
        <f>ROUND(I114*H114,2)</f>
        <v>0</v>
      </c>
      <c r="K114" s="125" t="s">
        <v>151</v>
      </c>
      <c r="L114" s="18"/>
      <c r="M114" s="130" t="s">
        <v>19</v>
      </c>
      <c r="N114" s="131" t="s">
        <v>42</v>
      </c>
      <c r="P114" s="132">
        <f>O114*H114</f>
        <v>0</v>
      </c>
      <c r="Q114" s="132">
        <v>0</v>
      </c>
      <c r="R114" s="132">
        <f>Q114*H114</f>
        <v>0</v>
      </c>
      <c r="S114" s="132">
        <v>0</v>
      </c>
      <c r="T114" s="133">
        <f>S114*H114</f>
        <v>0</v>
      </c>
      <c r="AR114" s="134" t="s">
        <v>152</v>
      </c>
      <c r="AT114" s="134" t="s">
        <v>147</v>
      </c>
      <c r="AU114" s="134" t="s">
        <v>81</v>
      </c>
      <c r="AY114" s="2" t="s">
        <v>145</v>
      </c>
      <c r="BE114" s="135">
        <f>IF(N114="základní",J114,0)</f>
        <v>0</v>
      </c>
      <c r="BF114" s="135">
        <f>IF(N114="snížená",J114,0)</f>
        <v>0</v>
      </c>
      <c r="BG114" s="135">
        <f>IF(N114="zákl. přenesená",J114,0)</f>
        <v>0</v>
      </c>
      <c r="BH114" s="135">
        <f>IF(N114="sníž. přenesená",J114,0)</f>
        <v>0</v>
      </c>
      <c r="BI114" s="135">
        <f>IF(N114="nulová",J114,0)</f>
        <v>0</v>
      </c>
      <c r="BJ114" s="2" t="s">
        <v>79</v>
      </c>
      <c r="BK114" s="135">
        <f>ROUND(I114*H114,2)</f>
        <v>0</v>
      </c>
      <c r="BL114" s="2" t="s">
        <v>152</v>
      </c>
      <c r="BM114" s="134" t="s">
        <v>174</v>
      </c>
    </row>
    <row r="115" spans="2:47" s="17" customFormat="1" ht="12">
      <c r="B115" s="18"/>
      <c r="D115" s="136" t="s">
        <v>154</v>
      </c>
      <c r="F115" s="137" t="s">
        <v>175</v>
      </c>
      <c r="I115" s="138"/>
      <c r="L115" s="18"/>
      <c r="M115" s="139"/>
      <c r="T115" s="42"/>
      <c r="AT115" s="2" t="s">
        <v>154</v>
      </c>
      <c r="AU115" s="2" t="s">
        <v>81</v>
      </c>
    </row>
    <row r="116" spans="2:47" s="17" customFormat="1" ht="204.75">
      <c r="B116" s="18"/>
      <c r="D116" s="142" t="s">
        <v>176</v>
      </c>
      <c r="F116" s="164" t="s">
        <v>177</v>
      </c>
      <c r="I116" s="138"/>
      <c r="L116" s="18"/>
      <c r="M116" s="139"/>
      <c r="T116" s="42"/>
      <c r="AT116" s="2" t="s">
        <v>176</v>
      </c>
      <c r="AU116" s="2" t="s">
        <v>81</v>
      </c>
    </row>
    <row r="117" spans="2:51" s="148" customFormat="1" ht="12">
      <c r="B117" s="149"/>
      <c r="D117" s="142" t="s">
        <v>156</v>
      </c>
      <c r="E117" s="150" t="s">
        <v>19</v>
      </c>
      <c r="F117" s="151" t="s">
        <v>178</v>
      </c>
      <c r="H117" s="152">
        <v>6.124</v>
      </c>
      <c r="I117" s="153"/>
      <c r="L117" s="149"/>
      <c r="M117" s="154"/>
      <c r="T117" s="155"/>
      <c r="AT117" s="150" t="s">
        <v>156</v>
      </c>
      <c r="AU117" s="150" t="s">
        <v>81</v>
      </c>
      <c r="AV117" s="148" t="s">
        <v>81</v>
      </c>
      <c r="AW117" s="148" t="s">
        <v>33</v>
      </c>
      <c r="AX117" s="148" t="s">
        <v>71</v>
      </c>
      <c r="AY117" s="150" t="s">
        <v>145</v>
      </c>
    </row>
    <row r="118" spans="2:51" s="156" customFormat="1" ht="12">
      <c r="B118" s="157"/>
      <c r="D118" s="142" t="s">
        <v>156</v>
      </c>
      <c r="E118" s="158" t="s">
        <v>19</v>
      </c>
      <c r="F118" s="159" t="s">
        <v>161</v>
      </c>
      <c r="H118" s="160">
        <v>6.124</v>
      </c>
      <c r="I118" s="161"/>
      <c r="L118" s="157"/>
      <c r="M118" s="162"/>
      <c r="T118" s="163"/>
      <c r="AT118" s="158" t="s">
        <v>156</v>
      </c>
      <c r="AU118" s="158" t="s">
        <v>81</v>
      </c>
      <c r="AV118" s="156" t="s">
        <v>152</v>
      </c>
      <c r="AW118" s="156" t="s">
        <v>33</v>
      </c>
      <c r="AX118" s="156" t="s">
        <v>79</v>
      </c>
      <c r="AY118" s="158" t="s">
        <v>145</v>
      </c>
    </row>
    <row r="119" spans="2:65" s="17" customFormat="1" ht="16.5" customHeight="1">
      <c r="B119" s="18"/>
      <c r="C119" s="165" t="s">
        <v>179</v>
      </c>
      <c r="D119" s="165" t="s">
        <v>180</v>
      </c>
      <c r="E119" s="166" t="s">
        <v>181</v>
      </c>
      <c r="F119" s="167" t="s">
        <v>182</v>
      </c>
      <c r="G119" s="168" t="s">
        <v>183</v>
      </c>
      <c r="H119" s="169">
        <v>7.8</v>
      </c>
      <c r="I119" s="170"/>
      <c r="J119" s="171">
        <f>ROUND(I119*H119,2)</f>
        <v>0</v>
      </c>
      <c r="K119" s="167" t="s">
        <v>151</v>
      </c>
      <c r="L119" s="172"/>
      <c r="M119" s="173" t="s">
        <v>19</v>
      </c>
      <c r="N119" s="174" t="s">
        <v>42</v>
      </c>
      <c r="P119" s="132">
        <f>O119*H119</f>
        <v>0</v>
      </c>
      <c r="Q119" s="132">
        <v>1</v>
      </c>
      <c r="R119" s="132">
        <f>Q119*H119</f>
        <v>7.8</v>
      </c>
      <c r="S119" s="132">
        <v>0</v>
      </c>
      <c r="T119" s="133">
        <f>S119*H119</f>
        <v>0</v>
      </c>
      <c r="AR119" s="134" t="s">
        <v>184</v>
      </c>
      <c r="AT119" s="134" t="s">
        <v>180</v>
      </c>
      <c r="AU119" s="134" t="s">
        <v>81</v>
      </c>
      <c r="AY119" s="2" t="s">
        <v>145</v>
      </c>
      <c r="BE119" s="135">
        <f>IF(N119="základní",J119,0)</f>
        <v>0</v>
      </c>
      <c r="BF119" s="135">
        <f>IF(N119="snížená",J119,0)</f>
        <v>0</v>
      </c>
      <c r="BG119" s="135">
        <f>IF(N119="zákl. přenesená",J119,0)</f>
        <v>0</v>
      </c>
      <c r="BH119" s="135">
        <f>IF(N119="sníž. přenesená",J119,0)</f>
        <v>0</v>
      </c>
      <c r="BI119" s="135">
        <f>IF(N119="nulová",J119,0)</f>
        <v>0</v>
      </c>
      <c r="BJ119" s="2" t="s">
        <v>79</v>
      </c>
      <c r="BK119" s="135">
        <f>ROUND(I119*H119,2)</f>
        <v>0</v>
      </c>
      <c r="BL119" s="2" t="s">
        <v>152</v>
      </c>
      <c r="BM119" s="134" t="s">
        <v>185</v>
      </c>
    </row>
    <row r="120" spans="2:51" s="148" customFormat="1" ht="12">
      <c r="B120" s="149"/>
      <c r="D120" s="142" t="s">
        <v>156</v>
      </c>
      <c r="E120" s="150" t="s">
        <v>19</v>
      </c>
      <c r="F120" s="151" t="s">
        <v>186</v>
      </c>
      <c r="H120" s="152">
        <v>7.8</v>
      </c>
      <c r="I120" s="153"/>
      <c r="L120" s="149"/>
      <c r="M120" s="154"/>
      <c r="T120" s="155"/>
      <c r="AT120" s="150" t="s">
        <v>156</v>
      </c>
      <c r="AU120" s="150" t="s">
        <v>81</v>
      </c>
      <c r="AV120" s="148" t="s">
        <v>81</v>
      </c>
      <c r="AW120" s="148" t="s">
        <v>33</v>
      </c>
      <c r="AX120" s="148" t="s">
        <v>71</v>
      </c>
      <c r="AY120" s="150" t="s">
        <v>145</v>
      </c>
    </row>
    <row r="121" spans="2:51" s="156" customFormat="1" ht="12">
      <c r="B121" s="157"/>
      <c r="D121" s="142" t="s">
        <v>156</v>
      </c>
      <c r="E121" s="158" t="s">
        <v>19</v>
      </c>
      <c r="F121" s="159" t="s">
        <v>161</v>
      </c>
      <c r="H121" s="160">
        <v>7.8</v>
      </c>
      <c r="I121" s="161"/>
      <c r="L121" s="157"/>
      <c r="M121" s="162"/>
      <c r="T121" s="163"/>
      <c r="AT121" s="158" t="s">
        <v>156</v>
      </c>
      <c r="AU121" s="158" t="s">
        <v>81</v>
      </c>
      <c r="AV121" s="156" t="s">
        <v>152</v>
      </c>
      <c r="AW121" s="156" t="s">
        <v>33</v>
      </c>
      <c r="AX121" s="156" t="s">
        <v>79</v>
      </c>
      <c r="AY121" s="158" t="s">
        <v>145</v>
      </c>
    </row>
    <row r="122" spans="2:65" s="17" customFormat="1" ht="66.75" customHeight="1">
      <c r="B122" s="18"/>
      <c r="C122" s="123" t="s">
        <v>187</v>
      </c>
      <c r="D122" s="123" t="s">
        <v>147</v>
      </c>
      <c r="E122" s="124" t="s">
        <v>188</v>
      </c>
      <c r="F122" s="125" t="s">
        <v>189</v>
      </c>
      <c r="G122" s="126" t="s">
        <v>150</v>
      </c>
      <c r="H122" s="127">
        <v>11.696</v>
      </c>
      <c r="I122" s="128"/>
      <c r="J122" s="129">
        <f>ROUND(I122*H122,2)</f>
        <v>0</v>
      </c>
      <c r="K122" s="125" t="s">
        <v>151</v>
      </c>
      <c r="L122" s="18"/>
      <c r="M122" s="130" t="s">
        <v>19</v>
      </c>
      <c r="N122" s="131" t="s">
        <v>42</v>
      </c>
      <c r="P122" s="132">
        <f>O122*H122</f>
        <v>0</v>
      </c>
      <c r="Q122" s="132">
        <v>0</v>
      </c>
      <c r="R122" s="132">
        <f>Q122*H122</f>
        <v>0</v>
      </c>
      <c r="S122" s="132">
        <v>0</v>
      </c>
      <c r="T122" s="133">
        <f>S122*H122</f>
        <v>0</v>
      </c>
      <c r="AR122" s="134" t="s">
        <v>152</v>
      </c>
      <c r="AT122" s="134" t="s">
        <v>147</v>
      </c>
      <c r="AU122" s="134" t="s">
        <v>81</v>
      </c>
      <c r="AY122" s="2" t="s">
        <v>145</v>
      </c>
      <c r="BE122" s="135">
        <f>IF(N122="základní",J122,0)</f>
        <v>0</v>
      </c>
      <c r="BF122" s="135">
        <f>IF(N122="snížená",J122,0)</f>
        <v>0</v>
      </c>
      <c r="BG122" s="135">
        <f>IF(N122="zákl. přenesená",J122,0)</f>
        <v>0</v>
      </c>
      <c r="BH122" s="135">
        <f>IF(N122="sníž. přenesená",J122,0)</f>
        <v>0</v>
      </c>
      <c r="BI122" s="135">
        <f>IF(N122="nulová",J122,0)</f>
        <v>0</v>
      </c>
      <c r="BJ122" s="2" t="s">
        <v>79</v>
      </c>
      <c r="BK122" s="135">
        <f>ROUND(I122*H122,2)</f>
        <v>0</v>
      </c>
      <c r="BL122" s="2" t="s">
        <v>152</v>
      </c>
      <c r="BM122" s="134" t="s">
        <v>190</v>
      </c>
    </row>
    <row r="123" spans="2:47" s="17" customFormat="1" ht="12">
      <c r="B123" s="18"/>
      <c r="D123" s="136" t="s">
        <v>154</v>
      </c>
      <c r="F123" s="137" t="s">
        <v>191</v>
      </c>
      <c r="I123" s="138"/>
      <c r="L123" s="18"/>
      <c r="M123" s="139"/>
      <c r="T123" s="42"/>
      <c r="AT123" s="2" t="s">
        <v>154</v>
      </c>
      <c r="AU123" s="2" t="s">
        <v>81</v>
      </c>
    </row>
    <row r="124" spans="2:47" s="17" customFormat="1" ht="97.5">
      <c r="B124" s="18"/>
      <c r="D124" s="142" t="s">
        <v>176</v>
      </c>
      <c r="F124" s="164" t="s">
        <v>192</v>
      </c>
      <c r="I124" s="138"/>
      <c r="L124" s="18"/>
      <c r="M124" s="139"/>
      <c r="T124" s="42"/>
      <c r="AT124" s="2" t="s">
        <v>176</v>
      </c>
      <c r="AU124" s="2" t="s">
        <v>81</v>
      </c>
    </row>
    <row r="125" spans="2:51" s="140" customFormat="1" ht="12">
      <c r="B125" s="141"/>
      <c r="D125" s="142" t="s">
        <v>156</v>
      </c>
      <c r="E125" s="143" t="s">
        <v>19</v>
      </c>
      <c r="F125" s="144" t="s">
        <v>157</v>
      </c>
      <c r="H125" s="143" t="s">
        <v>19</v>
      </c>
      <c r="I125" s="145"/>
      <c r="L125" s="141"/>
      <c r="M125" s="146"/>
      <c r="T125" s="147"/>
      <c r="AT125" s="143" t="s">
        <v>156</v>
      </c>
      <c r="AU125" s="143" t="s">
        <v>81</v>
      </c>
      <c r="AV125" s="140" t="s">
        <v>79</v>
      </c>
      <c r="AW125" s="140" t="s">
        <v>33</v>
      </c>
      <c r="AX125" s="140" t="s">
        <v>71</v>
      </c>
      <c r="AY125" s="143" t="s">
        <v>145</v>
      </c>
    </row>
    <row r="126" spans="2:51" s="148" customFormat="1" ht="22.5">
      <c r="B126" s="149"/>
      <c r="D126" s="142" t="s">
        <v>156</v>
      </c>
      <c r="E126" s="150" t="s">
        <v>19</v>
      </c>
      <c r="F126" s="151" t="s">
        <v>193</v>
      </c>
      <c r="H126" s="152">
        <v>5.296</v>
      </c>
      <c r="I126" s="153"/>
      <c r="L126" s="149"/>
      <c r="M126" s="154"/>
      <c r="T126" s="155"/>
      <c r="AT126" s="150" t="s">
        <v>156</v>
      </c>
      <c r="AU126" s="150" t="s">
        <v>81</v>
      </c>
      <c r="AV126" s="148" t="s">
        <v>81</v>
      </c>
      <c r="AW126" s="148" t="s">
        <v>33</v>
      </c>
      <c r="AX126" s="148" t="s">
        <v>71</v>
      </c>
      <c r="AY126" s="150" t="s">
        <v>145</v>
      </c>
    </row>
    <row r="127" spans="2:51" s="140" customFormat="1" ht="12">
      <c r="B127" s="141"/>
      <c r="D127" s="142" t="s">
        <v>156</v>
      </c>
      <c r="E127" s="143" t="s">
        <v>19</v>
      </c>
      <c r="F127" s="144" t="s">
        <v>159</v>
      </c>
      <c r="H127" s="143" t="s">
        <v>19</v>
      </c>
      <c r="I127" s="145"/>
      <c r="L127" s="141"/>
      <c r="M127" s="146"/>
      <c r="T127" s="147"/>
      <c r="AT127" s="143" t="s">
        <v>156</v>
      </c>
      <c r="AU127" s="143" t="s">
        <v>81</v>
      </c>
      <c r="AV127" s="140" t="s">
        <v>79</v>
      </c>
      <c r="AW127" s="140" t="s">
        <v>33</v>
      </c>
      <c r="AX127" s="140" t="s">
        <v>71</v>
      </c>
      <c r="AY127" s="143" t="s">
        <v>145</v>
      </c>
    </row>
    <row r="128" spans="2:51" s="148" customFormat="1" ht="12">
      <c r="B128" s="149"/>
      <c r="D128" s="142" t="s">
        <v>156</v>
      </c>
      <c r="E128" s="150" t="s">
        <v>19</v>
      </c>
      <c r="F128" s="151" t="s">
        <v>194</v>
      </c>
      <c r="H128" s="152">
        <v>6.4</v>
      </c>
      <c r="I128" s="153"/>
      <c r="L128" s="149"/>
      <c r="M128" s="154"/>
      <c r="T128" s="155"/>
      <c r="AT128" s="150" t="s">
        <v>156</v>
      </c>
      <c r="AU128" s="150" t="s">
        <v>81</v>
      </c>
      <c r="AV128" s="148" t="s">
        <v>81</v>
      </c>
      <c r="AW128" s="148" t="s">
        <v>33</v>
      </c>
      <c r="AX128" s="148" t="s">
        <v>71</v>
      </c>
      <c r="AY128" s="150" t="s">
        <v>145</v>
      </c>
    </row>
    <row r="129" spans="2:51" s="156" customFormat="1" ht="12">
      <c r="B129" s="157"/>
      <c r="D129" s="142" t="s">
        <v>156</v>
      </c>
      <c r="E129" s="158" t="s">
        <v>19</v>
      </c>
      <c r="F129" s="159" t="s">
        <v>161</v>
      </c>
      <c r="H129" s="160">
        <v>11.696</v>
      </c>
      <c r="I129" s="161"/>
      <c r="L129" s="157"/>
      <c r="M129" s="162"/>
      <c r="T129" s="163"/>
      <c r="AT129" s="158" t="s">
        <v>156</v>
      </c>
      <c r="AU129" s="158" t="s">
        <v>81</v>
      </c>
      <c r="AV129" s="156" t="s">
        <v>152</v>
      </c>
      <c r="AW129" s="156" t="s">
        <v>33</v>
      </c>
      <c r="AX129" s="156" t="s">
        <v>79</v>
      </c>
      <c r="AY129" s="158" t="s">
        <v>145</v>
      </c>
    </row>
    <row r="130" spans="2:65" s="17" customFormat="1" ht="16.5" customHeight="1">
      <c r="B130" s="18"/>
      <c r="C130" s="165" t="s">
        <v>195</v>
      </c>
      <c r="D130" s="165" t="s">
        <v>180</v>
      </c>
      <c r="E130" s="166" t="s">
        <v>196</v>
      </c>
      <c r="F130" s="167" t="s">
        <v>197</v>
      </c>
      <c r="G130" s="168" t="s">
        <v>183</v>
      </c>
      <c r="H130" s="169">
        <v>23.392</v>
      </c>
      <c r="I130" s="170"/>
      <c r="J130" s="171">
        <f>ROUND(I130*H130,2)</f>
        <v>0</v>
      </c>
      <c r="K130" s="167" t="s">
        <v>151</v>
      </c>
      <c r="L130" s="172"/>
      <c r="M130" s="173" t="s">
        <v>19</v>
      </c>
      <c r="N130" s="174" t="s">
        <v>42</v>
      </c>
      <c r="P130" s="132">
        <f>O130*H130</f>
        <v>0</v>
      </c>
      <c r="Q130" s="132">
        <v>1</v>
      </c>
      <c r="R130" s="132">
        <f>Q130*H130</f>
        <v>23.392</v>
      </c>
      <c r="S130" s="132">
        <v>0</v>
      </c>
      <c r="T130" s="133">
        <f>S130*H130</f>
        <v>0</v>
      </c>
      <c r="AR130" s="134" t="s">
        <v>184</v>
      </c>
      <c r="AT130" s="134" t="s">
        <v>180</v>
      </c>
      <c r="AU130" s="134" t="s">
        <v>81</v>
      </c>
      <c r="AY130" s="2" t="s">
        <v>145</v>
      </c>
      <c r="BE130" s="135">
        <f>IF(N130="základní",J130,0)</f>
        <v>0</v>
      </c>
      <c r="BF130" s="135">
        <f>IF(N130="snížená",J130,0)</f>
        <v>0</v>
      </c>
      <c r="BG130" s="135">
        <f>IF(N130="zákl. přenesená",J130,0)</f>
        <v>0</v>
      </c>
      <c r="BH130" s="135">
        <f>IF(N130="sníž. přenesená",J130,0)</f>
        <v>0</v>
      </c>
      <c r="BI130" s="135">
        <f>IF(N130="nulová",J130,0)</f>
        <v>0</v>
      </c>
      <c r="BJ130" s="2" t="s">
        <v>79</v>
      </c>
      <c r="BK130" s="135">
        <f>ROUND(I130*H130,2)</f>
        <v>0</v>
      </c>
      <c r="BL130" s="2" t="s">
        <v>152</v>
      </c>
      <c r="BM130" s="134" t="s">
        <v>198</v>
      </c>
    </row>
    <row r="131" spans="2:51" s="148" customFormat="1" ht="12">
      <c r="B131" s="149"/>
      <c r="D131" s="142" t="s">
        <v>156</v>
      </c>
      <c r="E131" s="150" t="s">
        <v>19</v>
      </c>
      <c r="F131" s="151" t="s">
        <v>199</v>
      </c>
      <c r="H131" s="152">
        <v>23.392</v>
      </c>
      <c r="I131" s="153"/>
      <c r="L131" s="149"/>
      <c r="M131" s="154"/>
      <c r="T131" s="155"/>
      <c r="AT131" s="150" t="s">
        <v>156</v>
      </c>
      <c r="AU131" s="150" t="s">
        <v>81</v>
      </c>
      <c r="AV131" s="148" t="s">
        <v>81</v>
      </c>
      <c r="AW131" s="148" t="s">
        <v>33</v>
      </c>
      <c r="AX131" s="148" t="s">
        <v>71</v>
      </c>
      <c r="AY131" s="150" t="s">
        <v>145</v>
      </c>
    </row>
    <row r="132" spans="2:51" s="156" customFormat="1" ht="12">
      <c r="B132" s="157"/>
      <c r="D132" s="142" t="s">
        <v>156</v>
      </c>
      <c r="E132" s="158" t="s">
        <v>19</v>
      </c>
      <c r="F132" s="159" t="s">
        <v>161</v>
      </c>
      <c r="H132" s="160">
        <v>23.392</v>
      </c>
      <c r="I132" s="161"/>
      <c r="L132" s="157"/>
      <c r="M132" s="162"/>
      <c r="T132" s="163"/>
      <c r="AT132" s="158" t="s">
        <v>156</v>
      </c>
      <c r="AU132" s="158" t="s">
        <v>81</v>
      </c>
      <c r="AV132" s="156" t="s">
        <v>152</v>
      </c>
      <c r="AW132" s="156" t="s">
        <v>33</v>
      </c>
      <c r="AX132" s="156" t="s">
        <v>79</v>
      </c>
      <c r="AY132" s="158" t="s">
        <v>145</v>
      </c>
    </row>
    <row r="133" spans="2:65" s="17" customFormat="1" ht="44.25" customHeight="1">
      <c r="B133" s="18"/>
      <c r="C133" s="123" t="s">
        <v>184</v>
      </c>
      <c r="D133" s="123" t="s">
        <v>147</v>
      </c>
      <c r="E133" s="124" t="s">
        <v>200</v>
      </c>
      <c r="F133" s="125" t="s">
        <v>201</v>
      </c>
      <c r="G133" s="126" t="s">
        <v>150</v>
      </c>
      <c r="H133" s="127">
        <v>20.744</v>
      </c>
      <c r="I133" s="128"/>
      <c r="J133" s="129">
        <f>ROUND(I133*H133,2)</f>
        <v>0</v>
      </c>
      <c r="K133" s="125" t="s">
        <v>151</v>
      </c>
      <c r="L133" s="18"/>
      <c r="M133" s="130" t="s">
        <v>19</v>
      </c>
      <c r="N133" s="131" t="s">
        <v>42</v>
      </c>
      <c r="P133" s="132">
        <f>O133*H133</f>
        <v>0</v>
      </c>
      <c r="Q133" s="132">
        <v>0</v>
      </c>
      <c r="R133" s="132">
        <f>Q133*H133</f>
        <v>0</v>
      </c>
      <c r="S133" s="132">
        <v>0</v>
      </c>
      <c r="T133" s="133">
        <f>S133*H133</f>
        <v>0</v>
      </c>
      <c r="AR133" s="134" t="s">
        <v>152</v>
      </c>
      <c r="AT133" s="134" t="s">
        <v>147</v>
      </c>
      <c r="AU133" s="134" t="s">
        <v>81</v>
      </c>
      <c r="AY133" s="2" t="s">
        <v>145</v>
      </c>
      <c r="BE133" s="135">
        <f>IF(N133="základní",J133,0)</f>
        <v>0</v>
      </c>
      <c r="BF133" s="135">
        <f>IF(N133="snížená",J133,0)</f>
        <v>0</v>
      </c>
      <c r="BG133" s="135">
        <f>IF(N133="zákl. přenesená",J133,0)</f>
        <v>0</v>
      </c>
      <c r="BH133" s="135">
        <f>IF(N133="sníž. přenesená",J133,0)</f>
        <v>0</v>
      </c>
      <c r="BI133" s="135">
        <f>IF(N133="nulová",J133,0)</f>
        <v>0</v>
      </c>
      <c r="BJ133" s="2" t="s">
        <v>79</v>
      </c>
      <c r="BK133" s="135">
        <f>ROUND(I133*H133,2)</f>
        <v>0</v>
      </c>
      <c r="BL133" s="2" t="s">
        <v>152</v>
      </c>
      <c r="BM133" s="134" t="s">
        <v>202</v>
      </c>
    </row>
    <row r="134" spans="2:47" s="17" customFormat="1" ht="12">
      <c r="B134" s="18"/>
      <c r="D134" s="136" t="s">
        <v>154</v>
      </c>
      <c r="F134" s="137" t="s">
        <v>203</v>
      </c>
      <c r="I134" s="138"/>
      <c r="L134" s="18"/>
      <c r="M134" s="139"/>
      <c r="T134" s="42"/>
      <c r="AT134" s="2" t="s">
        <v>154</v>
      </c>
      <c r="AU134" s="2" t="s">
        <v>81</v>
      </c>
    </row>
    <row r="135" spans="2:65" s="17" customFormat="1" ht="62.65" customHeight="1">
      <c r="B135" s="18"/>
      <c r="C135" s="123" t="s">
        <v>204</v>
      </c>
      <c r="D135" s="123" t="s">
        <v>147</v>
      </c>
      <c r="E135" s="124" t="s">
        <v>205</v>
      </c>
      <c r="F135" s="125" t="s">
        <v>206</v>
      </c>
      <c r="G135" s="126" t="s">
        <v>150</v>
      </c>
      <c r="H135" s="127">
        <v>20.744</v>
      </c>
      <c r="I135" s="128"/>
      <c r="J135" s="129">
        <f>ROUND(I135*H135,2)</f>
        <v>0</v>
      </c>
      <c r="K135" s="125" t="s">
        <v>151</v>
      </c>
      <c r="L135" s="18"/>
      <c r="M135" s="130" t="s">
        <v>19</v>
      </c>
      <c r="N135" s="131" t="s">
        <v>42</v>
      </c>
      <c r="P135" s="132">
        <f>O135*H135</f>
        <v>0</v>
      </c>
      <c r="Q135" s="132">
        <v>0</v>
      </c>
      <c r="R135" s="132">
        <f>Q135*H135</f>
        <v>0</v>
      </c>
      <c r="S135" s="132">
        <v>0</v>
      </c>
      <c r="T135" s="133">
        <f>S135*H135</f>
        <v>0</v>
      </c>
      <c r="AR135" s="134" t="s">
        <v>152</v>
      </c>
      <c r="AT135" s="134" t="s">
        <v>147</v>
      </c>
      <c r="AU135" s="134" t="s">
        <v>81</v>
      </c>
      <c r="AY135" s="2" t="s">
        <v>145</v>
      </c>
      <c r="BE135" s="135">
        <f>IF(N135="základní",J135,0)</f>
        <v>0</v>
      </c>
      <c r="BF135" s="135">
        <f>IF(N135="snížená",J135,0)</f>
        <v>0</v>
      </c>
      <c r="BG135" s="135">
        <f>IF(N135="zákl. přenesená",J135,0)</f>
        <v>0</v>
      </c>
      <c r="BH135" s="135">
        <f>IF(N135="sníž. přenesená",J135,0)</f>
        <v>0</v>
      </c>
      <c r="BI135" s="135">
        <f>IF(N135="nulová",J135,0)</f>
        <v>0</v>
      </c>
      <c r="BJ135" s="2" t="s">
        <v>79</v>
      </c>
      <c r="BK135" s="135">
        <f>ROUND(I135*H135,2)</f>
        <v>0</v>
      </c>
      <c r="BL135" s="2" t="s">
        <v>152</v>
      </c>
      <c r="BM135" s="134" t="s">
        <v>207</v>
      </c>
    </row>
    <row r="136" spans="2:47" s="17" customFormat="1" ht="12">
      <c r="B136" s="18"/>
      <c r="D136" s="136" t="s">
        <v>154</v>
      </c>
      <c r="F136" s="137" t="s">
        <v>208</v>
      </c>
      <c r="I136" s="138"/>
      <c r="L136" s="18"/>
      <c r="M136" s="139"/>
      <c r="T136" s="42"/>
      <c r="AT136" s="2" t="s">
        <v>154</v>
      </c>
      <c r="AU136" s="2" t="s">
        <v>81</v>
      </c>
    </row>
    <row r="137" spans="2:51" s="148" customFormat="1" ht="12">
      <c r="B137" s="149"/>
      <c r="D137" s="142" t="s">
        <v>156</v>
      </c>
      <c r="E137" s="150" t="s">
        <v>19</v>
      </c>
      <c r="F137" s="151" t="s">
        <v>209</v>
      </c>
      <c r="H137" s="152">
        <v>20.744</v>
      </c>
      <c r="I137" s="153"/>
      <c r="L137" s="149"/>
      <c r="M137" s="154"/>
      <c r="T137" s="155"/>
      <c r="AT137" s="150" t="s">
        <v>156</v>
      </c>
      <c r="AU137" s="150" t="s">
        <v>81</v>
      </c>
      <c r="AV137" s="148" t="s">
        <v>81</v>
      </c>
      <c r="AW137" s="148" t="s">
        <v>33</v>
      </c>
      <c r="AX137" s="148" t="s">
        <v>79</v>
      </c>
      <c r="AY137" s="150" t="s">
        <v>145</v>
      </c>
    </row>
    <row r="138" spans="2:65" s="17" customFormat="1" ht="66.75" customHeight="1">
      <c r="B138" s="18"/>
      <c r="C138" s="123" t="s">
        <v>210</v>
      </c>
      <c r="D138" s="123" t="s">
        <v>147</v>
      </c>
      <c r="E138" s="124" t="s">
        <v>211</v>
      </c>
      <c r="F138" s="125" t="s">
        <v>212</v>
      </c>
      <c r="G138" s="126" t="s">
        <v>150</v>
      </c>
      <c r="H138" s="127">
        <v>145.208</v>
      </c>
      <c r="I138" s="128"/>
      <c r="J138" s="129">
        <f>ROUND(I138*H138,2)</f>
        <v>0</v>
      </c>
      <c r="K138" s="125" t="s">
        <v>151</v>
      </c>
      <c r="L138" s="18"/>
      <c r="M138" s="130" t="s">
        <v>19</v>
      </c>
      <c r="N138" s="131" t="s">
        <v>42</v>
      </c>
      <c r="P138" s="132">
        <f>O138*H138</f>
        <v>0</v>
      </c>
      <c r="Q138" s="132">
        <v>0</v>
      </c>
      <c r="R138" s="132">
        <f>Q138*H138</f>
        <v>0</v>
      </c>
      <c r="S138" s="132">
        <v>0</v>
      </c>
      <c r="T138" s="133">
        <f>S138*H138</f>
        <v>0</v>
      </c>
      <c r="AR138" s="134" t="s">
        <v>152</v>
      </c>
      <c r="AT138" s="134" t="s">
        <v>147</v>
      </c>
      <c r="AU138" s="134" t="s">
        <v>81</v>
      </c>
      <c r="AY138" s="2" t="s">
        <v>145</v>
      </c>
      <c r="BE138" s="135">
        <f>IF(N138="základní",J138,0)</f>
        <v>0</v>
      </c>
      <c r="BF138" s="135">
        <f>IF(N138="snížená",J138,0)</f>
        <v>0</v>
      </c>
      <c r="BG138" s="135">
        <f>IF(N138="zákl. přenesená",J138,0)</f>
        <v>0</v>
      </c>
      <c r="BH138" s="135">
        <f>IF(N138="sníž. přenesená",J138,0)</f>
        <v>0</v>
      </c>
      <c r="BI138" s="135">
        <f>IF(N138="nulová",J138,0)</f>
        <v>0</v>
      </c>
      <c r="BJ138" s="2" t="s">
        <v>79</v>
      </c>
      <c r="BK138" s="135">
        <f>ROUND(I138*H138,2)</f>
        <v>0</v>
      </c>
      <c r="BL138" s="2" t="s">
        <v>152</v>
      </c>
      <c r="BM138" s="134" t="s">
        <v>213</v>
      </c>
    </row>
    <row r="139" spans="2:47" s="17" customFormat="1" ht="12">
      <c r="B139" s="18"/>
      <c r="D139" s="136" t="s">
        <v>154</v>
      </c>
      <c r="F139" s="137" t="s">
        <v>214</v>
      </c>
      <c r="I139" s="138"/>
      <c r="L139" s="18"/>
      <c r="M139" s="139"/>
      <c r="T139" s="42"/>
      <c r="AT139" s="2" t="s">
        <v>154</v>
      </c>
      <c r="AU139" s="2" t="s">
        <v>81</v>
      </c>
    </row>
    <row r="140" spans="2:51" s="148" customFormat="1" ht="12">
      <c r="B140" s="149"/>
      <c r="D140" s="142" t="s">
        <v>156</v>
      </c>
      <c r="E140" s="150" t="s">
        <v>19</v>
      </c>
      <c r="F140" s="151" t="s">
        <v>215</v>
      </c>
      <c r="H140" s="152">
        <v>145.208</v>
      </c>
      <c r="I140" s="153"/>
      <c r="L140" s="149"/>
      <c r="M140" s="154"/>
      <c r="T140" s="155"/>
      <c r="AT140" s="150" t="s">
        <v>156</v>
      </c>
      <c r="AU140" s="150" t="s">
        <v>81</v>
      </c>
      <c r="AV140" s="148" t="s">
        <v>81</v>
      </c>
      <c r="AW140" s="148" t="s">
        <v>33</v>
      </c>
      <c r="AX140" s="148" t="s">
        <v>79</v>
      </c>
      <c r="AY140" s="150" t="s">
        <v>145</v>
      </c>
    </row>
    <row r="141" spans="2:65" s="17" customFormat="1" ht="44.25" customHeight="1">
      <c r="B141" s="18"/>
      <c r="C141" s="123" t="s">
        <v>216</v>
      </c>
      <c r="D141" s="123" t="s">
        <v>147</v>
      </c>
      <c r="E141" s="124" t="s">
        <v>217</v>
      </c>
      <c r="F141" s="125" t="s">
        <v>218</v>
      </c>
      <c r="G141" s="126" t="s">
        <v>183</v>
      </c>
      <c r="H141" s="127">
        <v>37.339</v>
      </c>
      <c r="I141" s="128"/>
      <c r="J141" s="129">
        <f>ROUND(I141*H141,2)</f>
        <v>0</v>
      </c>
      <c r="K141" s="125" t="s">
        <v>151</v>
      </c>
      <c r="L141" s="18"/>
      <c r="M141" s="130" t="s">
        <v>19</v>
      </c>
      <c r="N141" s="131" t="s">
        <v>42</v>
      </c>
      <c r="P141" s="132">
        <f>O141*H141</f>
        <v>0</v>
      </c>
      <c r="Q141" s="132">
        <v>0</v>
      </c>
      <c r="R141" s="132">
        <f>Q141*H141</f>
        <v>0</v>
      </c>
      <c r="S141" s="132">
        <v>0</v>
      </c>
      <c r="T141" s="133">
        <f>S141*H141</f>
        <v>0</v>
      </c>
      <c r="AR141" s="134" t="s">
        <v>152</v>
      </c>
      <c r="AT141" s="134" t="s">
        <v>147</v>
      </c>
      <c r="AU141" s="134" t="s">
        <v>81</v>
      </c>
      <c r="AY141" s="2" t="s">
        <v>145</v>
      </c>
      <c r="BE141" s="135">
        <f>IF(N141="základní",J141,0)</f>
        <v>0</v>
      </c>
      <c r="BF141" s="135">
        <f>IF(N141="snížená",J141,0)</f>
        <v>0</v>
      </c>
      <c r="BG141" s="135">
        <f>IF(N141="zákl. přenesená",J141,0)</f>
        <v>0</v>
      </c>
      <c r="BH141" s="135">
        <f>IF(N141="sníž. přenesená",J141,0)</f>
        <v>0</v>
      </c>
      <c r="BI141" s="135">
        <f>IF(N141="nulová",J141,0)</f>
        <v>0</v>
      </c>
      <c r="BJ141" s="2" t="s">
        <v>79</v>
      </c>
      <c r="BK141" s="135">
        <f>ROUND(I141*H141,2)</f>
        <v>0</v>
      </c>
      <c r="BL141" s="2" t="s">
        <v>152</v>
      </c>
      <c r="BM141" s="134" t="s">
        <v>219</v>
      </c>
    </row>
    <row r="142" spans="2:47" s="17" customFormat="1" ht="12">
      <c r="B142" s="18"/>
      <c r="D142" s="136" t="s">
        <v>154</v>
      </c>
      <c r="F142" s="137" t="s">
        <v>220</v>
      </c>
      <c r="I142" s="138"/>
      <c r="L142" s="18"/>
      <c r="M142" s="139"/>
      <c r="T142" s="42"/>
      <c r="AT142" s="2" t="s">
        <v>154</v>
      </c>
      <c r="AU142" s="2" t="s">
        <v>81</v>
      </c>
    </row>
    <row r="143" spans="2:51" s="148" customFormat="1" ht="12">
      <c r="B143" s="149"/>
      <c r="D143" s="142" t="s">
        <v>156</v>
      </c>
      <c r="E143" s="150" t="s">
        <v>19</v>
      </c>
      <c r="F143" s="151" t="s">
        <v>221</v>
      </c>
      <c r="H143" s="152">
        <v>37.339</v>
      </c>
      <c r="I143" s="153"/>
      <c r="L143" s="149"/>
      <c r="M143" s="154"/>
      <c r="T143" s="155"/>
      <c r="AT143" s="150" t="s">
        <v>156</v>
      </c>
      <c r="AU143" s="150" t="s">
        <v>81</v>
      </c>
      <c r="AV143" s="148" t="s">
        <v>81</v>
      </c>
      <c r="AW143" s="148" t="s">
        <v>33</v>
      </c>
      <c r="AX143" s="148" t="s">
        <v>79</v>
      </c>
      <c r="AY143" s="150" t="s">
        <v>145</v>
      </c>
    </row>
    <row r="144" spans="2:63" s="110" customFormat="1" ht="22.9" customHeight="1">
      <c r="B144" s="111"/>
      <c r="D144" s="112" t="s">
        <v>70</v>
      </c>
      <c r="E144" s="121" t="s">
        <v>166</v>
      </c>
      <c r="F144" s="121" t="s">
        <v>222</v>
      </c>
      <c r="I144" s="114"/>
      <c r="J144" s="122">
        <f>BK144</f>
        <v>0</v>
      </c>
      <c r="L144" s="111"/>
      <c r="M144" s="116"/>
      <c r="P144" s="117">
        <f>SUM(P145:P275)</f>
        <v>0</v>
      </c>
      <c r="R144" s="117">
        <f>SUM(R145:R275)</f>
        <v>18.61035516</v>
      </c>
      <c r="T144" s="118">
        <f>SUM(T145:T275)</f>
        <v>0</v>
      </c>
      <c r="AR144" s="112" t="s">
        <v>79</v>
      </c>
      <c r="AT144" s="119" t="s">
        <v>70</v>
      </c>
      <c r="AU144" s="119" t="s">
        <v>79</v>
      </c>
      <c r="AY144" s="112" t="s">
        <v>145</v>
      </c>
      <c r="BK144" s="120">
        <f>SUM(BK145:BK275)</f>
        <v>0</v>
      </c>
    </row>
    <row r="145" spans="2:65" s="17" customFormat="1" ht="37.9" customHeight="1">
      <c r="B145" s="18"/>
      <c r="C145" s="123" t="s">
        <v>8</v>
      </c>
      <c r="D145" s="123" t="s">
        <v>147</v>
      </c>
      <c r="E145" s="124" t="s">
        <v>223</v>
      </c>
      <c r="F145" s="125" t="s">
        <v>224</v>
      </c>
      <c r="G145" s="126" t="s">
        <v>150</v>
      </c>
      <c r="H145" s="127">
        <v>0.147</v>
      </c>
      <c r="I145" s="128"/>
      <c r="J145" s="129">
        <f>ROUND(I145*H145,2)</f>
        <v>0</v>
      </c>
      <c r="K145" s="125" t="s">
        <v>151</v>
      </c>
      <c r="L145" s="18"/>
      <c r="M145" s="130" t="s">
        <v>19</v>
      </c>
      <c r="N145" s="131" t="s">
        <v>42</v>
      </c>
      <c r="P145" s="132">
        <f>O145*H145</f>
        <v>0</v>
      </c>
      <c r="Q145" s="132">
        <v>2.39757</v>
      </c>
      <c r="R145" s="132">
        <f>Q145*H145</f>
        <v>0.35244278999999995</v>
      </c>
      <c r="S145" s="132">
        <v>0</v>
      </c>
      <c r="T145" s="133">
        <f>S145*H145</f>
        <v>0</v>
      </c>
      <c r="AR145" s="134" t="s">
        <v>152</v>
      </c>
      <c r="AT145" s="134" t="s">
        <v>147</v>
      </c>
      <c r="AU145" s="134" t="s">
        <v>81</v>
      </c>
      <c r="AY145" s="2" t="s">
        <v>145</v>
      </c>
      <c r="BE145" s="135">
        <f>IF(N145="základní",J145,0)</f>
        <v>0</v>
      </c>
      <c r="BF145" s="135">
        <f>IF(N145="snížená",J145,0)</f>
        <v>0</v>
      </c>
      <c r="BG145" s="135">
        <f>IF(N145="zákl. přenesená",J145,0)</f>
        <v>0</v>
      </c>
      <c r="BH145" s="135">
        <f>IF(N145="sníž. přenesená",J145,0)</f>
        <v>0</v>
      </c>
      <c r="BI145" s="135">
        <f>IF(N145="nulová",J145,0)</f>
        <v>0</v>
      </c>
      <c r="BJ145" s="2" t="s">
        <v>79</v>
      </c>
      <c r="BK145" s="135">
        <f>ROUND(I145*H145,2)</f>
        <v>0</v>
      </c>
      <c r="BL145" s="2" t="s">
        <v>152</v>
      </c>
      <c r="BM145" s="134" t="s">
        <v>225</v>
      </c>
    </row>
    <row r="146" spans="2:47" s="17" customFormat="1" ht="12">
      <c r="B146" s="18"/>
      <c r="D146" s="136" t="s">
        <v>154</v>
      </c>
      <c r="F146" s="137" t="s">
        <v>226</v>
      </c>
      <c r="I146" s="138"/>
      <c r="L146" s="18"/>
      <c r="M146" s="139"/>
      <c r="T146" s="42"/>
      <c r="AT146" s="2" t="s">
        <v>154</v>
      </c>
      <c r="AU146" s="2" t="s">
        <v>81</v>
      </c>
    </row>
    <row r="147" spans="2:51" s="140" customFormat="1" ht="12">
      <c r="B147" s="141"/>
      <c r="D147" s="142" t="s">
        <v>156</v>
      </c>
      <c r="E147" s="143" t="s">
        <v>19</v>
      </c>
      <c r="F147" s="144" t="s">
        <v>227</v>
      </c>
      <c r="H147" s="143" t="s">
        <v>19</v>
      </c>
      <c r="I147" s="145"/>
      <c r="L147" s="141"/>
      <c r="M147" s="146"/>
      <c r="T147" s="147"/>
      <c r="AT147" s="143" t="s">
        <v>156</v>
      </c>
      <c r="AU147" s="143" t="s">
        <v>81</v>
      </c>
      <c r="AV147" s="140" t="s">
        <v>79</v>
      </c>
      <c r="AW147" s="140" t="s">
        <v>33</v>
      </c>
      <c r="AX147" s="140" t="s">
        <v>71</v>
      </c>
      <c r="AY147" s="143" t="s">
        <v>145</v>
      </c>
    </row>
    <row r="148" spans="2:51" s="148" customFormat="1" ht="12">
      <c r="B148" s="149"/>
      <c r="D148" s="142" t="s">
        <v>156</v>
      </c>
      <c r="E148" s="150" t="s">
        <v>19</v>
      </c>
      <c r="F148" s="151" t="s">
        <v>228</v>
      </c>
      <c r="H148" s="152">
        <v>0.147</v>
      </c>
      <c r="I148" s="153"/>
      <c r="L148" s="149"/>
      <c r="M148" s="154"/>
      <c r="T148" s="155"/>
      <c r="AT148" s="150" t="s">
        <v>156</v>
      </c>
      <c r="AU148" s="150" t="s">
        <v>81</v>
      </c>
      <c r="AV148" s="148" t="s">
        <v>81</v>
      </c>
      <c r="AW148" s="148" t="s">
        <v>33</v>
      </c>
      <c r="AX148" s="148" t="s">
        <v>79</v>
      </c>
      <c r="AY148" s="150" t="s">
        <v>145</v>
      </c>
    </row>
    <row r="149" spans="2:65" s="17" customFormat="1" ht="21.75" customHeight="1">
      <c r="B149" s="18"/>
      <c r="C149" s="123" t="s">
        <v>229</v>
      </c>
      <c r="D149" s="123" t="s">
        <v>147</v>
      </c>
      <c r="E149" s="124" t="s">
        <v>230</v>
      </c>
      <c r="F149" s="125" t="s">
        <v>231</v>
      </c>
      <c r="G149" s="126" t="s">
        <v>232</v>
      </c>
      <c r="H149" s="127">
        <v>3</v>
      </c>
      <c r="I149" s="128"/>
      <c r="J149" s="129">
        <f>ROUND(I149*H149,2)</f>
        <v>0</v>
      </c>
      <c r="K149" s="125" t="s">
        <v>151</v>
      </c>
      <c r="L149" s="18"/>
      <c r="M149" s="130" t="s">
        <v>19</v>
      </c>
      <c r="N149" s="131" t="s">
        <v>42</v>
      </c>
      <c r="P149" s="132">
        <f>O149*H149</f>
        <v>0</v>
      </c>
      <c r="Q149" s="132">
        <v>0.00688</v>
      </c>
      <c r="R149" s="132">
        <f>Q149*H149</f>
        <v>0.02064</v>
      </c>
      <c r="S149" s="132">
        <v>0</v>
      </c>
      <c r="T149" s="133">
        <f>S149*H149</f>
        <v>0</v>
      </c>
      <c r="AR149" s="134" t="s">
        <v>152</v>
      </c>
      <c r="AT149" s="134" t="s">
        <v>147</v>
      </c>
      <c r="AU149" s="134" t="s">
        <v>81</v>
      </c>
      <c r="AY149" s="2" t="s">
        <v>145</v>
      </c>
      <c r="BE149" s="135">
        <f>IF(N149="základní",J149,0)</f>
        <v>0</v>
      </c>
      <c r="BF149" s="135">
        <f>IF(N149="snížená",J149,0)</f>
        <v>0</v>
      </c>
      <c r="BG149" s="135">
        <f>IF(N149="zákl. přenesená",J149,0)</f>
        <v>0</v>
      </c>
      <c r="BH149" s="135">
        <f>IF(N149="sníž. přenesená",J149,0)</f>
        <v>0</v>
      </c>
      <c r="BI149" s="135">
        <f>IF(N149="nulová",J149,0)</f>
        <v>0</v>
      </c>
      <c r="BJ149" s="2" t="s">
        <v>79</v>
      </c>
      <c r="BK149" s="135">
        <f>ROUND(I149*H149,2)</f>
        <v>0</v>
      </c>
      <c r="BL149" s="2" t="s">
        <v>152</v>
      </c>
      <c r="BM149" s="134" t="s">
        <v>233</v>
      </c>
    </row>
    <row r="150" spans="2:47" s="17" customFormat="1" ht="12">
      <c r="B150" s="18"/>
      <c r="D150" s="136" t="s">
        <v>154</v>
      </c>
      <c r="F150" s="137" t="s">
        <v>234</v>
      </c>
      <c r="I150" s="138"/>
      <c r="L150" s="18"/>
      <c r="M150" s="139"/>
      <c r="T150" s="42"/>
      <c r="AT150" s="2" t="s">
        <v>154</v>
      </c>
      <c r="AU150" s="2" t="s">
        <v>81</v>
      </c>
    </row>
    <row r="151" spans="2:47" s="17" customFormat="1" ht="58.5">
      <c r="B151" s="18"/>
      <c r="D151" s="142" t="s">
        <v>176</v>
      </c>
      <c r="F151" s="164" t="s">
        <v>235</v>
      </c>
      <c r="I151" s="138"/>
      <c r="L151" s="18"/>
      <c r="M151" s="139"/>
      <c r="T151" s="42"/>
      <c r="AT151" s="2" t="s">
        <v>176</v>
      </c>
      <c r="AU151" s="2" t="s">
        <v>81</v>
      </c>
    </row>
    <row r="152" spans="2:51" s="140" customFormat="1" ht="12">
      <c r="B152" s="141"/>
      <c r="D152" s="142" t="s">
        <v>156</v>
      </c>
      <c r="E152" s="143" t="s">
        <v>19</v>
      </c>
      <c r="F152" s="144" t="s">
        <v>236</v>
      </c>
      <c r="H152" s="143" t="s">
        <v>19</v>
      </c>
      <c r="I152" s="145"/>
      <c r="L152" s="141"/>
      <c r="M152" s="146"/>
      <c r="T152" s="147"/>
      <c r="AT152" s="143" t="s">
        <v>156</v>
      </c>
      <c r="AU152" s="143" t="s">
        <v>81</v>
      </c>
      <c r="AV152" s="140" t="s">
        <v>79</v>
      </c>
      <c r="AW152" s="140" t="s">
        <v>33</v>
      </c>
      <c r="AX152" s="140" t="s">
        <v>71</v>
      </c>
      <c r="AY152" s="143" t="s">
        <v>145</v>
      </c>
    </row>
    <row r="153" spans="2:51" s="148" customFormat="1" ht="12">
      <c r="B153" s="149"/>
      <c r="D153" s="142" t="s">
        <v>156</v>
      </c>
      <c r="E153" s="150" t="s">
        <v>19</v>
      </c>
      <c r="F153" s="151" t="s">
        <v>79</v>
      </c>
      <c r="H153" s="152">
        <v>1</v>
      </c>
      <c r="I153" s="153"/>
      <c r="L153" s="149"/>
      <c r="M153" s="154"/>
      <c r="T153" s="155"/>
      <c r="AT153" s="150" t="s">
        <v>156</v>
      </c>
      <c r="AU153" s="150" t="s">
        <v>81</v>
      </c>
      <c r="AV153" s="148" t="s">
        <v>81</v>
      </c>
      <c r="AW153" s="148" t="s">
        <v>33</v>
      </c>
      <c r="AX153" s="148" t="s">
        <v>71</v>
      </c>
      <c r="AY153" s="150" t="s">
        <v>145</v>
      </c>
    </row>
    <row r="154" spans="2:51" s="140" customFormat="1" ht="12">
      <c r="B154" s="141"/>
      <c r="D154" s="142" t="s">
        <v>156</v>
      </c>
      <c r="E154" s="143" t="s">
        <v>19</v>
      </c>
      <c r="F154" s="144" t="s">
        <v>237</v>
      </c>
      <c r="H154" s="143" t="s">
        <v>19</v>
      </c>
      <c r="I154" s="145"/>
      <c r="L154" s="141"/>
      <c r="M154" s="146"/>
      <c r="T154" s="147"/>
      <c r="AT154" s="143" t="s">
        <v>156</v>
      </c>
      <c r="AU154" s="143" t="s">
        <v>81</v>
      </c>
      <c r="AV154" s="140" t="s">
        <v>79</v>
      </c>
      <c r="AW154" s="140" t="s">
        <v>33</v>
      </c>
      <c r="AX154" s="140" t="s">
        <v>71</v>
      </c>
      <c r="AY154" s="143" t="s">
        <v>145</v>
      </c>
    </row>
    <row r="155" spans="2:51" s="148" customFormat="1" ht="12">
      <c r="B155" s="149"/>
      <c r="D155" s="142" t="s">
        <v>156</v>
      </c>
      <c r="E155" s="150" t="s">
        <v>19</v>
      </c>
      <c r="F155" s="151" t="s">
        <v>81</v>
      </c>
      <c r="H155" s="152">
        <v>2</v>
      </c>
      <c r="I155" s="153"/>
      <c r="L155" s="149"/>
      <c r="M155" s="154"/>
      <c r="T155" s="155"/>
      <c r="AT155" s="150" t="s">
        <v>156</v>
      </c>
      <c r="AU155" s="150" t="s">
        <v>81</v>
      </c>
      <c r="AV155" s="148" t="s">
        <v>81</v>
      </c>
      <c r="AW155" s="148" t="s">
        <v>33</v>
      </c>
      <c r="AX155" s="148" t="s">
        <v>71</v>
      </c>
      <c r="AY155" s="150" t="s">
        <v>145</v>
      </c>
    </row>
    <row r="156" spans="2:51" s="156" customFormat="1" ht="12">
      <c r="B156" s="157"/>
      <c r="D156" s="142" t="s">
        <v>156</v>
      </c>
      <c r="E156" s="158" t="s">
        <v>19</v>
      </c>
      <c r="F156" s="159" t="s">
        <v>161</v>
      </c>
      <c r="H156" s="160">
        <v>3</v>
      </c>
      <c r="I156" s="161"/>
      <c r="L156" s="157"/>
      <c r="M156" s="162"/>
      <c r="T156" s="163"/>
      <c r="AT156" s="158" t="s">
        <v>156</v>
      </c>
      <c r="AU156" s="158" t="s">
        <v>81</v>
      </c>
      <c r="AV156" s="156" t="s">
        <v>152</v>
      </c>
      <c r="AW156" s="156" t="s">
        <v>33</v>
      </c>
      <c r="AX156" s="156" t="s">
        <v>79</v>
      </c>
      <c r="AY156" s="158" t="s">
        <v>145</v>
      </c>
    </row>
    <row r="157" spans="2:65" s="17" customFormat="1" ht="24.2" customHeight="1">
      <c r="B157" s="18"/>
      <c r="C157" s="165" t="s">
        <v>238</v>
      </c>
      <c r="D157" s="165" t="s">
        <v>180</v>
      </c>
      <c r="E157" s="166" t="s">
        <v>239</v>
      </c>
      <c r="F157" s="167" t="s">
        <v>240</v>
      </c>
      <c r="G157" s="168" t="s">
        <v>232</v>
      </c>
      <c r="H157" s="169">
        <v>3</v>
      </c>
      <c r="I157" s="170"/>
      <c r="J157" s="171">
        <f aca="true" t="shared" si="5" ref="J157:J218">ROUND(I157*H157,2)</f>
        <v>0</v>
      </c>
      <c r="K157" s="167" t="s">
        <v>151</v>
      </c>
      <c r="L157" s="172"/>
      <c r="M157" s="173" t="s">
        <v>19</v>
      </c>
      <c r="N157" s="174" t="s">
        <v>42</v>
      </c>
      <c r="P157" s="132">
        <f aca="true" t="shared" si="6" ref="P157:P218">O157*H157</f>
        <v>0</v>
      </c>
      <c r="Q157" s="132">
        <v>0.073</v>
      </c>
      <c r="R157" s="132">
        <f aca="true" t="shared" si="7" ref="R157:R218">Q157*H157</f>
        <v>0.21899999999999997</v>
      </c>
      <c r="S157" s="132">
        <v>0</v>
      </c>
      <c r="T157" s="133">
        <f aca="true" t="shared" si="8" ref="T157:T218">S157*H157</f>
        <v>0</v>
      </c>
      <c r="AR157" s="134" t="s">
        <v>184</v>
      </c>
      <c r="AT157" s="134" t="s">
        <v>180</v>
      </c>
      <c r="AU157" s="134" t="s">
        <v>81</v>
      </c>
      <c r="AY157" s="2" t="s">
        <v>145</v>
      </c>
      <c r="BE157" s="135">
        <f aca="true" t="shared" si="9" ref="BE157:BE218">IF(N157="základní",J157,0)</f>
        <v>0</v>
      </c>
      <c r="BF157" s="135">
        <f aca="true" t="shared" si="10" ref="BF157:BF218">IF(N157="snížená",J157,0)</f>
        <v>0</v>
      </c>
      <c r="BG157" s="135">
        <f aca="true" t="shared" si="11" ref="BG157:BG218">IF(N157="zákl. přenesená",J157,0)</f>
        <v>0</v>
      </c>
      <c r="BH157" s="135">
        <f aca="true" t="shared" si="12" ref="BH157:BH218">IF(N157="sníž. přenesená",J157,0)</f>
        <v>0</v>
      </c>
      <c r="BI157" s="135">
        <f aca="true" t="shared" si="13" ref="BI157:BI218">IF(N157="nulová",J157,0)</f>
        <v>0</v>
      </c>
      <c r="BJ157" s="2" t="s">
        <v>79</v>
      </c>
      <c r="BK157" s="135">
        <f aca="true" t="shared" si="14" ref="BK157:BK218">ROUND(I157*H157,2)</f>
        <v>0</v>
      </c>
      <c r="BL157" s="2" t="s">
        <v>152</v>
      </c>
      <c r="BM157" s="134" t="s">
        <v>241</v>
      </c>
    </row>
    <row r="158" spans="2:65" s="17" customFormat="1" ht="24.2" customHeight="1">
      <c r="B158" s="18"/>
      <c r="C158" s="123" t="s">
        <v>242</v>
      </c>
      <c r="D158" s="123" t="s">
        <v>147</v>
      </c>
      <c r="E158" s="124" t="s">
        <v>243</v>
      </c>
      <c r="F158" s="125" t="s">
        <v>244</v>
      </c>
      <c r="G158" s="126" t="s">
        <v>232</v>
      </c>
      <c r="H158" s="127">
        <v>8</v>
      </c>
      <c r="I158" s="128"/>
      <c r="J158" s="129">
        <f t="shared" si="5"/>
        <v>0</v>
      </c>
      <c r="K158" s="125" t="s">
        <v>151</v>
      </c>
      <c r="L158" s="18"/>
      <c r="M158" s="130" t="s">
        <v>19</v>
      </c>
      <c r="N158" s="131" t="s">
        <v>42</v>
      </c>
      <c r="P158" s="132">
        <f t="shared" si="6"/>
        <v>0</v>
      </c>
      <c r="Q158" s="132">
        <v>0.00918</v>
      </c>
      <c r="R158" s="132">
        <f t="shared" si="7"/>
        <v>0.07344</v>
      </c>
      <c r="S158" s="132">
        <v>0</v>
      </c>
      <c r="T158" s="133">
        <f t="shared" si="8"/>
        <v>0</v>
      </c>
      <c r="AR158" s="134" t="s">
        <v>152</v>
      </c>
      <c r="AT158" s="134" t="s">
        <v>147</v>
      </c>
      <c r="AU158" s="134" t="s">
        <v>81</v>
      </c>
      <c r="AY158" s="2" t="s">
        <v>145</v>
      </c>
      <c r="BE158" s="135">
        <f t="shared" si="9"/>
        <v>0</v>
      </c>
      <c r="BF158" s="135">
        <f t="shared" si="10"/>
        <v>0</v>
      </c>
      <c r="BG158" s="135">
        <f t="shared" si="11"/>
        <v>0</v>
      </c>
      <c r="BH158" s="135">
        <f t="shared" si="12"/>
        <v>0</v>
      </c>
      <c r="BI158" s="135">
        <f t="shared" si="13"/>
        <v>0</v>
      </c>
      <c r="BJ158" s="2" t="s">
        <v>79</v>
      </c>
      <c r="BK158" s="135">
        <f t="shared" si="14"/>
        <v>0</v>
      </c>
      <c r="BL158" s="2" t="s">
        <v>152</v>
      </c>
      <c r="BM158" s="134" t="s">
        <v>245</v>
      </c>
    </row>
    <row r="159" spans="2:47" s="17" customFormat="1" ht="12">
      <c r="B159" s="18"/>
      <c r="D159" s="136" t="s">
        <v>154</v>
      </c>
      <c r="F159" s="137" t="s">
        <v>246</v>
      </c>
      <c r="I159" s="138"/>
      <c r="L159" s="18"/>
      <c r="M159" s="139"/>
      <c r="T159" s="42"/>
      <c r="AT159" s="2" t="s">
        <v>154</v>
      </c>
      <c r="AU159" s="2" t="s">
        <v>81</v>
      </c>
    </row>
    <row r="160" spans="2:47" s="17" customFormat="1" ht="58.5">
      <c r="B160" s="18"/>
      <c r="D160" s="142" t="s">
        <v>176</v>
      </c>
      <c r="F160" s="164" t="s">
        <v>235</v>
      </c>
      <c r="I160" s="138"/>
      <c r="L160" s="18"/>
      <c r="M160" s="139"/>
      <c r="T160" s="42"/>
      <c r="AT160" s="2" t="s">
        <v>176</v>
      </c>
      <c r="AU160" s="2" t="s">
        <v>81</v>
      </c>
    </row>
    <row r="161" spans="2:51" s="140" customFormat="1" ht="12">
      <c r="B161" s="141"/>
      <c r="D161" s="142" t="s">
        <v>156</v>
      </c>
      <c r="E161" s="143" t="s">
        <v>19</v>
      </c>
      <c r="F161" s="144" t="s">
        <v>236</v>
      </c>
      <c r="H161" s="143" t="s">
        <v>19</v>
      </c>
      <c r="I161" s="145"/>
      <c r="L161" s="141"/>
      <c r="M161" s="146"/>
      <c r="T161" s="147"/>
      <c r="AT161" s="143" t="s">
        <v>156</v>
      </c>
      <c r="AU161" s="143" t="s">
        <v>81</v>
      </c>
      <c r="AV161" s="140" t="s">
        <v>79</v>
      </c>
      <c r="AW161" s="140" t="s">
        <v>33</v>
      </c>
      <c r="AX161" s="140" t="s">
        <v>71</v>
      </c>
      <c r="AY161" s="143" t="s">
        <v>145</v>
      </c>
    </row>
    <row r="162" spans="2:51" s="148" customFormat="1" ht="12">
      <c r="B162" s="149"/>
      <c r="D162" s="142" t="s">
        <v>156</v>
      </c>
      <c r="E162" s="150" t="s">
        <v>19</v>
      </c>
      <c r="F162" s="151" t="s">
        <v>81</v>
      </c>
      <c r="H162" s="152">
        <v>2</v>
      </c>
      <c r="I162" s="153"/>
      <c r="L162" s="149"/>
      <c r="M162" s="154"/>
      <c r="T162" s="155"/>
      <c r="AT162" s="150" t="s">
        <v>156</v>
      </c>
      <c r="AU162" s="150" t="s">
        <v>81</v>
      </c>
      <c r="AV162" s="148" t="s">
        <v>81</v>
      </c>
      <c r="AW162" s="148" t="s">
        <v>33</v>
      </c>
      <c r="AX162" s="148" t="s">
        <v>71</v>
      </c>
      <c r="AY162" s="150" t="s">
        <v>145</v>
      </c>
    </row>
    <row r="163" spans="2:51" s="140" customFormat="1" ht="12">
      <c r="B163" s="141"/>
      <c r="D163" s="142" t="s">
        <v>156</v>
      </c>
      <c r="E163" s="143" t="s">
        <v>19</v>
      </c>
      <c r="F163" s="144" t="s">
        <v>247</v>
      </c>
      <c r="H163" s="143" t="s">
        <v>19</v>
      </c>
      <c r="I163" s="145"/>
      <c r="L163" s="141"/>
      <c r="M163" s="146"/>
      <c r="T163" s="147"/>
      <c r="AT163" s="143" t="s">
        <v>156</v>
      </c>
      <c r="AU163" s="143" t="s">
        <v>81</v>
      </c>
      <c r="AV163" s="140" t="s">
        <v>79</v>
      </c>
      <c r="AW163" s="140" t="s">
        <v>33</v>
      </c>
      <c r="AX163" s="140" t="s">
        <v>71</v>
      </c>
      <c r="AY163" s="143" t="s">
        <v>145</v>
      </c>
    </row>
    <row r="164" spans="2:51" s="148" customFormat="1" ht="12">
      <c r="B164" s="149"/>
      <c r="D164" s="142" t="s">
        <v>156</v>
      </c>
      <c r="E164" s="150" t="s">
        <v>19</v>
      </c>
      <c r="F164" s="151" t="s">
        <v>248</v>
      </c>
      <c r="H164" s="152">
        <v>4</v>
      </c>
      <c r="I164" s="153"/>
      <c r="L164" s="149"/>
      <c r="M164" s="154"/>
      <c r="T164" s="155"/>
      <c r="AT164" s="150" t="s">
        <v>156</v>
      </c>
      <c r="AU164" s="150" t="s">
        <v>81</v>
      </c>
      <c r="AV164" s="148" t="s">
        <v>81</v>
      </c>
      <c r="AW164" s="148" t="s">
        <v>33</v>
      </c>
      <c r="AX164" s="148" t="s">
        <v>71</v>
      </c>
      <c r="AY164" s="150" t="s">
        <v>145</v>
      </c>
    </row>
    <row r="165" spans="2:51" s="140" customFormat="1" ht="12">
      <c r="B165" s="141"/>
      <c r="D165" s="142" t="s">
        <v>156</v>
      </c>
      <c r="E165" s="143" t="s">
        <v>19</v>
      </c>
      <c r="F165" s="144" t="s">
        <v>249</v>
      </c>
      <c r="H165" s="143" t="s">
        <v>19</v>
      </c>
      <c r="I165" s="145"/>
      <c r="L165" s="141"/>
      <c r="M165" s="146"/>
      <c r="T165" s="147"/>
      <c r="AT165" s="143" t="s">
        <v>156</v>
      </c>
      <c r="AU165" s="143" t="s">
        <v>81</v>
      </c>
      <c r="AV165" s="140" t="s">
        <v>79</v>
      </c>
      <c r="AW165" s="140" t="s">
        <v>33</v>
      </c>
      <c r="AX165" s="140" t="s">
        <v>71</v>
      </c>
      <c r="AY165" s="143" t="s">
        <v>145</v>
      </c>
    </row>
    <row r="166" spans="2:51" s="148" customFormat="1" ht="12">
      <c r="B166" s="149"/>
      <c r="D166" s="142" t="s">
        <v>156</v>
      </c>
      <c r="E166" s="150" t="s">
        <v>19</v>
      </c>
      <c r="F166" s="151" t="s">
        <v>81</v>
      </c>
      <c r="H166" s="152">
        <v>2</v>
      </c>
      <c r="I166" s="153"/>
      <c r="L166" s="149"/>
      <c r="M166" s="154"/>
      <c r="T166" s="155"/>
      <c r="AT166" s="150" t="s">
        <v>156</v>
      </c>
      <c r="AU166" s="150" t="s">
        <v>81</v>
      </c>
      <c r="AV166" s="148" t="s">
        <v>81</v>
      </c>
      <c r="AW166" s="148" t="s">
        <v>33</v>
      </c>
      <c r="AX166" s="148" t="s">
        <v>71</v>
      </c>
      <c r="AY166" s="150" t="s">
        <v>145</v>
      </c>
    </row>
    <row r="167" spans="2:51" s="156" customFormat="1" ht="12">
      <c r="B167" s="157"/>
      <c r="D167" s="142" t="s">
        <v>156</v>
      </c>
      <c r="E167" s="158" t="s">
        <v>19</v>
      </c>
      <c r="F167" s="159" t="s">
        <v>161</v>
      </c>
      <c r="H167" s="160">
        <v>8</v>
      </c>
      <c r="I167" s="161"/>
      <c r="L167" s="157"/>
      <c r="M167" s="162"/>
      <c r="T167" s="163"/>
      <c r="AT167" s="158" t="s">
        <v>156</v>
      </c>
      <c r="AU167" s="158" t="s">
        <v>81</v>
      </c>
      <c r="AV167" s="156" t="s">
        <v>152</v>
      </c>
      <c r="AW167" s="156" t="s">
        <v>33</v>
      </c>
      <c r="AX167" s="156" t="s">
        <v>79</v>
      </c>
      <c r="AY167" s="158" t="s">
        <v>145</v>
      </c>
    </row>
    <row r="168" spans="2:65" s="17" customFormat="1" ht="24.2" customHeight="1">
      <c r="B168" s="18"/>
      <c r="C168" s="165" t="s">
        <v>250</v>
      </c>
      <c r="D168" s="165" t="s">
        <v>180</v>
      </c>
      <c r="E168" s="166" t="s">
        <v>251</v>
      </c>
      <c r="F168" s="167" t="s">
        <v>252</v>
      </c>
      <c r="G168" s="168" t="s">
        <v>232</v>
      </c>
      <c r="H168" s="169">
        <v>2</v>
      </c>
      <c r="I168" s="170"/>
      <c r="J168" s="171">
        <f t="shared" si="5"/>
        <v>0</v>
      </c>
      <c r="K168" s="167" t="s">
        <v>151</v>
      </c>
      <c r="L168" s="172"/>
      <c r="M168" s="173" t="s">
        <v>19</v>
      </c>
      <c r="N168" s="174" t="s">
        <v>42</v>
      </c>
      <c r="P168" s="132">
        <f t="shared" si="6"/>
        <v>0</v>
      </c>
      <c r="Q168" s="132">
        <v>0.086</v>
      </c>
      <c r="R168" s="132">
        <f t="shared" si="7"/>
        <v>0.172</v>
      </c>
      <c r="S168" s="132">
        <v>0</v>
      </c>
      <c r="T168" s="133">
        <f t="shared" si="8"/>
        <v>0</v>
      </c>
      <c r="AR168" s="134" t="s">
        <v>184</v>
      </c>
      <c r="AT168" s="134" t="s">
        <v>180</v>
      </c>
      <c r="AU168" s="134" t="s">
        <v>81</v>
      </c>
      <c r="AY168" s="2" t="s">
        <v>145</v>
      </c>
      <c r="BE168" s="135">
        <f t="shared" si="9"/>
        <v>0</v>
      </c>
      <c r="BF168" s="135">
        <f t="shared" si="10"/>
        <v>0</v>
      </c>
      <c r="BG168" s="135">
        <f t="shared" si="11"/>
        <v>0</v>
      </c>
      <c r="BH168" s="135">
        <f t="shared" si="12"/>
        <v>0</v>
      </c>
      <c r="BI168" s="135">
        <f t="shared" si="13"/>
        <v>0</v>
      </c>
      <c r="BJ168" s="2" t="s">
        <v>79</v>
      </c>
      <c r="BK168" s="135">
        <f t="shared" si="14"/>
        <v>0</v>
      </c>
      <c r="BL168" s="2" t="s">
        <v>152</v>
      </c>
      <c r="BM168" s="134" t="s">
        <v>253</v>
      </c>
    </row>
    <row r="169" spans="2:51" s="140" customFormat="1" ht="12">
      <c r="B169" s="141"/>
      <c r="D169" s="142" t="s">
        <v>156</v>
      </c>
      <c r="E169" s="143" t="s">
        <v>19</v>
      </c>
      <c r="F169" s="144" t="s">
        <v>254</v>
      </c>
      <c r="H169" s="143" t="s">
        <v>19</v>
      </c>
      <c r="I169" s="145"/>
      <c r="L169" s="141"/>
      <c r="M169" s="146"/>
      <c r="T169" s="147"/>
      <c r="AT169" s="143" t="s">
        <v>156</v>
      </c>
      <c r="AU169" s="143" t="s">
        <v>81</v>
      </c>
      <c r="AV169" s="140" t="s">
        <v>79</v>
      </c>
      <c r="AW169" s="140" t="s">
        <v>33</v>
      </c>
      <c r="AX169" s="140" t="s">
        <v>71</v>
      </c>
      <c r="AY169" s="143" t="s">
        <v>145</v>
      </c>
    </row>
    <row r="170" spans="2:51" s="148" customFormat="1" ht="12">
      <c r="B170" s="149"/>
      <c r="D170" s="142" t="s">
        <v>156</v>
      </c>
      <c r="E170" s="150" t="s">
        <v>19</v>
      </c>
      <c r="F170" s="151" t="s">
        <v>81</v>
      </c>
      <c r="H170" s="152">
        <v>2</v>
      </c>
      <c r="I170" s="153"/>
      <c r="L170" s="149"/>
      <c r="M170" s="154"/>
      <c r="T170" s="155"/>
      <c r="AT170" s="150" t="s">
        <v>156</v>
      </c>
      <c r="AU170" s="150" t="s">
        <v>81</v>
      </c>
      <c r="AV170" s="148" t="s">
        <v>81</v>
      </c>
      <c r="AW170" s="148" t="s">
        <v>33</v>
      </c>
      <c r="AX170" s="148" t="s">
        <v>79</v>
      </c>
      <c r="AY170" s="150" t="s">
        <v>145</v>
      </c>
    </row>
    <row r="171" spans="2:65" s="17" customFormat="1" ht="24.2" customHeight="1">
      <c r="B171" s="18"/>
      <c r="C171" s="165" t="s">
        <v>255</v>
      </c>
      <c r="D171" s="165" t="s">
        <v>180</v>
      </c>
      <c r="E171" s="166" t="s">
        <v>256</v>
      </c>
      <c r="F171" s="167" t="s">
        <v>257</v>
      </c>
      <c r="G171" s="168" t="s">
        <v>232</v>
      </c>
      <c r="H171" s="169">
        <v>4</v>
      </c>
      <c r="I171" s="170"/>
      <c r="J171" s="171">
        <f t="shared" si="5"/>
        <v>0</v>
      </c>
      <c r="K171" s="167" t="s">
        <v>151</v>
      </c>
      <c r="L171" s="172"/>
      <c r="M171" s="173" t="s">
        <v>19</v>
      </c>
      <c r="N171" s="174" t="s">
        <v>42</v>
      </c>
      <c r="P171" s="132">
        <f t="shared" si="6"/>
        <v>0</v>
      </c>
      <c r="Q171" s="132">
        <v>0.067</v>
      </c>
      <c r="R171" s="132">
        <f t="shared" si="7"/>
        <v>0.268</v>
      </c>
      <c r="S171" s="132">
        <v>0</v>
      </c>
      <c r="T171" s="133">
        <f t="shared" si="8"/>
        <v>0</v>
      </c>
      <c r="AR171" s="134" t="s">
        <v>184</v>
      </c>
      <c r="AT171" s="134" t="s">
        <v>180</v>
      </c>
      <c r="AU171" s="134" t="s">
        <v>81</v>
      </c>
      <c r="AY171" s="2" t="s">
        <v>145</v>
      </c>
      <c r="BE171" s="135">
        <f t="shared" si="9"/>
        <v>0</v>
      </c>
      <c r="BF171" s="135">
        <f t="shared" si="10"/>
        <v>0</v>
      </c>
      <c r="BG171" s="135">
        <f t="shared" si="11"/>
        <v>0</v>
      </c>
      <c r="BH171" s="135">
        <f t="shared" si="12"/>
        <v>0</v>
      </c>
      <c r="BI171" s="135">
        <f t="shared" si="13"/>
        <v>0</v>
      </c>
      <c r="BJ171" s="2" t="s">
        <v>79</v>
      </c>
      <c r="BK171" s="135">
        <f t="shared" si="14"/>
        <v>0</v>
      </c>
      <c r="BL171" s="2" t="s">
        <v>152</v>
      </c>
      <c r="BM171" s="134" t="s">
        <v>258</v>
      </c>
    </row>
    <row r="172" spans="2:51" s="140" customFormat="1" ht="12">
      <c r="B172" s="141"/>
      <c r="D172" s="142" t="s">
        <v>156</v>
      </c>
      <c r="E172" s="143" t="s">
        <v>19</v>
      </c>
      <c r="F172" s="144" t="s">
        <v>259</v>
      </c>
      <c r="H172" s="143" t="s">
        <v>19</v>
      </c>
      <c r="I172" s="145"/>
      <c r="L172" s="141"/>
      <c r="M172" s="146"/>
      <c r="T172" s="147"/>
      <c r="AT172" s="143" t="s">
        <v>156</v>
      </c>
      <c r="AU172" s="143" t="s">
        <v>81</v>
      </c>
      <c r="AV172" s="140" t="s">
        <v>79</v>
      </c>
      <c r="AW172" s="140" t="s">
        <v>33</v>
      </c>
      <c r="AX172" s="140" t="s">
        <v>71</v>
      </c>
      <c r="AY172" s="143" t="s">
        <v>145</v>
      </c>
    </row>
    <row r="173" spans="2:51" s="148" customFormat="1" ht="12">
      <c r="B173" s="149"/>
      <c r="D173" s="142" t="s">
        <v>156</v>
      </c>
      <c r="E173" s="150" t="s">
        <v>19</v>
      </c>
      <c r="F173" s="151" t="s">
        <v>248</v>
      </c>
      <c r="H173" s="152">
        <v>4</v>
      </c>
      <c r="I173" s="153"/>
      <c r="L173" s="149"/>
      <c r="M173" s="154"/>
      <c r="T173" s="155"/>
      <c r="AT173" s="150" t="s">
        <v>156</v>
      </c>
      <c r="AU173" s="150" t="s">
        <v>81</v>
      </c>
      <c r="AV173" s="148" t="s">
        <v>81</v>
      </c>
      <c r="AW173" s="148" t="s">
        <v>33</v>
      </c>
      <c r="AX173" s="148" t="s">
        <v>71</v>
      </c>
      <c r="AY173" s="150" t="s">
        <v>145</v>
      </c>
    </row>
    <row r="174" spans="2:51" s="156" customFormat="1" ht="12">
      <c r="B174" s="157"/>
      <c r="D174" s="142" t="s">
        <v>156</v>
      </c>
      <c r="E174" s="158" t="s">
        <v>19</v>
      </c>
      <c r="F174" s="159" t="s">
        <v>161</v>
      </c>
      <c r="H174" s="160">
        <v>4</v>
      </c>
      <c r="I174" s="161"/>
      <c r="L174" s="157"/>
      <c r="M174" s="162"/>
      <c r="T174" s="163"/>
      <c r="AT174" s="158" t="s">
        <v>156</v>
      </c>
      <c r="AU174" s="158" t="s">
        <v>81</v>
      </c>
      <c r="AV174" s="156" t="s">
        <v>152</v>
      </c>
      <c r="AW174" s="156" t="s">
        <v>33</v>
      </c>
      <c r="AX174" s="156" t="s">
        <v>79</v>
      </c>
      <c r="AY174" s="158" t="s">
        <v>145</v>
      </c>
    </row>
    <row r="175" spans="2:65" s="17" customFormat="1" ht="24.2" customHeight="1">
      <c r="B175" s="18"/>
      <c r="C175" s="165" t="s">
        <v>260</v>
      </c>
      <c r="D175" s="165" t="s">
        <v>180</v>
      </c>
      <c r="E175" s="166" t="s">
        <v>239</v>
      </c>
      <c r="F175" s="167" t="s">
        <v>240</v>
      </c>
      <c r="G175" s="168" t="s">
        <v>232</v>
      </c>
      <c r="H175" s="169">
        <v>2</v>
      </c>
      <c r="I175" s="170"/>
      <c r="J175" s="171">
        <f t="shared" si="5"/>
        <v>0</v>
      </c>
      <c r="K175" s="167" t="s">
        <v>151</v>
      </c>
      <c r="L175" s="172"/>
      <c r="M175" s="173" t="s">
        <v>19</v>
      </c>
      <c r="N175" s="174" t="s">
        <v>42</v>
      </c>
      <c r="P175" s="132">
        <f t="shared" si="6"/>
        <v>0</v>
      </c>
      <c r="Q175" s="132">
        <v>0.073</v>
      </c>
      <c r="R175" s="132">
        <f t="shared" si="7"/>
        <v>0.146</v>
      </c>
      <c r="S175" s="132">
        <v>0</v>
      </c>
      <c r="T175" s="133">
        <f t="shared" si="8"/>
        <v>0</v>
      </c>
      <c r="AR175" s="134" t="s">
        <v>184</v>
      </c>
      <c r="AT175" s="134" t="s">
        <v>180</v>
      </c>
      <c r="AU175" s="134" t="s">
        <v>81</v>
      </c>
      <c r="AY175" s="2" t="s">
        <v>145</v>
      </c>
      <c r="BE175" s="135">
        <f t="shared" si="9"/>
        <v>0</v>
      </c>
      <c r="BF175" s="135">
        <f t="shared" si="10"/>
        <v>0</v>
      </c>
      <c r="BG175" s="135">
        <f t="shared" si="11"/>
        <v>0</v>
      </c>
      <c r="BH175" s="135">
        <f t="shared" si="12"/>
        <v>0</v>
      </c>
      <c r="BI175" s="135">
        <f t="shared" si="13"/>
        <v>0</v>
      </c>
      <c r="BJ175" s="2" t="s">
        <v>79</v>
      </c>
      <c r="BK175" s="135">
        <f t="shared" si="14"/>
        <v>0</v>
      </c>
      <c r="BL175" s="2" t="s">
        <v>152</v>
      </c>
      <c r="BM175" s="134" t="s">
        <v>261</v>
      </c>
    </row>
    <row r="176" spans="2:51" s="140" customFormat="1" ht="12">
      <c r="B176" s="141"/>
      <c r="D176" s="142" t="s">
        <v>156</v>
      </c>
      <c r="E176" s="143" t="s">
        <v>19</v>
      </c>
      <c r="F176" s="144" t="s">
        <v>262</v>
      </c>
      <c r="H176" s="143" t="s">
        <v>19</v>
      </c>
      <c r="I176" s="145"/>
      <c r="L176" s="141"/>
      <c r="M176" s="146"/>
      <c r="T176" s="147"/>
      <c r="AT176" s="143" t="s">
        <v>156</v>
      </c>
      <c r="AU176" s="143" t="s">
        <v>81</v>
      </c>
      <c r="AV176" s="140" t="s">
        <v>79</v>
      </c>
      <c r="AW176" s="140" t="s">
        <v>33</v>
      </c>
      <c r="AX176" s="140" t="s">
        <v>71</v>
      </c>
      <c r="AY176" s="143" t="s">
        <v>145</v>
      </c>
    </row>
    <row r="177" spans="2:51" s="148" customFormat="1" ht="12">
      <c r="B177" s="149"/>
      <c r="D177" s="142" t="s">
        <v>156</v>
      </c>
      <c r="E177" s="150" t="s">
        <v>19</v>
      </c>
      <c r="F177" s="151" t="s">
        <v>81</v>
      </c>
      <c r="H177" s="152">
        <v>2</v>
      </c>
      <c r="I177" s="153"/>
      <c r="L177" s="149"/>
      <c r="M177" s="154"/>
      <c r="T177" s="155"/>
      <c r="AT177" s="150" t="s">
        <v>156</v>
      </c>
      <c r="AU177" s="150" t="s">
        <v>81</v>
      </c>
      <c r="AV177" s="148" t="s">
        <v>81</v>
      </c>
      <c r="AW177" s="148" t="s">
        <v>33</v>
      </c>
      <c r="AX177" s="148" t="s">
        <v>79</v>
      </c>
      <c r="AY177" s="150" t="s">
        <v>145</v>
      </c>
    </row>
    <row r="178" spans="2:65" s="17" customFormat="1" ht="44.25" customHeight="1">
      <c r="B178" s="18"/>
      <c r="C178" s="123" t="s">
        <v>263</v>
      </c>
      <c r="D178" s="123" t="s">
        <v>147</v>
      </c>
      <c r="E178" s="124" t="s">
        <v>264</v>
      </c>
      <c r="F178" s="125" t="s">
        <v>265</v>
      </c>
      <c r="G178" s="126" t="s">
        <v>232</v>
      </c>
      <c r="H178" s="127">
        <v>4</v>
      </c>
      <c r="I178" s="128"/>
      <c r="J178" s="129">
        <f t="shared" si="5"/>
        <v>0</v>
      </c>
      <c r="K178" s="125" t="s">
        <v>151</v>
      </c>
      <c r="L178" s="18"/>
      <c r="M178" s="130" t="s">
        <v>19</v>
      </c>
      <c r="N178" s="131" t="s">
        <v>42</v>
      </c>
      <c r="P178" s="132">
        <f t="shared" si="6"/>
        <v>0</v>
      </c>
      <c r="Q178" s="132">
        <v>0.02021</v>
      </c>
      <c r="R178" s="132">
        <f t="shared" si="7"/>
        <v>0.08084</v>
      </c>
      <c r="S178" s="132">
        <v>0</v>
      </c>
      <c r="T178" s="133">
        <f t="shared" si="8"/>
        <v>0</v>
      </c>
      <c r="AR178" s="134" t="s">
        <v>152</v>
      </c>
      <c r="AT178" s="134" t="s">
        <v>147</v>
      </c>
      <c r="AU178" s="134" t="s">
        <v>81</v>
      </c>
      <c r="AY178" s="2" t="s">
        <v>145</v>
      </c>
      <c r="BE178" s="135">
        <f t="shared" si="9"/>
        <v>0</v>
      </c>
      <c r="BF178" s="135">
        <f t="shared" si="10"/>
        <v>0</v>
      </c>
      <c r="BG178" s="135">
        <f t="shared" si="11"/>
        <v>0</v>
      </c>
      <c r="BH178" s="135">
        <f t="shared" si="12"/>
        <v>0</v>
      </c>
      <c r="BI178" s="135">
        <f t="shared" si="13"/>
        <v>0</v>
      </c>
      <c r="BJ178" s="2" t="s">
        <v>79</v>
      </c>
      <c r="BK178" s="135">
        <f t="shared" si="14"/>
        <v>0</v>
      </c>
      <c r="BL178" s="2" t="s">
        <v>152</v>
      </c>
      <c r="BM178" s="134" t="s">
        <v>266</v>
      </c>
    </row>
    <row r="179" spans="2:47" s="17" customFormat="1" ht="12">
      <c r="B179" s="18"/>
      <c r="D179" s="136" t="s">
        <v>154</v>
      </c>
      <c r="F179" s="137" t="s">
        <v>267</v>
      </c>
      <c r="I179" s="138"/>
      <c r="L179" s="18"/>
      <c r="M179" s="139"/>
      <c r="T179" s="42"/>
      <c r="AT179" s="2" t="s">
        <v>154</v>
      </c>
      <c r="AU179" s="2" t="s">
        <v>81</v>
      </c>
    </row>
    <row r="180" spans="2:47" s="17" customFormat="1" ht="39">
      <c r="B180" s="18"/>
      <c r="D180" s="142" t="s">
        <v>176</v>
      </c>
      <c r="F180" s="164" t="s">
        <v>268</v>
      </c>
      <c r="I180" s="138"/>
      <c r="L180" s="18"/>
      <c r="M180" s="139"/>
      <c r="T180" s="42"/>
      <c r="AT180" s="2" t="s">
        <v>176</v>
      </c>
      <c r="AU180" s="2" t="s">
        <v>81</v>
      </c>
    </row>
    <row r="181" spans="2:51" s="140" customFormat="1" ht="12">
      <c r="B181" s="141"/>
      <c r="D181" s="142" t="s">
        <v>156</v>
      </c>
      <c r="E181" s="143" t="s">
        <v>19</v>
      </c>
      <c r="F181" s="144" t="s">
        <v>269</v>
      </c>
      <c r="H181" s="143" t="s">
        <v>19</v>
      </c>
      <c r="I181" s="145"/>
      <c r="L181" s="141"/>
      <c r="M181" s="146"/>
      <c r="T181" s="147"/>
      <c r="AT181" s="143" t="s">
        <v>156</v>
      </c>
      <c r="AU181" s="143" t="s">
        <v>81</v>
      </c>
      <c r="AV181" s="140" t="s">
        <v>79</v>
      </c>
      <c r="AW181" s="140" t="s">
        <v>33</v>
      </c>
      <c r="AX181" s="140" t="s">
        <v>71</v>
      </c>
      <c r="AY181" s="143" t="s">
        <v>145</v>
      </c>
    </row>
    <row r="182" spans="2:51" s="148" customFormat="1" ht="12">
      <c r="B182" s="149"/>
      <c r="D182" s="142" t="s">
        <v>156</v>
      </c>
      <c r="E182" s="150" t="s">
        <v>19</v>
      </c>
      <c r="F182" s="151" t="s">
        <v>152</v>
      </c>
      <c r="H182" s="152">
        <v>4</v>
      </c>
      <c r="I182" s="153"/>
      <c r="L182" s="149"/>
      <c r="M182" s="154"/>
      <c r="T182" s="155"/>
      <c r="AT182" s="150" t="s">
        <v>156</v>
      </c>
      <c r="AU182" s="150" t="s">
        <v>81</v>
      </c>
      <c r="AV182" s="148" t="s">
        <v>81</v>
      </c>
      <c r="AW182" s="148" t="s">
        <v>33</v>
      </c>
      <c r="AX182" s="148" t="s">
        <v>71</v>
      </c>
      <c r="AY182" s="150" t="s">
        <v>145</v>
      </c>
    </row>
    <row r="183" spans="2:51" s="156" customFormat="1" ht="12">
      <c r="B183" s="157"/>
      <c r="D183" s="142" t="s">
        <v>156</v>
      </c>
      <c r="E183" s="158" t="s">
        <v>19</v>
      </c>
      <c r="F183" s="159" t="s">
        <v>161</v>
      </c>
      <c r="H183" s="160">
        <v>4</v>
      </c>
      <c r="I183" s="161"/>
      <c r="L183" s="157"/>
      <c r="M183" s="162"/>
      <c r="T183" s="163"/>
      <c r="AT183" s="158" t="s">
        <v>156</v>
      </c>
      <c r="AU183" s="158" t="s">
        <v>81</v>
      </c>
      <c r="AV183" s="156" t="s">
        <v>152</v>
      </c>
      <c r="AW183" s="156" t="s">
        <v>33</v>
      </c>
      <c r="AX183" s="156" t="s">
        <v>79</v>
      </c>
      <c r="AY183" s="158" t="s">
        <v>145</v>
      </c>
    </row>
    <row r="184" spans="2:65" s="17" customFormat="1" ht="44.25" customHeight="1">
      <c r="B184" s="18"/>
      <c r="C184" s="123" t="s">
        <v>270</v>
      </c>
      <c r="D184" s="123" t="s">
        <v>147</v>
      </c>
      <c r="E184" s="124" t="s">
        <v>271</v>
      </c>
      <c r="F184" s="125" t="s">
        <v>272</v>
      </c>
      <c r="G184" s="126" t="s">
        <v>232</v>
      </c>
      <c r="H184" s="127">
        <v>2</v>
      </c>
      <c r="I184" s="128"/>
      <c r="J184" s="129">
        <f t="shared" si="5"/>
        <v>0</v>
      </c>
      <c r="K184" s="125" t="s">
        <v>151</v>
      </c>
      <c r="L184" s="18"/>
      <c r="M184" s="130" t="s">
        <v>19</v>
      </c>
      <c r="N184" s="131" t="s">
        <v>42</v>
      </c>
      <c r="P184" s="132">
        <f t="shared" si="6"/>
        <v>0</v>
      </c>
      <c r="Q184" s="132">
        <v>0.02228</v>
      </c>
      <c r="R184" s="132">
        <f t="shared" si="7"/>
        <v>0.04456</v>
      </c>
      <c r="S184" s="132">
        <v>0</v>
      </c>
      <c r="T184" s="133">
        <f t="shared" si="8"/>
        <v>0</v>
      </c>
      <c r="AR184" s="134" t="s">
        <v>152</v>
      </c>
      <c r="AT184" s="134" t="s">
        <v>147</v>
      </c>
      <c r="AU184" s="134" t="s">
        <v>81</v>
      </c>
      <c r="AY184" s="2" t="s">
        <v>145</v>
      </c>
      <c r="BE184" s="135">
        <f t="shared" si="9"/>
        <v>0</v>
      </c>
      <c r="BF184" s="135">
        <f t="shared" si="10"/>
        <v>0</v>
      </c>
      <c r="BG184" s="135">
        <f t="shared" si="11"/>
        <v>0</v>
      </c>
      <c r="BH184" s="135">
        <f t="shared" si="12"/>
        <v>0</v>
      </c>
      <c r="BI184" s="135">
        <f t="shared" si="13"/>
        <v>0</v>
      </c>
      <c r="BJ184" s="2" t="s">
        <v>79</v>
      </c>
      <c r="BK184" s="135">
        <f t="shared" si="14"/>
        <v>0</v>
      </c>
      <c r="BL184" s="2" t="s">
        <v>152</v>
      </c>
      <c r="BM184" s="134" t="s">
        <v>273</v>
      </c>
    </row>
    <row r="185" spans="2:47" s="17" customFormat="1" ht="12">
      <c r="B185" s="18"/>
      <c r="D185" s="136" t="s">
        <v>154</v>
      </c>
      <c r="F185" s="137" t="s">
        <v>274</v>
      </c>
      <c r="I185" s="138"/>
      <c r="L185" s="18"/>
      <c r="M185" s="139"/>
      <c r="T185" s="42"/>
      <c r="AT185" s="2" t="s">
        <v>154</v>
      </c>
      <c r="AU185" s="2" t="s">
        <v>81</v>
      </c>
    </row>
    <row r="186" spans="2:47" s="17" customFormat="1" ht="39">
      <c r="B186" s="18"/>
      <c r="D186" s="142" t="s">
        <v>176</v>
      </c>
      <c r="F186" s="164" t="s">
        <v>268</v>
      </c>
      <c r="I186" s="138"/>
      <c r="L186" s="18"/>
      <c r="M186" s="139"/>
      <c r="T186" s="42"/>
      <c r="AT186" s="2" t="s">
        <v>176</v>
      </c>
      <c r="AU186" s="2" t="s">
        <v>81</v>
      </c>
    </row>
    <row r="187" spans="2:51" s="140" customFormat="1" ht="12">
      <c r="B187" s="141"/>
      <c r="D187" s="142" t="s">
        <v>156</v>
      </c>
      <c r="E187" s="143" t="s">
        <v>19</v>
      </c>
      <c r="F187" s="144" t="s">
        <v>236</v>
      </c>
      <c r="H187" s="143" t="s">
        <v>19</v>
      </c>
      <c r="I187" s="145"/>
      <c r="L187" s="141"/>
      <c r="M187" s="146"/>
      <c r="T187" s="147"/>
      <c r="AT187" s="143" t="s">
        <v>156</v>
      </c>
      <c r="AU187" s="143" t="s">
        <v>81</v>
      </c>
      <c r="AV187" s="140" t="s">
        <v>79</v>
      </c>
      <c r="AW187" s="140" t="s">
        <v>33</v>
      </c>
      <c r="AX187" s="140" t="s">
        <v>71</v>
      </c>
      <c r="AY187" s="143" t="s">
        <v>145</v>
      </c>
    </row>
    <row r="188" spans="2:51" s="148" customFormat="1" ht="12">
      <c r="B188" s="149"/>
      <c r="D188" s="142" t="s">
        <v>156</v>
      </c>
      <c r="E188" s="150" t="s">
        <v>19</v>
      </c>
      <c r="F188" s="151" t="s">
        <v>79</v>
      </c>
      <c r="H188" s="152">
        <v>1</v>
      </c>
      <c r="I188" s="153"/>
      <c r="L188" s="149"/>
      <c r="M188" s="154"/>
      <c r="T188" s="155"/>
      <c r="AT188" s="150" t="s">
        <v>156</v>
      </c>
      <c r="AU188" s="150" t="s">
        <v>81</v>
      </c>
      <c r="AV188" s="148" t="s">
        <v>81</v>
      </c>
      <c r="AW188" s="148" t="s">
        <v>33</v>
      </c>
      <c r="AX188" s="148" t="s">
        <v>71</v>
      </c>
      <c r="AY188" s="150" t="s">
        <v>145</v>
      </c>
    </row>
    <row r="189" spans="2:51" s="140" customFormat="1" ht="12">
      <c r="B189" s="141"/>
      <c r="D189" s="142" t="s">
        <v>156</v>
      </c>
      <c r="E189" s="143" t="s">
        <v>19</v>
      </c>
      <c r="F189" s="144" t="s">
        <v>237</v>
      </c>
      <c r="H189" s="143" t="s">
        <v>19</v>
      </c>
      <c r="I189" s="145"/>
      <c r="L189" s="141"/>
      <c r="M189" s="146"/>
      <c r="T189" s="147"/>
      <c r="AT189" s="143" t="s">
        <v>156</v>
      </c>
      <c r="AU189" s="143" t="s">
        <v>81</v>
      </c>
      <c r="AV189" s="140" t="s">
        <v>79</v>
      </c>
      <c r="AW189" s="140" t="s">
        <v>33</v>
      </c>
      <c r="AX189" s="140" t="s">
        <v>71</v>
      </c>
      <c r="AY189" s="143" t="s">
        <v>145</v>
      </c>
    </row>
    <row r="190" spans="2:51" s="148" customFormat="1" ht="12">
      <c r="B190" s="149"/>
      <c r="D190" s="142" t="s">
        <v>156</v>
      </c>
      <c r="E190" s="150" t="s">
        <v>19</v>
      </c>
      <c r="F190" s="151" t="s">
        <v>79</v>
      </c>
      <c r="H190" s="152">
        <v>1</v>
      </c>
      <c r="I190" s="153"/>
      <c r="L190" s="149"/>
      <c r="M190" s="154"/>
      <c r="T190" s="155"/>
      <c r="AT190" s="150" t="s">
        <v>156</v>
      </c>
      <c r="AU190" s="150" t="s">
        <v>81</v>
      </c>
      <c r="AV190" s="148" t="s">
        <v>81</v>
      </c>
      <c r="AW190" s="148" t="s">
        <v>33</v>
      </c>
      <c r="AX190" s="148" t="s">
        <v>71</v>
      </c>
      <c r="AY190" s="150" t="s">
        <v>145</v>
      </c>
    </row>
    <row r="191" spans="2:51" s="156" customFormat="1" ht="12">
      <c r="B191" s="157"/>
      <c r="D191" s="142" t="s">
        <v>156</v>
      </c>
      <c r="E191" s="158" t="s">
        <v>19</v>
      </c>
      <c r="F191" s="159" t="s">
        <v>161</v>
      </c>
      <c r="H191" s="160">
        <v>2</v>
      </c>
      <c r="I191" s="161"/>
      <c r="L191" s="157"/>
      <c r="M191" s="162"/>
      <c r="T191" s="163"/>
      <c r="AT191" s="158" t="s">
        <v>156</v>
      </c>
      <c r="AU191" s="158" t="s">
        <v>81</v>
      </c>
      <c r="AV191" s="156" t="s">
        <v>152</v>
      </c>
      <c r="AW191" s="156" t="s">
        <v>33</v>
      </c>
      <c r="AX191" s="156" t="s">
        <v>79</v>
      </c>
      <c r="AY191" s="158" t="s">
        <v>145</v>
      </c>
    </row>
    <row r="192" spans="2:65" s="17" customFormat="1" ht="44.25" customHeight="1">
      <c r="B192" s="18"/>
      <c r="C192" s="123" t="s">
        <v>7</v>
      </c>
      <c r="D192" s="123" t="s">
        <v>147</v>
      </c>
      <c r="E192" s="124" t="s">
        <v>275</v>
      </c>
      <c r="F192" s="125" t="s">
        <v>276</v>
      </c>
      <c r="G192" s="126" t="s">
        <v>232</v>
      </c>
      <c r="H192" s="127">
        <v>2</v>
      </c>
      <c r="I192" s="128"/>
      <c r="J192" s="129">
        <f t="shared" si="5"/>
        <v>0</v>
      </c>
      <c r="K192" s="125" t="s">
        <v>151</v>
      </c>
      <c r="L192" s="18"/>
      <c r="M192" s="130" t="s">
        <v>19</v>
      </c>
      <c r="N192" s="131" t="s">
        <v>42</v>
      </c>
      <c r="P192" s="132">
        <f t="shared" si="6"/>
        <v>0</v>
      </c>
      <c r="Q192" s="132">
        <v>0.03428</v>
      </c>
      <c r="R192" s="132">
        <f t="shared" si="7"/>
        <v>0.06856</v>
      </c>
      <c r="S192" s="132">
        <v>0</v>
      </c>
      <c r="T192" s="133">
        <f t="shared" si="8"/>
        <v>0</v>
      </c>
      <c r="AR192" s="134" t="s">
        <v>152</v>
      </c>
      <c r="AT192" s="134" t="s">
        <v>147</v>
      </c>
      <c r="AU192" s="134" t="s">
        <v>81</v>
      </c>
      <c r="AY192" s="2" t="s">
        <v>145</v>
      </c>
      <c r="BE192" s="135">
        <f t="shared" si="9"/>
        <v>0</v>
      </c>
      <c r="BF192" s="135">
        <f t="shared" si="10"/>
        <v>0</v>
      </c>
      <c r="BG192" s="135">
        <f t="shared" si="11"/>
        <v>0</v>
      </c>
      <c r="BH192" s="135">
        <f t="shared" si="12"/>
        <v>0</v>
      </c>
      <c r="BI192" s="135">
        <f t="shared" si="13"/>
        <v>0</v>
      </c>
      <c r="BJ192" s="2" t="s">
        <v>79</v>
      </c>
      <c r="BK192" s="135">
        <f t="shared" si="14"/>
        <v>0</v>
      </c>
      <c r="BL192" s="2" t="s">
        <v>152</v>
      </c>
      <c r="BM192" s="134" t="s">
        <v>277</v>
      </c>
    </row>
    <row r="193" spans="2:47" s="17" customFormat="1" ht="12">
      <c r="B193" s="18"/>
      <c r="D193" s="136" t="s">
        <v>154</v>
      </c>
      <c r="F193" s="137" t="s">
        <v>278</v>
      </c>
      <c r="I193" s="138"/>
      <c r="L193" s="18"/>
      <c r="M193" s="139"/>
      <c r="T193" s="42"/>
      <c r="AT193" s="2" t="s">
        <v>154</v>
      </c>
      <c r="AU193" s="2" t="s">
        <v>81</v>
      </c>
    </row>
    <row r="194" spans="2:47" s="17" customFormat="1" ht="39">
      <c r="B194" s="18"/>
      <c r="D194" s="142" t="s">
        <v>176</v>
      </c>
      <c r="F194" s="164" t="s">
        <v>268</v>
      </c>
      <c r="I194" s="138"/>
      <c r="L194" s="18"/>
      <c r="M194" s="139"/>
      <c r="T194" s="42"/>
      <c r="AT194" s="2" t="s">
        <v>176</v>
      </c>
      <c r="AU194" s="2" t="s">
        <v>81</v>
      </c>
    </row>
    <row r="195" spans="2:51" s="140" customFormat="1" ht="12">
      <c r="B195" s="141"/>
      <c r="D195" s="142" t="s">
        <v>156</v>
      </c>
      <c r="E195" s="143" t="s">
        <v>19</v>
      </c>
      <c r="F195" s="144" t="s">
        <v>236</v>
      </c>
      <c r="H195" s="143" t="s">
        <v>19</v>
      </c>
      <c r="I195" s="145"/>
      <c r="L195" s="141"/>
      <c r="M195" s="146"/>
      <c r="T195" s="147"/>
      <c r="AT195" s="143" t="s">
        <v>156</v>
      </c>
      <c r="AU195" s="143" t="s">
        <v>81</v>
      </c>
      <c r="AV195" s="140" t="s">
        <v>79</v>
      </c>
      <c r="AW195" s="140" t="s">
        <v>33</v>
      </c>
      <c r="AX195" s="140" t="s">
        <v>71</v>
      </c>
      <c r="AY195" s="143" t="s">
        <v>145</v>
      </c>
    </row>
    <row r="196" spans="2:51" s="148" customFormat="1" ht="12">
      <c r="B196" s="149"/>
      <c r="D196" s="142" t="s">
        <v>156</v>
      </c>
      <c r="E196" s="150" t="s">
        <v>19</v>
      </c>
      <c r="F196" s="151" t="s">
        <v>81</v>
      </c>
      <c r="H196" s="152">
        <v>2</v>
      </c>
      <c r="I196" s="153"/>
      <c r="L196" s="149"/>
      <c r="M196" s="154"/>
      <c r="T196" s="155"/>
      <c r="AT196" s="150" t="s">
        <v>156</v>
      </c>
      <c r="AU196" s="150" t="s">
        <v>81</v>
      </c>
      <c r="AV196" s="148" t="s">
        <v>81</v>
      </c>
      <c r="AW196" s="148" t="s">
        <v>33</v>
      </c>
      <c r="AX196" s="148" t="s">
        <v>71</v>
      </c>
      <c r="AY196" s="150" t="s">
        <v>145</v>
      </c>
    </row>
    <row r="197" spans="2:51" s="156" customFormat="1" ht="12">
      <c r="B197" s="157"/>
      <c r="D197" s="142" t="s">
        <v>156</v>
      </c>
      <c r="E197" s="158" t="s">
        <v>19</v>
      </c>
      <c r="F197" s="159" t="s">
        <v>161</v>
      </c>
      <c r="H197" s="160">
        <v>2</v>
      </c>
      <c r="I197" s="161"/>
      <c r="L197" s="157"/>
      <c r="M197" s="162"/>
      <c r="T197" s="163"/>
      <c r="AT197" s="158" t="s">
        <v>156</v>
      </c>
      <c r="AU197" s="158" t="s">
        <v>81</v>
      </c>
      <c r="AV197" s="156" t="s">
        <v>152</v>
      </c>
      <c r="AW197" s="156" t="s">
        <v>33</v>
      </c>
      <c r="AX197" s="156" t="s">
        <v>79</v>
      </c>
      <c r="AY197" s="158" t="s">
        <v>145</v>
      </c>
    </row>
    <row r="198" spans="2:65" s="17" customFormat="1" ht="44.25" customHeight="1">
      <c r="B198" s="18"/>
      <c r="C198" s="123" t="s">
        <v>279</v>
      </c>
      <c r="D198" s="123" t="s">
        <v>147</v>
      </c>
      <c r="E198" s="124" t="s">
        <v>280</v>
      </c>
      <c r="F198" s="125" t="s">
        <v>281</v>
      </c>
      <c r="G198" s="126" t="s">
        <v>232</v>
      </c>
      <c r="H198" s="127">
        <v>1</v>
      </c>
      <c r="I198" s="128"/>
      <c r="J198" s="129">
        <f t="shared" si="5"/>
        <v>0</v>
      </c>
      <c r="K198" s="125" t="s">
        <v>151</v>
      </c>
      <c r="L198" s="18"/>
      <c r="M198" s="130" t="s">
        <v>19</v>
      </c>
      <c r="N198" s="131" t="s">
        <v>42</v>
      </c>
      <c r="P198" s="132">
        <f t="shared" si="6"/>
        <v>0</v>
      </c>
      <c r="Q198" s="132">
        <v>0.02535</v>
      </c>
      <c r="R198" s="132">
        <f t="shared" si="7"/>
        <v>0.02535</v>
      </c>
      <c r="S198" s="132">
        <v>0</v>
      </c>
      <c r="T198" s="133">
        <f t="shared" si="8"/>
        <v>0</v>
      </c>
      <c r="AR198" s="134" t="s">
        <v>152</v>
      </c>
      <c r="AT198" s="134" t="s">
        <v>147</v>
      </c>
      <c r="AU198" s="134" t="s">
        <v>81</v>
      </c>
      <c r="AY198" s="2" t="s">
        <v>145</v>
      </c>
      <c r="BE198" s="135">
        <f t="shared" si="9"/>
        <v>0</v>
      </c>
      <c r="BF198" s="135">
        <f t="shared" si="10"/>
        <v>0</v>
      </c>
      <c r="BG198" s="135">
        <f t="shared" si="11"/>
        <v>0</v>
      </c>
      <c r="BH198" s="135">
        <f t="shared" si="12"/>
        <v>0</v>
      </c>
      <c r="BI198" s="135">
        <f t="shared" si="13"/>
        <v>0</v>
      </c>
      <c r="BJ198" s="2" t="s">
        <v>79</v>
      </c>
      <c r="BK198" s="135">
        <f t="shared" si="14"/>
        <v>0</v>
      </c>
      <c r="BL198" s="2" t="s">
        <v>152</v>
      </c>
      <c r="BM198" s="134" t="s">
        <v>282</v>
      </c>
    </row>
    <row r="199" spans="2:47" s="17" customFormat="1" ht="12">
      <c r="B199" s="18"/>
      <c r="D199" s="136" t="s">
        <v>154</v>
      </c>
      <c r="F199" s="137" t="s">
        <v>283</v>
      </c>
      <c r="I199" s="138"/>
      <c r="L199" s="18"/>
      <c r="M199" s="139"/>
      <c r="T199" s="42"/>
      <c r="AT199" s="2" t="s">
        <v>154</v>
      </c>
      <c r="AU199" s="2" t="s">
        <v>81</v>
      </c>
    </row>
    <row r="200" spans="2:47" s="17" customFormat="1" ht="39">
      <c r="B200" s="18"/>
      <c r="D200" s="142" t="s">
        <v>176</v>
      </c>
      <c r="F200" s="164" t="s">
        <v>268</v>
      </c>
      <c r="I200" s="138"/>
      <c r="L200" s="18"/>
      <c r="M200" s="139"/>
      <c r="T200" s="42"/>
      <c r="AT200" s="2" t="s">
        <v>176</v>
      </c>
      <c r="AU200" s="2" t="s">
        <v>81</v>
      </c>
    </row>
    <row r="201" spans="2:51" s="140" customFormat="1" ht="12">
      <c r="B201" s="141"/>
      <c r="D201" s="142" t="s">
        <v>156</v>
      </c>
      <c r="E201" s="143" t="s">
        <v>19</v>
      </c>
      <c r="F201" s="144" t="s">
        <v>236</v>
      </c>
      <c r="H201" s="143" t="s">
        <v>19</v>
      </c>
      <c r="I201" s="145"/>
      <c r="L201" s="141"/>
      <c r="M201" s="146"/>
      <c r="T201" s="147"/>
      <c r="AT201" s="143" t="s">
        <v>156</v>
      </c>
      <c r="AU201" s="143" t="s">
        <v>81</v>
      </c>
      <c r="AV201" s="140" t="s">
        <v>79</v>
      </c>
      <c r="AW201" s="140" t="s">
        <v>33</v>
      </c>
      <c r="AX201" s="140" t="s">
        <v>71</v>
      </c>
      <c r="AY201" s="143" t="s">
        <v>145</v>
      </c>
    </row>
    <row r="202" spans="2:51" s="148" customFormat="1" ht="12">
      <c r="B202" s="149"/>
      <c r="D202" s="142" t="s">
        <v>156</v>
      </c>
      <c r="E202" s="150" t="s">
        <v>19</v>
      </c>
      <c r="F202" s="151" t="s">
        <v>79</v>
      </c>
      <c r="H202" s="152">
        <v>1</v>
      </c>
      <c r="I202" s="153"/>
      <c r="L202" s="149"/>
      <c r="M202" s="154"/>
      <c r="T202" s="155"/>
      <c r="AT202" s="150" t="s">
        <v>156</v>
      </c>
      <c r="AU202" s="150" t="s">
        <v>81</v>
      </c>
      <c r="AV202" s="148" t="s">
        <v>81</v>
      </c>
      <c r="AW202" s="148" t="s">
        <v>33</v>
      </c>
      <c r="AX202" s="148" t="s">
        <v>71</v>
      </c>
      <c r="AY202" s="150" t="s">
        <v>145</v>
      </c>
    </row>
    <row r="203" spans="2:51" s="156" customFormat="1" ht="12">
      <c r="B203" s="157"/>
      <c r="D203" s="142" t="s">
        <v>156</v>
      </c>
      <c r="E203" s="158" t="s">
        <v>19</v>
      </c>
      <c r="F203" s="159" t="s">
        <v>161</v>
      </c>
      <c r="H203" s="160">
        <v>1</v>
      </c>
      <c r="I203" s="161"/>
      <c r="L203" s="157"/>
      <c r="M203" s="162"/>
      <c r="T203" s="163"/>
      <c r="AT203" s="158" t="s">
        <v>156</v>
      </c>
      <c r="AU203" s="158" t="s">
        <v>81</v>
      </c>
      <c r="AV203" s="156" t="s">
        <v>152</v>
      </c>
      <c r="AW203" s="156" t="s">
        <v>33</v>
      </c>
      <c r="AX203" s="156" t="s">
        <v>79</v>
      </c>
      <c r="AY203" s="158" t="s">
        <v>145</v>
      </c>
    </row>
    <row r="204" spans="2:65" s="17" customFormat="1" ht="44.25" customHeight="1">
      <c r="B204" s="18"/>
      <c r="C204" s="123" t="s">
        <v>284</v>
      </c>
      <c r="D204" s="123" t="s">
        <v>147</v>
      </c>
      <c r="E204" s="124" t="s">
        <v>285</v>
      </c>
      <c r="F204" s="125" t="s">
        <v>286</v>
      </c>
      <c r="G204" s="126" t="s">
        <v>232</v>
      </c>
      <c r="H204" s="127">
        <v>3</v>
      </c>
      <c r="I204" s="128"/>
      <c r="J204" s="129">
        <f t="shared" si="5"/>
        <v>0</v>
      </c>
      <c r="K204" s="125" t="s">
        <v>151</v>
      </c>
      <c r="L204" s="18"/>
      <c r="M204" s="130" t="s">
        <v>19</v>
      </c>
      <c r="N204" s="131" t="s">
        <v>42</v>
      </c>
      <c r="P204" s="132">
        <f t="shared" si="6"/>
        <v>0</v>
      </c>
      <c r="Q204" s="132">
        <v>0.03963</v>
      </c>
      <c r="R204" s="132">
        <f t="shared" si="7"/>
        <v>0.11889</v>
      </c>
      <c r="S204" s="132">
        <v>0</v>
      </c>
      <c r="T204" s="133">
        <f t="shared" si="8"/>
        <v>0</v>
      </c>
      <c r="AR204" s="134" t="s">
        <v>152</v>
      </c>
      <c r="AT204" s="134" t="s">
        <v>147</v>
      </c>
      <c r="AU204" s="134" t="s">
        <v>81</v>
      </c>
      <c r="AY204" s="2" t="s">
        <v>145</v>
      </c>
      <c r="BE204" s="135">
        <f t="shared" si="9"/>
        <v>0</v>
      </c>
      <c r="BF204" s="135">
        <f t="shared" si="10"/>
        <v>0</v>
      </c>
      <c r="BG204" s="135">
        <f t="shared" si="11"/>
        <v>0</v>
      </c>
      <c r="BH204" s="135">
        <f t="shared" si="12"/>
        <v>0</v>
      </c>
      <c r="BI204" s="135">
        <f t="shared" si="13"/>
        <v>0</v>
      </c>
      <c r="BJ204" s="2" t="s">
        <v>79</v>
      </c>
      <c r="BK204" s="135">
        <f t="shared" si="14"/>
        <v>0</v>
      </c>
      <c r="BL204" s="2" t="s">
        <v>152</v>
      </c>
      <c r="BM204" s="134" t="s">
        <v>287</v>
      </c>
    </row>
    <row r="205" spans="2:47" s="17" customFormat="1" ht="12">
      <c r="B205" s="18"/>
      <c r="D205" s="136" t="s">
        <v>154</v>
      </c>
      <c r="F205" s="137" t="s">
        <v>288</v>
      </c>
      <c r="I205" s="138"/>
      <c r="L205" s="18"/>
      <c r="M205" s="139"/>
      <c r="T205" s="42"/>
      <c r="AT205" s="2" t="s">
        <v>154</v>
      </c>
      <c r="AU205" s="2" t="s">
        <v>81</v>
      </c>
    </row>
    <row r="206" spans="2:47" s="17" customFormat="1" ht="39">
      <c r="B206" s="18"/>
      <c r="D206" s="142" t="s">
        <v>176</v>
      </c>
      <c r="F206" s="164" t="s">
        <v>268</v>
      </c>
      <c r="I206" s="138"/>
      <c r="L206" s="18"/>
      <c r="M206" s="139"/>
      <c r="T206" s="42"/>
      <c r="AT206" s="2" t="s">
        <v>176</v>
      </c>
      <c r="AU206" s="2" t="s">
        <v>81</v>
      </c>
    </row>
    <row r="207" spans="2:51" s="140" customFormat="1" ht="12">
      <c r="B207" s="141"/>
      <c r="D207" s="142" t="s">
        <v>156</v>
      </c>
      <c r="E207" s="143" t="s">
        <v>19</v>
      </c>
      <c r="F207" s="144" t="s">
        <v>236</v>
      </c>
      <c r="H207" s="143" t="s">
        <v>19</v>
      </c>
      <c r="I207" s="145"/>
      <c r="L207" s="141"/>
      <c r="M207" s="146"/>
      <c r="T207" s="147"/>
      <c r="AT207" s="143" t="s">
        <v>156</v>
      </c>
      <c r="AU207" s="143" t="s">
        <v>81</v>
      </c>
      <c r="AV207" s="140" t="s">
        <v>79</v>
      </c>
      <c r="AW207" s="140" t="s">
        <v>33</v>
      </c>
      <c r="AX207" s="140" t="s">
        <v>71</v>
      </c>
      <c r="AY207" s="143" t="s">
        <v>145</v>
      </c>
    </row>
    <row r="208" spans="2:51" s="148" customFormat="1" ht="12">
      <c r="B208" s="149"/>
      <c r="D208" s="142" t="s">
        <v>156</v>
      </c>
      <c r="E208" s="150" t="s">
        <v>19</v>
      </c>
      <c r="F208" s="151" t="s">
        <v>166</v>
      </c>
      <c r="H208" s="152">
        <v>3</v>
      </c>
      <c r="I208" s="153"/>
      <c r="L208" s="149"/>
      <c r="M208" s="154"/>
      <c r="T208" s="155"/>
      <c r="AT208" s="150" t="s">
        <v>156</v>
      </c>
      <c r="AU208" s="150" t="s">
        <v>81</v>
      </c>
      <c r="AV208" s="148" t="s">
        <v>81</v>
      </c>
      <c r="AW208" s="148" t="s">
        <v>33</v>
      </c>
      <c r="AX208" s="148" t="s">
        <v>71</v>
      </c>
      <c r="AY208" s="150" t="s">
        <v>145</v>
      </c>
    </row>
    <row r="209" spans="2:51" s="156" customFormat="1" ht="12">
      <c r="B209" s="157"/>
      <c r="D209" s="142" t="s">
        <v>156</v>
      </c>
      <c r="E209" s="158" t="s">
        <v>19</v>
      </c>
      <c r="F209" s="159" t="s">
        <v>161</v>
      </c>
      <c r="H209" s="160">
        <v>3</v>
      </c>
      <c r="I209" s="161"/>
      <c r="L209" s="157"/>
      <c r="M209" s="162"/>
      <c r="T209" s="163"/>
      <c r="AT209" s="158" t="s">
        <v>156</v>
      </c>
      <c r="AU209" s="158" t="s">
        <v>81</v>
      </c>
      <c r="AV209" s="156" t="s">
        <v>152</v>
      </c>
      <c r="AW209" s="156" t="s">
        <v>33</v>
      </c>
      <c r="AX209" s="156" t="s">
        <v>79</v>
      </c>
      <c r="AY209" s="158" t="s">
        <v>145</v>
      </c>
    </row>
    <row r="210" spans="2:65" s="17" customFormat="1" ht="24.2" customHeight="1">
      <c r="B210" s="18"/>
      <c r="C210" s="123" t="s">
        <v>289</v>
      </c>
      <c r="D210" s="123" t="s">
        <v>147</v>
      </c>
      <c r="E210" s="124" t="s">
        <v>290</v>
      </c>
      <c r="F210" s="125" t="s">
        <v>291</v>
      </c>
      <c r="G210" s="126" t="s">
        <v>292</v>
      </c>
      <c r="H210" s="127">
        <v>30.6</v>
      </c>
      <c r="I210" s="128"/>
      <c r="J210" s="129">
        <f t="shared" si="5"/>
        <v>0</v>
      </c>
      <c r="K210" s="125" t="s">
        <v>19</v>
      </c>
      <c r="L210" s="18"/>
      <c r="M210" s="130" t="s">
        <v>19</v>
      </c>
      <c r="N210" s="131" t="s">
        <v>42</v>
      </c>
      <c r="P210" s="132">
        <f t="shared" si="6"/>
        <v>0</v>
      </c>
      <c r="Q210" s="132">
        <v>0.025</v>
      </c>
      <c r="R210" s="132">
        <f t="shared" si="7"/>
        <v>0.7650000000000001</v>
      </c>
      <c r="S210" s="132">
        <v>0</v>
      </c>
      <c r="T210" s="133">
        <f t="shared" si="8"/>
        <v>0</v>
      </c>
      <c r="AR210" s="134" t="s">
        <v>152</v>
      </c>
      <c r="AT210" s="134" t="s">
        <v>147</v>
      </c>
      <c r="AU210" s="134" t="s">
        <v>81</v>
      </c>
      <c r="AY210" s="2" t="s">
        <v>145</v>
      </c>
      <c r="BE210" s="135">
        <f t="shared" si="9"/>
        <v>0</v>
      </c>
      <c r="BF210" s="135">
        <f t="shared" si="10"/>
        <v>0</v>
      </c>
      <c r="BG210" s="135">
        <f t="shared" si="11"/>
        <v>0</v>
      </c>
      <c r="BH210" s="135">
        <f t="shared" si="12"/>
        <v>0</v>
      </c>
      <c r="BI210" s="135">
        <f t="shared" si="13"/>
        <v>0</v>
      </c>
      <c r="BJ210" s="2" t="s">
        <v>79</v>
      </c>
      <c r="BK210" s="135">
        <f t="shared" si="14"/>
        <v>0</v>
      </c>
      <c r="BL210" s="2" t="s">
        <v>152</v>
      </c>
      <c r="BM210" s="134" t="s">
        <v>293</v>
      </c>
    </row>
    <row r="211" spans="2:51" s="140" customFormat="1" ht="12">
      <c r="B211" s="141"/>
      <c r="D211" s="142" t="s">
        <v>156</v>
      </c>
      <c r="E211" s="143" t="s">
        <v>19</v>
      </c>
      <c r="F211" s="144" t="s">
        <v>294</v>
      </c>
      <c r="H211" s="143" t="s">
        <v>19</v>
      </c>
      <c r="I211" s="145"/>
      <c r="L211" s="141"/>
      <c r="M211" s="146"/>
      <c r="T211" s="147"/>
      <c r="AT211" s="143" t="s">
        <v>156</v>
      </c>
      <c r="AU211" s="143" t="s">
        <v>81</v>
      </c>
      <c r="AV211" s="140" t="s">
        <v>79</v>
      </c>
      <c r="AW211" s="140" t="s">
        <v>33</v>
      </c>
      <c r="AX211" s="140" t="s">
        <v>71</v>
      </c>
      <c r="AY211" s="143" t="s">
        <v>145</v>
      </c>
    </row>
    <row r="212" spans="2:51" s="148" customFormat="1" ht="12">
      <c r="B212" s="149"/>
      <c r="D212" s="142" t="s">
        <v>156</v>
      </c>
      <c r="E212" s="150" t="s">
        <v>19</v>
      </c>
      <c r="F212" s="151" t="s">
        <v>295</v>
      </c>
      <c r="H212" s="152">
        <v>16.6</v>
      </c>
      <c r="I212" s="153"/>
      <c r="L212" s="149"/>
      <c r="M212" s="154"/>
      <c r="T212" s="155"/>
      <c r="AT212" s="150" t="s">
        <v>156</v>
      </c>
      <c r="AU212" s="150" t="s">
        <v>81</v>
      </c>
      <c r="AV212" s="148" t="s">
        <v>81</v>
      </c>
      <c r="AW212" s="148" t="s">
        <v>33</v>
      </c>
      <c r="AX212" s="148" t="s">
        <v>71</v>
      </c>
      <c r="AY212" s="150" t="s">
        <v>145</v>
      </c>
    </row>
    <row r="213" spans="2:51" s="140" customFormat="1" ht="12">
      <c r="B213" s="141"/>
      <c r="D213" s="142" t="s">
        <v>156</v>
      </c>
      <c r="E213" s="143" t="s">
        <v>19</v>
      </c>
      <c r="F213" s="144" t="s">
        <v>296</v>
      </c>
      <c r="H213" s="143" t="s">
        <v>19</v>
      </c>
      <c r="I213" s="145"/>
      <c r="L213" s="141"/>
      <c r="M213" s="146"/>
      <c r="T213" s="147"/>
      <c r="AT213" s="143" t="s">
        <v>156</v>
      </c>
      <c r="AU213" s="143" t="s">
        <v>81</v>
      </c>
      <c r="AV213" s="140" t="s">
        <v>79</v>
      </c>
      <c r="AW213" s="140" t="s">
        <v>33</v>
      </c>
      <c r="AX213" s="140" t="s">
        <v>71</v>
      </c>
      <c r="AY213" s="143" t="s">
        <v>145</v>
      </c>
    </row>
    <row r="214" spans="2:51" s="148" customFormat="1" ht="12">
      <c r="B214" s="149"/>
      <c r="D214" s="142" t="s">
        <v>156</v>
      </c>
      <c r="E214" s="150" t="s">
        <v>19</v>
      </c>
      <c r="F214" s="151" t="s">
        <v>297</v>
      </c>
      <c r="H214" s="152">
        <v>4</v>
      </c>
      <c r="I214" s="153"/>
      <c r="L214" s="149"/>
      <c r="M214" s="154"/>
      <c r="T214" s="155"/>
      <c r="AT214" s="150" t="s">
        <v>156</v>
      </c>
      <c r="AU214" s="150" t="s">
        <v>81</v>
      </c>
      <c r="AV214" s="148" t="s">
        <v>81</v>
      </c>
      <c r="AW214" s="148" t="s">
        <v>33</v>
      </c>
      <c r="AX214" s="148" t="s">
        <v>71</v>
      </c>
      <c r="AY214" s="150" t="s">
        <v>145</v>
      </c>
    </row>
    <row r="215" spans="2:51" s="140" customFormat="1" ht="12">
      <c r="B215" s="141"/>
      <c r="D215" s="142" t="s">
        <v>156</v>
      </c>
      <c r="E215" s="143" t="s">
        <v>19</v>
      </c>
      <c r="F215" s="144" t="s">
        <v>298</v>
      </c>
      <c r="H215" s="143" t="s">
        <v>19</v>
      </c>
      <c r="I215" s="145"/>
      <c r="L215" s="141"/>
      <c r="M215" s="146"/>
      <c r="T215" s="147"/>
      <c r="AT215" s="143" t="s">
        <v>156</v>
      </c>
      <c r="AU215" s="143" t="s">
        <v>81</v>
      </c>
      <c r="AV215" s="140" t="s">
        <v>79</v>
      </c>
      <c r="AW215" s="140" t="s">
        <v>33</v>
      </c>
      <c r="AX215" s="140" t="s">
        <v>71</v>
      </c>
      <c r="AY215" s="143" t="s">
        <v>145</v>
      </c>
    </row>
    <row r="216" spans="2:51" s="148" customFormat="1" ht="12">
      <c r="B216" s="149"/>
      <c r="D216" s="142" t="s">
        <v>156</v>
      </c>
      <c r="E216" s="150" t="s">
        <v>19</v>
      </c>
      <c r="F216" s="151" t="s">
        <v>210</v>
      </c>
      <c r="H216" s="152">
        <v>10</v>
      </c>
      <c r="I216" s="153"/>
      <c r="L216" s="149"/>
      <c r="M216" s="154"/>
      <c r="T216" s="155"/>
      <c r="AT216" s="150" t="s">
        <v>156</v>
      </c>
      <c r="AU216" s="150" t="s">
        <v>81</v>
      </c>
      <c r="AV216" s="148" t="s">
        <v>81</v>
      </c>
      <c r="AW216" s="148" t="s">
        <v>33</v>
      </c>
      <c r="AX216" s="148" t="s">
        <v>71</v>
      </c>
      <c r="AY216" s="150" t="s">
        <v>145</v>
      </c>
    </row>
    <row r="217" spans="2:51" s="156" customFormat="1" ht="12">
      <c r="B217" s="157"/>
      <c r="D217" s="142" t="s">
        <v>156</v>
      </c>
      <c r="E217" s="158" t="s">
        <v>19</v>
      </c>
      <c r="F217" s="159" t="s">
        <v>161</v>
      </c>
      <c r="H217" s="160">
        <v>30.6</v>
      </c>
      <c r="I217" s="161"/>
      <c r="L217" s="157"/>
      <c r="M217" s="162"/>
      <c r="T217" s="163"/>
      <c r="AT217" s="158" t="s">
        <v>156</v>
      </c>
      <c r="AU217" s="158" t="s">
        <v>81</v>
      </c>
      <c r="AV217" s="156" t="s">
        <v>152</v>
      </c>
      <c r="AW217" s="156" t="s">
        <v>33</v>
      </c>
      <c r="AX217" s="156" t="s">
        <v>79</v>
      </c>
      <c r="AY217" s="158" t="s">
        <v>145</v>
      </c>
    </row>
    <row r="218" spans="2:65" s="17" customFormat="1" ht="33" customHeight="1">
      <c r="B218" s="18"/>
      <c r="C218" s="123" t="s">
        <v>299</v>
      </c>
      <c r="D218" s="123" t="s">
        <v>147</v>
      </c>
      <c r="E218" s="124" t="s">
        <v>300</v>
      </c>
      <c r="F218" s="125" t="s">
        <v>301</v>
      </c>
      <c r="G218" s="126" t="s">
        <v>183</v>
      </c>
      <c r="H218" s="127">
        <v>0.07</v>
      </c>
      <c r="I218" s="128"/>
      <c r="J218" s="129">
        <f t="shared" si="5"/>
        <v>0</v>
      </c>
      <c r="K218" s="125" t="s">
        <v>151</v>
      </c>
      <c r="L218" s="18"/>
      <c r="M218" s="130" t="s">
        <v>19</v>
      </c>
      <c r="N218" s="131" t="s">
        <v>42</v>
      </c>
      <c r="P218" s="132">
        <f t="shared" si="6"/>
        <v>0</v>
      </c>
      <c r="Q218" s="132">
        <v>1.09</v>
      </c>
      <c r="R218" s="132">
        <f t="shared" si="7"/>
        <v>0.0763</v>
      </c>
      <c r="S218" s="132">
        <v>0</v>
      </c>
      <c r="T218" s="133">
        <f t="shared" si="8"/>
        <v>0</v>
      </c>
      <c r="AR218" s="134" t="s">
        <v>152</v>
      </c>
      <c r="AT218" s="134" t="s">
        <v>147</v>
      </c>
      <c r="AU218" s="134" t="s">
        <v>81</v>
      </c>
      <c r="AY218" s="2" t="s">
        <v>145</v>
      </c>
      <c r="BE218" s="135">
        <f t="shared" si="9"/>
        <v>0</v>
      </c>
      <c r="BF218" s="135">
        <f t="shared" si="10"/>
        <v>0</v>
      </c>
      <c r="BG218" s="135">
        <f t="shared" si="11"/>
        <v>0</v>
      </c>
      <c r="BH218" s="135">
        <f t="shared" si="12"/>
        <v>0</v>
      </c>
      <c r="BI218" s="135">
        <f t="shared" si="13"/>
        <v>0</v>
      </c>
      <c r="BJ218" s="2" t="s">
        <v>79</v>
      </c>
      <c r="BK218" s="135">
        <f t="shared" si="14"/>
        <v>0</v>
      </c>
      <c r="BL218" s="2" t="s">
        <v>152</v>
      </c>
      <c r="BM218" s="134" t="s">
        <v>302</v>
      </c>
    </row>
    <row r="219" spans="2:47" s="17" customFormat="1" ht="12">
      <c r="B219" s="18"/>
      <c r="D219" s="136" t="s">
        <v>154</v>
      </c>
      <c r="F219" s="137" t="s">
        <v>303</v>
      </c>
      <c r="I219" s="138"/>
      <c r="L219" s="18"/>
      <c r="M219" s="139"/>
      <c r="T219" s="42"/>
      <c r="AT219" s="2" t="s">
        <v>154</v>
      </c>
      <c r="AU219" s="2" t="s">
        <v>81</v>
      </c>
    </row>
    <row r="220" spans="2:47" s="17" customFormat="1" ht="58.5">
      <c r="B220" s="18"/>
      <c r="D220" s="142" t="s">
        <v>176</v>
      </c>
      <c r="F220" s="164" t="s">
        <v>304</v>
      </c>
      <c r="I220" s="138"/>
      <c r="L220" s="18"/>
      <c r="M220" s="139"/>
      <c r="T220" s="42"/>
      <c r="AT220" s="2" t="s">
        <v>176</v>
      </c>
      <c r="AU220" s="2" t="s">
        <v>81</v>
      </c>
    </row>
    <row r="221" spans="2:51" s="140" customFormat="1" ht="12">
      <c r="B221" s="141"/>
      <c r="D221" s="142" t="s">
        <v>156</v>
      </c>
      <c r="E221" s="143" t="s">
        <v>19</v>
      </c>
      <c r="F221" s="144" t="s">
        <v>237</v>
      </c>
      <c r="H221" s="143" t="s">
        <v>19</v>
      </c>
      <c r="I221" s="145"/>
      <c r="L221" s="141"/>
      <c r="M221" s="146"/>
      <c r="T221" s="147"/>
      <c r="AT221" s="143" t="s">
        <v>156</v>
      </c>
      <c r="AU221" s="143" t="s">
        <v>81</v>
      </c>
      <c r="AV221" s="140" t="s">
        <v>79</v>
      </c>
      <c r="AW221" s="140" t="s">
        <v>33</v>
      </c>
      <c r="AX221" s="140" t="s">
        <v>71</v>
      </c>
      <c r="AY221" s="143" t="s">
        <v>145</v>
      </c>
    </row>
    <row r="222" spans="2:51" s="148" customFormat="1" ht="12">
      <c r="B222" s="149"/>
      <c r="D222" s="142" t="s">
        <v>156</v>
      </c>
      <c r="E222" s="150" t="s">
        <v>19</v>
      </c>
      <c r="F222" s="151" t="s">
        <v>305</v>
      </c>
      <c r="H222" s="152">
        <v>0.07</v>
      </c>
      <c r="I222" s="153"/>
      <c r="L222" s="149"/>
      <c r="M222" s="154"/>
      <c r="T222" s="155"/>
      <c r="AT222" s="150" t="s">
        <v>156</v>
      </c>
      <c r="AU222" s="150" t="s">
        <v>81</v>
      </c>
      <c r="AV222" s="148" t="s">
        <v>81</v>
      </c>
      <c r="AW222" s="148" t="s">
        <v>33</v>
      </c>
      <c r="AX222" s="148" t="s">
        <v>71</v>
      </c>
      <c r="AY222" s="150" t="s">
        <v>145</v>
      </c>
    </row>
    <row r="223" spans="2:51" s="156" customFormat="1" ht="12">
      <c r="B223" s="157"/>
      <c r="D223" s="142" t="s">
        <v>156</v>
      </c>
      <c r="E223" s="158" t="s">
        <v>19</v>
      </c>
      <c r="F223" s="159" t="s">
        <v>161</v>
      </c>
      <c r="H223" s="160">
        <v>0.07</v>
      </c>
      <c r="I223" s="161"/>
      <c r="L223" s="157"/>
      <c r="M223" s="162"/>
      <c r="T223" s="163"/>
      <c r="AT223" s="158" t="s">
        <v>156</v>
      </c>
      <c r="AU223" s="158" t="s">
        <v>81</v>
      </c>
      <c r="AV223" s="156" t="s">
        <v>152</v>
      </c>
      <c r="AW223" s="156" t="s">
        <v>33</v>
      </c>
      <c r="AX223" s="156" t="s">
        <v>79</v>
      </c>
      <c r="AY223" s="158" t="s">
        <v>145</v>
      </c>
    </row>
    <row r="224" spans="2:65" s="17" customFormat="1" ht="16.5" customHeight="1">
      <c r="B224" s="18"/>
      <c r="C224" s="165" t="s">
        <v>306</v>
      </c>
      <c r="D224" s="165" t="s">
        <v>180</v>
      </c>
      <c r="E224" s="166" t="s">
        <v>307</v>
      </c>
      <c r="F224" s="167" t="s">
        <v>308</v>
      </c>
      <c r="G224" s="168" t="s">
        <v>183</v>
      </c>
      <c r="H224" s="169">
        <v>0.076</v>
      </c>
      <c r="I224" s="170"/>
      <c r="J224" s="171">
        <f aca="true" t="shared" si="15" ref="J224:J272">ROUND(I224*H224,2)</f>
        <v>0</v>
      </c>
      <c r="K224" s="167" t="s">
        <v>151</v>
      </c>
      <c r="L224" s="172"/>
      <c r="M224" s="173" t="s">
        <v>19</v>
      </c>
      <c r="N224" s="174" t="s">
        <v>42</v>
      </c>
      <c r="P224" s="132">
        <f aca="true" t="shared" si="16" ref="P224:P272">O224*H224</f>
        <v>0</v>
      </c>
      <c r="Q224" s="132">
        <v>1</v>
      </c>
      <c r="R224" s="132">
        <f aca="true" t="shared" si="17" ref="R224:R272">Q224*H224</f>
        <v>0.076</v>
      </c>
      <c r="S224" s="132">
        <v>0</v>
      </c>
      <c r="T224" s="133">
        <f aca="true" t="shared" si="18" ref="T224:T272">S224*H224</f>
        <v>0</v>
      </c>
      <c r="AR224" s="134" t="s">
        <v>184</v>
      </c>
      <c r="AT224" s="134" t="s">
        <v>180</v>
      </c>
      <c r="AU224" s="134" t="s">
        <v>81</v>
      </c>
      <c r="AY224" s="2" t="s">
        <v>145</v>
      </c>
      <c r="BE224" s="135">
        <f aca="true" t="shared" si="19" ref="BE224:BE282">IF(N224="základní",J224,0)</f>
        <v>0</v>
      </c>
      <c r="BF224" s="135">
        <f aca="true" t="shared" si="20" ref="BF224:BF282">IF(N224="snížená",J224,0)</f>
        <v>0</v>
      </c>
      <c r="BG224" s="135">
        <f aca="true" t="shared" si="21" ref="BG224:BG282">IF(N224="zákl. přenesená",J224,0)</f>
        <v>0</v>
      </c>
      <c r="BH224" s="135">
        <f aca="true" t="shared" si="22" ref="BH224:BH282">IF(N224="sníž. přenesená",J224,0)</f>
        <v>0</v>
      </c>
      <c r="BI224" s="135">
        <f aca="true" t="shared" si="23" ref="BI224:BI282">IF(N224="nulová",J224,0)</f>
        <v>0</v>
      </c>
      <c r="BJ224" s="2" t="s">
        <v>79</v>
      </c>
      <c r="BK224" s="135">
        <f aca="true" t="shared" si="24" ref="BK224:BK272">ROUND(I224*H224,2)</f>
        <v>0</v>
      </c>
      <c r="BL224" s="2" t="s">
        <v>152</v>
      </c>
      <c r="BM224" s="134" t="s">
        <v>309</v>
      </c>
    </row>
    <row r="225" spans="2:47" s="17" customFormat="1" ht="19.5">
      <c r="B225" s="18"/>
      <c r="D225" s="142" t="s">
        <v>310</v>
      </c>
      <c r="F225" s="164" t="s">
        <v>311</v>
      </c>
      <c r="I225" s="138"/>
      <c r="L225" s="18"/>
      <c r="M225" s="139"/>
      <c r="T225" s="42"/>
      <c r="AT225" s="2" t="s">
        <v>310</v>
      </c>
      <c r="AU225" s="2" t="s">
        <v>81</v>
      </c>
    </row>
    <row r="226" spans="2:51" s="148" customFormat="1" ht="12">
      <c r="B226" s="149"/>
      <c r="D226" s="142" t="s">
        <v>156</v>
      </c>
      <c r="E226" s="150" t="s">
        <v>19</v>
      </c>
      <c r="F226" s="151" t="s">
        <v>312</v>
      </c>
      <c r="H226" s="152">
        <v>0.076</v>
      </c>
      <c r="I226" s="153"/>
      <c r="L226" s="149"/>
      <c r="M226" s="154"/>
      <c r="T226" s="155"/>
      <c r="AT226" s="150" t="s">
        <v>156</v>
      </c>
      <c r="AU226" s="150" t="s">
        <v>81</v>
      </c>
      <c r="AV226" s="148" t="s">
        <v>81</v>
      </c>
      <c r="AW226" s="148" t="s">
        <v>33</v>
      </c>
      <c r="AX226" s="148" t="s">
        <v>71</v>
      </c>
      <c r="AY226" s="150" t="s">
        <v>145</v>
      </c>
    </row>
    <row r="227" spans="2:51" s="156" customFormat="1" ht="12">
      <c r="B227" s="157"/>
      <c r="D227" s="142" t="s">
        <v>156</v>
      </c>
      <c r="E227" s="158" t="s">
        <v>19</v>
      </c>
      <c r="F227" s="159" t="s">
        <v>161</v>
      </c>
      <c r="H227" s="160">
        <v>0.076</v>
      </c>
      <c r="I227" s="161"/>
      <c r="L227" s="157"/>
      <c r="M227" s="162"/>
      <c r="T227" s="163"/>
      <c r="AT227" s="158" t="s">
        <v>156</v>
      </c>
      <c r="AU227" s="158" t="s">
        <v>81</v>
      </c>
      <c r="AV227" s="156" t="s">
        <v>152</v>
      </c>
      <c r="AW227" s="156" t="s">
        <v>33</v>
      </c>
      <c r="AX227" s="156" t="s">
        <v>79</v>
      </c>
      <c r="AY227" s="158" t="s">
        <v>145</v>
      </c>
    </row>
    <row r="228" spans="2:65" s="17" customFormat="1" ht="44.25" customHeight="1">
      <c r="B228" s="18"/>
      <c r="C228" s="123" t="s">
        <v>313</v>
      </c>
      <c r="D228" s="123" t="s">
        <v>147</v>
      </c>
      <c r="E228" s="124" t="s">
        <v>314</v>
      </c>
      <c r="F228" s="125" t="s">
        <v>315</v>
      </c>
      <c r="G228" s="126" t="s">
        <v>316</v>
      </c>
      <c r="H228" s="127">
        <v>3.918</v>
      </c>
      <c r="I228" s="128"/>
      <c r="J228" s="129">
        <f t="shared" si="15"/>
        <v>0</v>
      </c>
      <c r="K228" s="125" t="s">
        <v>151</v>
      </c>
      <c r="L228" s="18"/>
      <c r="M228" s="130" t="s">
        <v>19</v>
      </c>
      <c r="N228" s="131" t="s">
        <v>42</v>
      </c>
      <c r="P228" s="132">
        <f t="shared" si="16"/>
        <v>0</v>
      </c>
      <c r="Q228" s="132">
        <v>0.05286</v>
      </c>
      <c r="R228" s="132">
        <f t="shared" si="17"/>
        <v>0.20710548</v>
      </c>
      <c r="S228" s="132">
        <v>0</v>
      </c>
      <c r="T228" s="133">
        <f t="shared" si="18"/>
        <v>0</v>
      </c>
      <c r="AR228" s="134" t="s">
        <v>152</v>
      </c>
      <c r="AT228" s="134" t="s">
        <v>147</v>
      </c>
      <c r="AU228" s="134" t="s">
        <v>81</v>
      </c>
      <c r="AY228" s="2" t="s">
        <v>145</v>
      </c>
      <c r="BE228" s="135">
        <f t="shared" si="19"/>
        <v>0</v>
      </c>
      <c r="BF228" s="135">
        <f t="shared" si="20"/>
        <v>0</v>
      </c>
      <c r="BG228" s="135">
        <f t="shared" si="21"/>
        <v>0</v>
      </c>
      <c r="BH228" s="135">
        <f t="shared" si="22"/>
        <v>0</v>
      </c>
      <c r="BI228" s="135">
        <f t="shared" si="23"/>
        <v>0</v>
      </c>
      <c r="BJ228" s="2" t="s">
        <v>79</v>
      </c>
      <c r="BK228" s="135">
        <f t="shared" si="24"/>
        <v>0</v>
      </c>
      <c r="BL228" s="2" t="s">
        <v>152</v>
      </c>
      <c r="BM228" s="134" t="s">
        <v>317</v>
      </c>
    </row>
    <row r="229" spans="2:47" s="17" customFormat="1" ht="12">
      <c r="B229" s="18"/>
      <c r="D229" s="136" t="s">
        <v>154</v>
      </c>
      <c r="F229" s="137" t="s">
        <v>318</v>
      </c>
      <c r="I229" s="138"/>
      <c r="L229" s="18"/>
      <c r="M229" s="139"/>
      <c r="T229" s="42"/>
      <c r="AT229" s="2" t="s">
        <v>154</v>
      </c>
      <c r="AU229" s="2" t="s">
        <v>81</v>
      </c>
    </row>
    <row r="230" spans="2:51" s="140" customFormat="1" ht="12">
      <c r="B230" s="141"/>
      <c r="D230" s="142" t="s">
        <v>156</v>
      </c>
      <c r="E230" s="143" t="s">
        <v>19</v>
      </c>
      <c r="F230" s="144" t="s">
        <v>236</v>
      </c>
      <c r="H230" s="143" t="s">
        <v>19</v>
      </c>
      <c r="I230" s="145"/>
      <c r="L230" s="141"/>
      <c r="M230" s="146"/>
      <c r="T230" s="147"/>
      <c r="AT230" s="143" t="s">
        <v>156</v>
      </c>
      <c r="AU230" s="143" t="s">
        <v>81</v>
      </c>
      <c r="AV230" s="140" t="s">
        <v>79</v>
      </c>
      <c r="AW230" s="140" t="s">
        <v>33</v>
      </c>
      <c r="AX230" s="140" t="s">
        <v>71</v>
      </c>
      <c r="AY230" s="143" t="s">
        <v>145</v>
      </c>
    </row>
    <row r="231" spans="2:51" s="148" customFormat="1" ht="12">
      <c r="B231" s="149"/>
      <c r="D231" s="142" t="s">
        <v>156</v>
      </c>
      <c r="E231" s="150" t="s">
        <v>19</v>
      </c>
      <c r="F231" s="151" t="s">
        <v>319</v>
      </c>
      <c r="H231" s="152">
        <v>2.908</v>
      </c>
      <c r="I231" s="153"/>
      <c r="L231" s="149"/>
      <c r="M231" s="154"/>
      <c r="T231" s="155"/>
      <c r="AT231" s="150" t="s">
        <v>156</v>
      </c>
      <c r="AU231" s="150" t="s">
        <v>81</v>
      </c>
      <c r="AV231" s="148" t="s">
        <v>81</v>
      </c>
      <c r="AW231" s="148" t="s">
        <v>33</v>
      </c>
      <c r="AX231" s="148" t="s">
        <v>71</v>
      </c>
      <c r="AY231" s="150" t="s">
        <v>145</v>
      </c>
    </row>
    <row r="232" spans="2:51" s="140" customFormat="1" ht="12">
      <c r="B232" s="141"/>
      <c r="D232" s="142" t="s">
        <v>156</v>
      </c>
      <c r="E232" s="143" t="s">
        <v>19</v>
      </c>
      <c r="F232" s="144" t="s">
        <v>237</v>
      </c>
      <c r="H232" s="143" t="s">
        <v>19</v>
      </c>
      <c r="I232" s="145"/>
      <c r="L232" s="141"/>
      <c r="M232" s="146"/>
      <c r="T232" s="147"/>
      <c r="AT232" s="143" t="s">
        <v>156</v>
      </c>
      <c r="AU232" s="143" t="s">
        <v>81</v>
      </c>
      <c r="AV232" s="140" t="s">
        <v>79</v>
      </c>
      <c r="AW232" s="140" t="s">
        <v>33</v>
      </c>
      <c r="AX232" s="140" t="s">
        <v>71</v>
      </c>
      <c r="AY232" s="143" t="s">
        <v>145</v>
      </c>
    </row>
    <row r="233" spans="2:51" s="148" customFormat="1" ht="12">
      <c r="B233" s="149"/>
      <c r="D233" s="142" t="s">
        <v>156</v>
      </c>
      <c r="E233" s="150" t="s">
        <v>19</v>
      </c>
      <c r="F233" s="151" t="s">
        <v>320</v>
      </c>
      <c r="H233" s="152">
        <v>1.01</v>
      </c>
      <c r="I233" s="153"/>
      <c r="L233" s="149"/>
      <c r="M233" s="154"/>
      <c r="T233" s="155"/>
      <c r="AT233" s="150" t="s">
        <v>156</v>
      </c>
      <c r="AU233" s="150" t="s">
        <v>81</v>
      </c>
      <c r="AV233" s="148" t="s">
        <v>81</v>
      </c>
      <c r="AW233" s="148" t="s">
        <v>33</v>
      </c>
      <c r="AX233" s="148" t="s">
        <v>71</v>
      </c>
      <c r="AY233" s="150" t="s">
        <v>145</v>
      </c>
    </row>
    <row r="234" spans="2:51" s="156" customFormat="1" ht="12">
      <c r="B234" s="157"/>
      <c r="D234" s="142" t="s">
        <v>156</v>
      </c>
      <c r="E234" s="158" t="s">
        <v>19</v>
      </c>
      <c r="F234" s="159" t="s">
        <v>161</v>
      </c>
      <c r="H234" s="160">
        <v>3.918</v>
      </c>
      <c r="I234" s="161"/>
      <c r="L234" s="157"/>
      <c r="M234" s="162"/>
      <c r="T234" s="163"/>
      <c r="AT234" s="158" t="s">
        <v>156</v>
      </c>
      <c r="AU234" s="158" t="s">
        <v>81</v>
      </c>
      <c r="AV234" s="156" t="s">
        <v>152</v>
      </c>
      <c r="AW234" s="156" t="s">
        <v>33</v>
      </c>
      <c r="AX234" s="156" t="s">
        <v>79</v>
      </c>
      <c r="AY234" s="158" t="s">
        <v>145</v>
      </c>
    </row>
    <row r="235" spans="2:65" s="17" customFormat="1" ht="37.9" customHeight="1">
      <c r="B235" s="18"/>
      <c r="C235" s="123" t="s">
        <v>321</v>
      </c>
      <c r="D235" s="123" t="s">
        <v>147</v>
      </c>
      <c r="E235" s="124" t="s">
        <v>322</v>
      </c>
      <c r="F235" s="125" t="s">
        <v>323</v>
      </c>
      <c r="G235" s="126" t="s">
        <v>232</v>
      </c>
      <c r="H235" s="127">
        <v>31</v>
      </c>
      <c r="I235" s="128"/>
      <c r="J235" s="129">
        <f t="shared" si="15"/>
        <v>0</v>
      </c>
      <c r="K235" s="125" t="s">
        <v>151</v>
      </c>
      <c r="L235" s="18"/>
      <c r="M235" s="130" t="s">
        <v>19</v>
      </c>
      <c r="N235" s="131" t="s">
        <v>42</v>
      </c>
      <c r="P235" s="132">
        <f t="shared" si="16"/>
        <v>0</v>
      </c>
      <c r="Q235" s="132">
        <v>0.12021</v>
      </c>
      <c r="R235" s="132">
        <f t="shared" si="17"/>
        <v>3.7265099999999998</v>
      </c>
      <c r="S235" s="132">
        <v>0</v>
      </c>
      <c r="T235" s="133">
        <f t="shared" si="18"/>
        <v>0</v>
      </c>
      <c r="AR235" s="134" t="s">
        <v>152</v>
      </c>
      <c r="AT235" s="134" t="s">
        <v>147</v>
      </c>
      <c r="AU235" s="134" t="s">
        <v>81</v>
      </c>
      <c r="AY235" s="2" t="s">
        <v>145</v>
      </c>
      <c r="BE235" s="135">
        <f t="shared" si="19"/>
        <v>0</v>
      </c>
      <c r="BF235" s="135">
        <f t="shared" si="20"/>
        <v>0</v>
      </c>
      <c r="BG235" s="135">
        <f t="shared" si="21"/>
        <v>0</v>
      </c>
      <c r="BH235" s="135">
        <f t="shared" si="22"/>
        <v>0</v>
      </c>
      <c r="BI235" s="135">
        <f t="shared" si="23"/>
        <v>0</v>
      </c>
      <c r="BJ235" s="2" t="s">
        <v>79</v>
      </c>
      <c r="BK235" s="135">
        <f t="shared" si="24"/>
        <v>0</v>
      </c>
      <c r="BL235" s="2" t="s">
        <v>152</v>
      </c>
      <c r="BM235" s="134" t="s">
        <v>324</v>
      </c>
    </row>
    <row r="236" spans="2:47" s="17" customFormat="1" ht="12">
      <c r="B236" s="18"/>
      <c r="D236" s="136" t="s">
        <v>154</v>
      </c>
      <c r="F236" s="137" t="s">
        <v>325</v>
      </c>
      <c r="I236" s="138"/>
      <c r="L236" s="18"/>
      <c r="M236" s="139"/>
      <c r="T236" s="42"/>
      <c r="AT236" s="2" t="s">
        <v>154</v>
      </c>
      <c r="AU236" s="2" t="s">
        <v>81</v>
      </c>
    </row>
    <row r="237" spans="2:51" s="140" customFormat="1" ht="12">
      <c r="B237" s="141"/>
      <c r="D237" s="142" t="s">
        <v>156</v>
      </c>
      <c r="E237" s="143" t="s">
        <v>19</v>
      </c>
      <c r="F237" s="144" t="s">
        <v>326</v>
      </c>
      <c r="H237" s="143" t="s">
        <v>19</v>
      </c>
      <c r="I237" s="145"/>
      <c r="L237" s="141"/>
      <c r="M237" s="146"/>
      <c r="T237" s="147"/>
      <c r="AT237" s="143" t="s">
        <v>156</v>
      </c>
      <c r="AU237" s="143" t="s">
        <v>81</v>
      </c>
      <c r="AV237" s="140" t="s">
        <v>79</v>
      </c>
      <c r="AW237" s="140" t="s">
        <v>33</v>
      </c>
      <c r="AX237" s="140" t="s">
        <v>71</v>
      </c>
      <c r="AY237" s="143" t="s">
        <v>145</v>
      </c>
    </row>
    <row r="238" spans="2:51" s="148" customFormat="1" ht="12">
      <c r="B238" s="149"/>
      <c r="D238" s="142" t="s">
        <v>156</v>
      </c>
      <c r="E238" s="150" t="s">
        <v>19</v>
      </c>
      <c r="F238" s="151" t="s">
        <v>327</v>
      </c>
      <c r="H238" s="152">
        <v>31</v>
      </c>
      <c r="I238" s="153"/>
      <c r="L238" s="149"/>
      <c r="M238" s="154"/>
      <c r="T238" s="155"/>
      <c r="AT238" s="150" t="s">
        <v>156</v>
      </c>
      <c r="AU238" s="150" t="s">
        <v>81</v>
      </c>
      <c r="AV238" s="148" t="s">
        <v>81</v>
      </c>
      <c r="AW238" s="148" t="s">
        <v>33</v>
      </c>
      <c r="AX238" s="148" t="s">
        <v>71</v>
      </c>
      <c r="AY238" s="150" t="s">
        <v>145</v>
      </c>
    </row>
    <row r="239" spans="2:51" s="156" customFormat="1" ht="12">
      <c r="B239" s="157"/>
      <c r="D239" s="142" t="s">
        <v>156</v>
      </c>
      <c r="E239" s="158" t="s">
        <v>19</v>
      </c>
      <c r="F239" s="159" t="s">
        <v>161</v>
      </c>
      <c r="H239" s="160">
        <v>31</v>
      </c>
      <c r="I239" s="161"/>
      <c r="L239" s="157"/>
      <c r="M239" s="162"/>
      <c r="T239" s="163"/>
      <c r="AT239" s="158" t="s">
        <v>156</v>
      </c>
      <c r="AU239" s="158" t="s">
        <v>81</v>
      </c>
      <c r="AV239" s="156" t="s">
        <v>152</v>
      </c>
      <c r="AW239" s="156" t="s">
        <v>33</v>
      </c>
      <c r="AX239" s="156" t="s">
        <v>79</v>
      </c>
      <c r="AY239" s="158" t="s">
        <v>145</v>
      </c>
    </row>
    <row r="240" spans="2:65" s="17" customFormat="1" ht="49.15" customHeight="1">
      <c r="B240" s="18"/>
      <c r="C240" s="123" t="s">
        <v>328</v>
      </c>
      <c r="D240" s="123" t="s">
        <v>147</v>
      </c>
      <c r="E240" s="124" t="s">
        <v>329</v>
      </c>
      <c r="F240" s="125" t="s">
        <v>330</v>
      </c>
      <c r="G240" s="126" t="s">
        <v>316</v>
      </c>
      <c r="H240" s="127">
        <v>1.818</v>
      </c>
      <c r="I240" s="128"/>
      <c r="J240" s="129">
        <f t="shared" si="15"/>
        <v>0</v>
      </c>
      <c r="K240" s="125" t="s">
        <v>151</v>
      </c>
      <c r="L240" s="18"/>
      <c r="M240" s="130" t="s">
        <v>19</v>
      </c>
      <c r="N240" s="131" t="s">
        <v>42</v>
      </c>
      <c r="P240" s="132">
        <f t="shared" si="16"/>
        <v>0</v>
      </c>
      <c r="Q240" s="132">
        <v>0.07921</v>
      </c>
      <c r="R240" s="132">
        <f t="shared" si="17"/>
        <v>0.14400378</v>
      </c>
      <c r="S240" s="132">
        <v>0</v>
      </c>
      <c r="T240" s="133">
        <f t="shared" si="18"/>
        <v>0</v>
      </c>
      <c r="AR240" s="134" t="s">
        <v>152</v>
      </c>
      <c r="AT240" s="134" t="s">
        <v>147</v>
      </c>
      <c r="AU240" s="134" t="s">
        <v>81</v>
      </c>
      <c r="AY240" s="2" t="s">
        <v>145</v>
      </c>
      <c r="BE240" s="135">
        <f t="shared" si="19"/>
        <v>0</v>
      </c>
      <c r="BF240" s="135">
        <f t="shared" si="20"/>
        <v>0</v>
      </c>
      <c r="BG240" s="135">
        <f t="shared" si="21"/>
        <v>0</v>
      </c>
      <c r="BH240" s="135">
        <f t="shared" si="22"/>
        <v>0</v>
      </c>
      <c r="BI240" s="135">
        <f t="shared" si="23"/>
        <v>0</v>
      </c>
      <c r="BJ240" s="2" t="s">
        <v>79</v>
      </c>
      <c r="BK240" s="135">
        <f t="shared" si="24"/>
        <v>0</v>
      </c>
      <c r="BL240" s="2" t="s">
        <v>152</v>
      </c>
      <c r="BM240" s="134" t="s">
        <v>331</v>
      </c>
    </row>
    <row r="241" spans="2:47" s="17" customFormat="1" ht="12">
      <c r="B241" s="18"/>
      <c r="D241" s="136" t="s">
        <v>154</v>
      </c>
      <c r="F241" s="137" t="s">
        <v>332</v>
      </c>
      <c r="I241" s="138"/>
      <c r="L241" s="18"/>
      <c r="M241" s="139"/>
      <c r="T241" s="42"/>
      <c r="AT241" s="2" t="s">
        <v>154</v>
      </c>
      <c r="AU241" s="2" t="s">
        <v>81</v>
      </c>
    </row>
    <row r="242" spans="2:51" s="140" customFormat="1" ht="12">
      <c r="B242" s="141"/>
      <c r="D242" s="142" t="s">
        <v>156</v>
      </c>
      <c r="E242" s="143" t="s">
        <v>19</v>
      </c>
      <c r="F242" s="144" t="s">
        <v>236</v>
      </c>
      <c r="H242" s="143" t="s">
        <v>19</v>
      </c>
      <c r="I242" s="145"/>
      <c r="L242" s="141"/>
      <c r="M242" s="146"/>
      <c r="T242" s="147"/>
      <c r="AT242" s="143" t="s">
        <v>156</v>
      </c>
      <c r="AU242" s="143" t="s">
        <v>81</v>
      </c>
      <c r="AV242" s="140" t="s">
        <v>79</v>
      </c>
      <c r="AW242" s="140" t="s">
        <v>33</v>
      </c>
      <c r="AX242" s="140" t="s">
        <v>71</v>
      </c>
      <c r="AY242" s="143" t="s">
        <v>145</v>
      </c>
    </row>
    <row r="243" spans="2:51" s="148" customFormat="1" ht="12">
      <c r="B243" s="149"/>
      <c r="D243" s="142" t="s">
        <v>156</v>
      </c>
      <c r="E243" s="150" t="s">
        <v>19</v>
      </c>
      <c r="F243" s="151" t="s">
        <v>333</v>
      </c>
      <c r="H243" s="152">
        <v>1.818</v>
      </c>
      <c r="I243" s="153"/>
      <c r="L243" s="149"/>
      <c r="M243" s="154"/>
      <c r="T243" s="155"/>
      <c r="AT243" s="150" t="s">
        <v>156</v>
      </c>
      <c r="AU243" s="150" t="s">
        <v>81</v>
      </c>
      <c r="AV243" s="148" t="s">
        <v>81</v>
      </c>
      <c r="AW243" s="148" t="s">
        <v>33</v>
      </c>
      <c r="AX243" s="148" t="s">
        <v>71</v>
      </c>
      <c r="AY243" s="150" t="s">
        <v>145</v>
      </c>
    </row>
    <row r="244" spans="2:51" s="156" customFormat="1" ht="12">
      <c r="B244" s="157"/>
      <c r="D244" s="142" t="s">
        <v>156</v>
      </c>
      <c r="E244" s="158" t="s">
        <v>19</v>
      </c>
      <c r="F244" s="159" t="s">
        <v>161</v>
      </c>
      <c r="H244" s="160">
        <v>1.818</v>
      </c>
      <c r="I244" s="161"/>
      <c r="L244" s="157"/>
      <c r="M244" s="162"/>
      <c r="T244" s="163"/>
      <c r="AT244" s="158" t="s">
        <v>156</v>
      </c>
      <c r="AU244" s="158" t="s">
        <v>81</v>
      </c>
      <c r="AV244" s="156" t="s">
        <v>152</v>
      </c>
      <c r="AW244" s="156" t="s">
        <v>33</v>
      </c>
      <c r="AX244" s="156" t="s">
        <v>79</v>
      </c>
      <c r="AY244" s="158" t="s">
        <v>145</v>
      </c>
    </row>
    <row r="245" spans="2:65" s="17" customFormat="1" ht="37.9" customHeight="1">
      <c r="B245" s="18"/>
      <c r="C245" s="123" t="s">
        <v>334</v>
      </c>
      <c r="D245" s="123" t="s">
        <v>147</v>
      </c>
      <c r="E245" s="124" t="s">
        <v>335</v>
      </c>
      <c r="F245" s="125" t="s">
        <v>336</v>
      </c>
      <c r="G245" s="126" t="s">
        <v>316</v>
      </c>
      <c r="H245" s="127">
        <v>14.136</v>
      </c>
      <c r="I245" s="128"/>
      <c r="J245" s="129">
        <f t="shared" si="15"/>
        <v>0</v>
      </c>
      <c r="K245" s="125" t="s">
        <v>151</v>
      </c>
      <c r="L245" s="18"/>
      <c r="M245" s="130" t="s">
        <v>19</v>
      </c>
      <c r="N245" s="131" t="s">
        <v>42</v>
      </c>
      <c r="P245" s="132">
        <f t="shared" si="16"/>
        <v>0</v>
      </c>
      <c r="Q245" s="132">
        <v>0.0525</v>
      </c>
      <c r="R245" s="132">
        <f t="shared" si="17"/>
        <v>0.7421399999999999</v>
      </c>
      <c r="S245" s="132">
        <v>0</v>
      </c>
      <c r="T245" s="133">
        <f t="shared" si="18"/>
        <v>0</v>
      </c>
      <c r="AR245" s="134" t="s">
        <v>152</v>
      </c>
      <c r="AT245" s="134" t="s">
        <v>147</v>
      </c>
      <c r="AU245" s="134" t="s">
        <v>81</v>
      </c>
      <c r="AY245" s="2" t="s">
        <v>145</v>
      </c>
      <c r="BE245" s="135">
        <f t="shared" si="19"/>
        <v>0</v>
      </c>
      <c r="BF245" s="135">
        <f t="shared" si="20"/>
        <v>0</v>
      </c>
      <c r="BG245" s="135">
        <f t="shared" si="21"/>
        <v>0</v>
      </c>
      <c r="BH245" s="135">
        <f t="shared" si="22"/>
        <v>0</v>
      </c>
      <c r="BI245" s="135">
        <f t="shared" si="23"/>
        <v>0</v>
      </c>
      <c r="BJ245" s="2" t="s">
        <v>79</v>
      </c>
      <c r="BK245" s="135">
        <f t="shared" si="24"/>
        <v>0</v>
      </c>
      <c r="BL245" s="2" t="s">
        <v>152</v>
      </c>
      <c r="BM245" s="134" t="s">
        <v>337</v>
      </c>
    </row>
    <row r="246" spans="2:47" s="17" customFormat="1" ht="12">
      <c r="B246" s="18"/>
      <c r="D246" s="136" t="s">
        <v>154</v>
      </c>
      <c r="F246" s="137" t="s">
        <v>338</v>
      </c>
      <c r="I246" s="138"/>
      <c r="L246" s="18"/>
      <c r="M246" s="139"/>
      <c r="T246" s="42"/>
      <c r="AT246" s="2" t="s">
        <v>154</v>
      </c>
      <c r="AU246" s="2" t="s">
        <v>81</v>
      </c>
    </row>
    <row r="247" spans="2:51" s="140" customFormat="1" ht="12">
      <c r="B247" s="141"/>
      <c r="D247" s="142" t="s">
        <v>156</v>
      </c>
      <c r="E247" s="143" t="s">
        <v>19</v>
      </c>
      <c r="F247" s="144" t="s">
        <v>236</v>
      </c>
      <c r="H247" s="143" t="s">
        <v>19</v>
      </c>
      <c r="I247" s="145"/>
      <c r="L247" s="141"/>
      <c r="M247" s="146"/>
      <c r="T247" s="147"/>
      <c r="AT247" s="143" t="s">
        <v>156</v>
      </c>
      <c r="AU247" s="143" t="s">
        <v>81</v>
      </c>
      <c r="AV247" s="140" t="s">
        <v>79</v>
      </c>
      <c r="AW247" s="140" t="s">
        <v>33</v>
      </c>
      <c r="AX247" s="140" t="s">
        <v>71</v>
      </c>
      <c r="AY247" s="143" t="s">
        <v>145</v>
      </c>
    </row>
    <row r="248" spans="2:51" s="148" customFormat="1" ht="12">
      <c r="B248" s="149"/>
      <c r="D248" s="142" t="s">
        <v>156</v>
      </c>
      <c r="E248" s="150" t="s">
        <v>19</v>
      </c>
      <c r="F248" s="151" t="s">
        <v>339</v>
      </c>
      <c r="H248" s="152">
        <v>8.528</v>
      </c>
      <c r="I248" s="153"/>
      <c r="L248" s="149"/>
      <c r="M248" s="154"/>
      <c r="T248" s="155"/>
      <c r="AT248" s="150" t="s">
        <v>156</v>
      </c>
      <c r="AU248" s="150" t="s">
        <v>81</v>
      </c>
      <c r="AV248" s="148" t="s">
        <v>81</v>
      </c>
      <c r="AW248" s="148" t="s">
        <v>33</v>
      </c>
      <c r="AX248" s="148" t="s">
        <v>71</v>
      </c>
      <c r="AY248" s="150" t="s">
        <v>145</v>
      </c>
    </row>
    <row r="249" spans="2:51" s="140" customFormat="1" ht="12">
      <c r="B249" s="141"/>
      <c r="D249" s="142" t="s">
        <v>156</v>
      </c>
      <c r="E249" s="143" t="s">
        <v>19</v>
      </c>
      <c r="F249" s="144" t="s">
        <v>237</v>
      </c>
      <c r="H249" s="143" t="s">
        <v>19</v>
      </c>
      <c r="I249" s="145"/>
      <c r="L249" s="141"/>
      <c r="M249" s="146"/>
      <c r="T249" s="147"/>
      <c r="AT249" s="143" t="s">
        <v>156</v>
      </c>
      <c r="AU249" s="143" t="s">
        <v>81</v>
      </c>
      <c r="AV249" s="140" t="s">
        <v>79</v>
      </c>
      <c r="AW249" s="140" t="s">
        <v>33</v>
      </c>
      <c r="AX249" s="140" t="s">
        <v>71</v>
      </c>
      <c r="AY249" s="143" t="s">
        <v>145</v>
      </c>
    </row>
    <row r="250" spans="2:51" s="148" customFormat="1" ht="12">
      <c r="B250" s="149"/>
      <c r="D250" s="142" t="s">
        <v>156</v>
      </c>
      <c r="E250" s="150" t="s">
        <v>19</v>
      </c>
      <c r="F250" s="151" t="s">
        <v>340</v>
      </c>
      <c r="H250" s="152">
        <v>5.608</v>
      </c>
      <c r="I250" s="153"/>
      <c r="L250" s="149"/>
      <c r="M250" s="154"/>
      <c r="T250" s="155"/>
      <c r="AT250" s="150" t="s">
        <v>156</v>
      </c>
      <c r="AU250" s="150" t="s">
        <v>81</v>
      </c>
      <c r="AV250" s="148" t="s">
        <v>81</v>
      </c>
      <c r="AW250" s="148" t="s">
        <v>33</v>
      </c>
      <c r="AX250" s="148" t="s">
        <v>71</v>
      </c>
      <c r="AY250" s="150" t="s">
        <v>145</v>
      </c>
    </row>
    <row r="251" spans="2:51" s="156" customFormat="1" ht="12">
      <c r="B251" s="157"/>
      <c r="D251" s="142" t="s">
        <v>156</v>
      </c>
      <c r="E251" s="158" t="s">
        <v>19</v>
      </c>
      <c r="F251" s="159" t="s">
        <v>161</v>
      </c>
      <c r="H251" s="160">
        <v>14.136</v>
      </c>
      <c r="I251" s="161"/>
      <c r="L251" s="157"/>
      <c r="M251" s="162"/>
      <c r="T251" s="163"/>
      <c r="AT251" s="158" t="s">
        <v>156</v>
      </c>
      <c r="AU251" s="158" t="s">
        <v>81</v>
      </c>
      <c r="AV251" s="156" t="s">
        <v>152</v>
      </c>
      <c r="AW251" s="156" t="s">
        <v>33</v>
      </c>
      <c r="AX251" s="156" t="s">
        <v>79</v>
      </c>
      <c r="AY251" s="158" t="s">
        <v>145</v>
      </c>
    </row>
    <row r="252" spans="2:65" s="17" customFormat="1" ht="37.9" customHeight="1">
      <c r="B252" s="18"/>
      <c r="C252" s="123" t="s">
        <v>341</v>
      </c>
      <c r="D252" s="123" t="s">
        <v>147</v>
      </c>
      <c r="E252" s="124" t="s">
        <v>342</v>
      </c>
      <c r="F252" s="125" t="s">
        <v>343</v>
      </c>
      <c r="G252" s="126" t="s">
        <v>316</v>
      </c>
      <c r="H252" s="127">
        <v>27.345</v>
      </c>
      <c r="I252" s="128"/>
      <c r="J252" s="129">
        <f t="shared" si="15"/>
        <v>0</v>
      </c>
      <c r="K252" s="125" t="s">
        <v>151</v>
      </c>
      <c r="L252" s="18"/>
      <c r="M252" s="130" t="s">
        <v>19</v>
      </c>
      <c r="N252" s="131" t="s">
        <v>42</v>
      </c>
      <c r="P252" s="132">
        <f t="shared" si="16"/>
        <v>0</v>
      </c>
      <c r="Q252" s="132">
        <v>0.06172</v>
      </c>
      <c r="R252" s="132">
        <f t="shared" si="17"/>
        <v>1.6877334</v>
      </c>
      <c r="S252" s="132">
        <v>0</v>
      </c>
      <c r="T252" s="133">
        <f t="shared" si="18"/>
        <v>0</v>
      </c>
      <c r="AR252" s="134" t="s">
        <v>152</v>
      </c>
      <c r="AT252" s="134" t="s">
        <v>147</v>
      </c>
      <c r="AU252" s="134" t="s">
        <v>81</v>
      </c>
      <c r="AY252" s="2" t="s">
        <v>145</v>
      </c>
      <c r="BE252" s="135">
        <f t="shared" si="19"/>
        <v>0</v>
      </c>
      <c r="BF252" s="135">
        <f t="shared" si="20"/>
        <v>0</v>
      </c>
      <c r="BG252" s="135">
        <f t="shared" si="21"/>
        <v>0</v>
      </c>
      <c r="BH252" s="135">
        <f t="shared" si="22"/>
        <v>0</v>
      </c>
      <c r="BI252" s="135">
        <f t="shared" si="23"/>
        <v>0</v>
      </c>
      <c r="BJ252" s="2" t="s">
        <v>79</v>
      </c>
      <c r="BK252" s="135">
        <f t="shared" si="24"/>
        <v>0</v>
      </c>
      <c r="BL252" s="2" t="s">
        <v>152</v>
      </c>
      <c r="BM252" s="134" t="s">
        <v>344</v>
      </c>
    </row>
    <row r="253" spans="2:47" s="17" customFormat="1" ht="12">
      <c r="B253" s="18"/>
      <c r="D253" s="136" t="s">
        <v>154</v>
      </c>
      <c r="F253" s="137" t="s">
        <v>345</v>
      </c>
      <c r="I253" s="138"/>
      <c r="L253" s="18"/>
      <c r="M253" s="139"/>
      <c r="T253" s="42"/>
      <c r="AT253" s="2" t="s">
        <v>154</v>
      </c>
      <c r="AU253" s="2" t="s">
        <v>81</v>
      </c>
    </row>
    <row r="254" spans="2:51" s="140" customFormat="1" ht="12">
      <c r="B254" s="141"/>
      <c r="D254" s="142" t="s">
        <v>156</v>
      </c>
      <c r="E254" s="143" t="s">
        <v>19</v>
      </c>
      <c r="F254" s="144" t="s">
        <v>237</v>
      </c>
      <c r="H254" s="143" t="s">
        <v>19</v>
      </c>
      <c r="I254" s="145"/>
      <c r="L254" s="141"/>
      <c r="M254" s="146"/>
      <c r="T254" s="147"/>
      <c r="AT254" s="143" t="s">
        <v>156</v>
      </c>
      <c r="AU254" s="143" t="s">
        <v>81</v>
      </c>
      <c r="AV254" s="140" t="s">
        <v>79</v>
      </c>
      <c r="AW254" s="140" t="s">
        <v>33</v>
      </c>
      <c r="AX254" s="140" t="s">
        <v>71</v>
      </c>
      <c r="AY254" s="143" t="s">
        <v>145</v>
      </c>
    </row>
    <row r="255" spans="2:51" s="148" customFormat="1" ht="12">
      <c r="B255" s="149"/>
      <c r="D255" s="142" t="s">
        <v>156</v>
      </c>
      <c r="E255" s="150" t="s">
        <v>19</v>
      </c>
      <c r="F255" s="151" t="s">
        <v>346</v>
      </c>
      <c r="H255" s="152">
        <v>4.345</v>
      </c>
      <c r="I255" s="153"/>
      <c r="L255" s="149"/>
      <c r="M255" s="154"/>
      <c r="T255" s="155"/>
      <c r="AT255" s="150" t="s">
        <v>156</v>
      </c>
      <c r="AU255" s="150" t="s">
        <v>81</v>
      </c>
      <c r="AV255" s="148" t="s">
        <v>81</v>
      </c>
      <c r="AW255" s="148" t="s">
        <v>33</v>
      </c>
      <c r="AX255" s="148" t="s">
        <v>71</v>
      </c>
      <c r="AY255" s="150" t="s">
        <v>145</v>
      </c>
    </row>
    <row r="256" spans="2:51" s="148" customFormat="1" ht="12">
      <c r="B256" s="149"/>
      <c r="D256" s="142" t="s">
        <v>156</v>
      </c>
      <c r="E256" s="150" t="s">
        <v>19</v>
      </c>
      <c r="F256" s="151" t="s">
        <v>347</v>
      </c>
      <c r="H256" s="152">
        <v>23</v>
      </c>
      <c r="I256" s="153"/>
      <c r="L256" s="149"/>
      <c r="M256" s="154"/>
      <c r="T256" s="155"/>
      <c r="AT256" s="150" t="s">
        <v>156</v>
      </c>
      <c r="AU256" s="150" t="s">
        <v>81</v>
      </c>
      <c r="AV256" s="148" t="s">
        <v>81</v>
      </c>
      <c r="AW256" s="148" t="s">
        <v>33</v>
      </c>
      <c r="AX256" s="148" t="s">
        <v>71</v>
      </c>
      <c r="AY256" s="150" t="s">
        <v>145</v>
      </c>
    </row>
    <row r="257" spans="2:51" s="156" customFormat="1" ht="12">
      <c r="B257" s="157"/>
      <c r="D257" s="142" t="s">
        <v>156</v>
      </c>
      <c r="E257" s="158" t="s">
        <v>19</v>
      </c>
      <c r="F257" s="159" t="s">
        <v>161</v>
      </c>
      <c r="H257" s="160">
        <v>27.345</v>
      </c>
      <c r="I257" s="161"/>
      <c r="L257" s="157"/>
      <c r="M257" s="162"/>
      <c r="T257" s="163"/>
      <c r="AT257" s="158" t="s">
        <v>156</v>
      </c>
      <c r="AU257" s="158" t="s">
        <v>81</v>
      </c>
      <c r="AV257" s="156" t="s">
        <v>152</v>
      </c>
      <c r="AW257" s="156" t="s">
        <v>33</v>
      </c>
      <c r="AX257" s="156" t="s">
        <v>79</v>
      </c>
      <c r="AY257" s="158" t="s">
        <v>145</v>
      </c>
    </row>
    <row r="258" spans="2:65" s="17" customFormat="1" ht="37.9" customHeight="1">
      <c r="B258" s="18"/>
      <c r="C258" s="123" t="s">
        <v>348</v>
      </c>
      <c r="D258" s="123" t="s">
        <v>147</v>
      </c>
      <c r="E258" s="124" t="s">
        <v>349</v>
      </c>
      <c r="F258" s="125" t="s">
        <v>350</v>
      </c>
      <c r="G258" s="126" t="s">
        <v>316</v>
      </c>
      <c r="H258" s="127">
        <v>36.395</v>
      </c>
      <c r="I258" s="128"/>
      <c r="J258" s="129">
        <f t="shared" si="15"/>
        <v>0</v>
      </c>
      <c r="K258" s="125" t="s">
        <v>151</v>
      </c>
      <c r="L258" s="18"/>
      <c r="M258" s="130" t="s">
        <v>19</v>
      </c>
      <c r="N258" s="131" t="s">
        <v>42</v>
      </c>
      <c r="P258" s="132">
        <f t="shared" si="16"/>
        <v>0</v>
      </c>
      <c r="Q258" s="132">
        <v>0.06998</v>
      </c>
      <c r="R258" s="132">
        <f t="shared" si="17"/>
        <v>2.5469221</v>
      </c>
      <c r="S258" s="132">
        <v>0</v>
      </c>
      <c r="T258" s="133">
        <f t="shared" si="18"/>
        <v>0</v>
      </c>
      <c r="AR258" s="134" t="s">
        <v>152</v>
      </c>
      <c r="AT258" s="134" t="s">
        <v>147</v>
      </c>
      <c r="AU258" s="134" t="s">
        <v>81</v>
      </c>
      <c r="AY258" s="2" t="s">
        <v>145</v>
      </c>
      <c r="BE258" s="135">
        <f t="shared" si="19"/>
        <v>0</v>
      </c>
      <c r="BF258" s="135">
        <f t="shared" si="20"/>
        <v>0</v>
      </c>
      <c r="BG258" s="135">
        <f t="shared" si="21"/>
        <v>0</v>
      </c>
      <c r="BH258" s="135">
        <f t="shared" si="22"/>
        <v>0</v>
      </c>
      <c r="BI258" s="135">
        <f t="shared" si="23"/>
        <v>0</v>
      </c>
      <c r="BJ258" s="2" t="s">
        <v>79</v>
      </c>
      <c r="BK258" s="135">
        <f t="shared" si="24"/>
        <v>0</v>
      </c>
      <c r="BL258" s="2" t="s">
        <v>152</v>
      </c>
      <c r="BM258" s="134" t="s">
        <v>351</v>
      </c>
    </row>
    <row r="259" spans="2:47" s="17" customFormat="1" ht="12">
      <c r="B259" s="18"/>
      <c r="D259" s="136" t="s">
        <v>154</v>
      </c>
      <c r="F259" s="137" t="s">
        <v>352</v>
      </c>
      <c r="I259" s="138"/>
      <c r="L259" s="18"/>
      <c r="M259" s="139"/>
      <c r="T259" s="42"/>
      <c r="AT259" s="2" t="s">
        <v>154</v>
      </c>
      <c r="AU259" s="2" t="s">
        <v>81</v>
      </c>
    </row>
    <row r="260" spans="2:51" s="140" customFormat="1" ht="12">
      <c r="B260" s="141"/>
      <c r="D260" s="142" t="s">
        <v>156</v>
      </c>
      <c r="E260" s="143" t="s">
        <v>19</v>
      </c>
      <c r="F260" s="144" t="s">
        <v>236</v>
      </c>
      <c r="H260" s="143" t="s">
        <v>19</v>
      </c>
      <c r="I260" s="145"/>
      <c r="L260" s="141"/>
      <c r="M260" s="146"/>
      <c r="T260" s="147"/>
      <c r="AT260" s="143" t="s">
        <v>156</v>
      </c>
      <c r="AU260" s="143" t="s">
        <v>81</v>
      </c>
      <c r="AV260" s="140" t="s">
        <v>79</v>
      </c>
      <c r="AW260" s="140" t="s">
        <v>33</v>
      </c>
      <c r="AX260" s="140" t="s">
        <v>71</v>
      </c>
      <c r="AY260" s="143" t="s">
        <v>145</v>
      </c>
    </row>
    <row r="261" spans="2:51" s="148" customFormat="1" ht="12">
      <c r="B261" s="149"/>
      <c r="D261" s="142" t="s">
        <v>156</v>
      </c>
      <c r="E261" s="150" t="s">
        <v>19</v>
      </c>
      <c r="F261" s="151" t="s">
        <v>353</v>
      </c>
      <c r="H261" s="152">
        <v>11.085</v>
      </c>
      <c r="I261" s="153"/>
      <c r="L261" s="149"/>
      <c r="M261" s="154"/>
      <c r="T261" s="155"/>
      <c r="AT261" s="150" t="s">
        <v>156</v>
      </c>
      <c r="AU261" s="150" t="s">
        <v>81</v>
      </c>
      <c r="AV261" s="148" t="s">
        <v>81</v>
      </c>
      <c r="AW261" s="148" t="s">
        <v>33</v>
      </c>
      <c r="AX261" s="148" t="s">
        <v>71</v>
      </c>
      <c r="AY261" s="150" t="s">
        <v>145</v>
      </c>
    </row>
    <row r="262" spans="2:51" s="140" customFormat="1" ht="12">
      <c r="B262" s="141"/>
      <c r="D262" s="142" t="s">
        <v>156</v>
      </c>
      <c r="E262" s="143" t="s">
        <v>19</v>
      </c>
      <c r="F262" s="144" t="s">
        <v>237</v>
      </c>
      <c r="H262" s="143" t="s">
        <v>19</v>
      </c>
      <c r="I262" s="145"/>
      <c r="L262" s="141"/>
      <c r="M262" s="146"/>
      <c r="T262" s="147"/>
      <c r="AT262" s="143" t="s">
        <v>156</v>
      </c>
      <c r="AU262" s="143" t="s">
        <v>81</v>
      </c>
      <c r="AV262" s="140" t="s">
        <v>79</v>
      </c>
      <c r="AW262" s="140" t="s">
        <v>33</v>
      </c>
      <c r="AX262" s="140" t="s">
        <v>71</v>
      </c>
      <c r="AY262" s="143" t="s">
        <v>145</v>
      </c>
    </row>
    <row r="263" spans="2:51" s="148" customFormat="1" ht="12">
      <c r="B263" s="149"/>
      <c r="D263" s="142" t="s">
        <v>156</v>
      </c>
      <c r="E263" s="150" t="s">
        <v>19</v>
      </c>
      <c r="F263" s="151" t="s">
        <v>354</v>
      </c>
      <c r="H263" s="152">
        <v>25.31</v>
      </c>
      <c r="I263" s="153"/>
      <c r="L263" s="149"/>
      <c r="M263" s="154"/>
      <c r="T263" s="155"/>
      <c r="AT263" s="150" t="s">
        <v>156</v>
      </c>
      <c r="AU263" s="150" t="s">
        <v>81</v>
      </c>
      <c r="AV263" s="148" t="s">
        <v>81</v>
      </c>
      <c r="AW263" s="148" t="s">
        <v>33</v>
      </c>
      <c r="AX263" s="148" t="s">
        <v>71</v>
      </c>
      <c r="AY263" s="150" t="s">
        <v>145</v>
      </c>
    </row>
    <row r="264" spans="2:51" s="156" customFormat="1" ht="12">
      <c r="B264" s="157"/>
      <c r="D264" s="142" t="s">
        <v>156</v>
      </c>
      <c r="E264" s="158" t="s">
        <v>19</v>
      </c>
      <c r="F264" s="159" t="s">
        <v>161</v>
      </c>
      <c r="H264" s="160">
        <v>36.395</v>
      </c>
      <c r="I264" s="161"/>
      <c r="L264" s="157"/>
      <c r="M264" s="162"/>
      <c r="T264" s="163"/>
      <c r="AT264" s="158" t="s">
        <v>156</v>
      </c>
      <c r="AU264" s="158" t="s">
        <v>81</v>
      </c>
      <c r="AV264" s="156" t="s">
        <v>152</v>
      </c>
      <c r="AW264" s="156" t="s">
        <v>33</v>
      </c>
      <c r="AX264" s="156" t="s">
        <v>79</v>
      </c>
      <c r="AY264" s="158" t="s">
        <v>145</v>
      </c>
    </row>
    <row r="265" spans="2:65" s="17" customFormat="1" ht="37.9" customHeight="1">
      <c r="B265" s="18"/>
      <c r="C265" s="123" t="s">
        <v>355</v>
      </c>
      <c r="D265" s="123" t="s">
        <v>147</v>
      </c>
      <c r="E265" s="124" t="s">
        <v>356</v>
      </c>
      <c r="F265" s="125" t="s">
        <v>357</v>
      </c>
      <c r="G265" s="126" t="s">
        <v>316</v>
      </c>
      <c r="H265" s="127">
        <v>85.841</v>
      </c>
      <c r="I265" s="128"/>
      <c r="J265" s="129">
        <f t="shared" si="15"/>
        <v>0</v>
      </c>
      <c r="K265" s="125" t="s">
        <v>151</v>
      </c>
      <c r="L265" s="18"/>
      <c r="M265" s="130" t="s">
        <v>19</v>
      </c>
      <c r="N265" s="131" t="s">
        <v>42</v>
      </c>
      <c r="P265" s="132">
        <f t="shared" si="16"/>
        <v>0</v>
      </c>
      <c r="Q265" s="132">
        <v>0.07921</v>
      </c>
      <c r="R265" s="132">
        <f t="shared" si="17"/>
        <v>6.7994656099999995</v>
      </c>
      <c r="S265" s="132">
        <v>0</v>
      </c>
      <c r="T265" s="133">
        <f t="shared" si="18"/>
        <v>0</v>
      </c>
      <c r="AR265" s="134" t="s">
        <v>152</v>
      </c>
      <c r="AT265" s="134" t="s">
        <v>147</v>
      </c>
      <c r="AU265" s="134" t="s">
        <v>81</v>
      </c>
      <c r="AY265" s="2" t="s">
        <v>145</v>
      </c>
      <c r="BE265" s="135">
        <f t="shared" si="19"/>
        <v>0</v>
      </c>
      <c r="BF265" s="135">
        <f t="shared" si="20"/>
        <v>0</v>
      </c>
      <c r="BG265" s="135">
        <f t="shared" si="21"/>
        <v>0</v>
      </c>
      <c r="BH265" s="135">
        <f t="shared" si="22"/>
        <v>0</v>
      </c>
      <c r="BI265" s="135">
        <f t="shared" si="23"/>
        <v>0</v>
      </c>
      <c r="BJ265" s="2" t="s">
        <v>79</v>
      </c>
      <c r="BK265" s="135">
        <f t="shared" si="24"/>
        <v>0</v>
      </c>
      <c r="BL265" s="2" t="s">
        <v>152</v>
      </c>
      <c r="BM265" s="134" t="s">
        <v>358</v>
      </c>
    </row>
    <row r="266" spans="2:47" s="17" customFormat="1" ht="12">
      <c r="B266" s="18"/>
      <c r="D266" s="136" t="s">
        <v>154</v>
      </c>
      <c r="F266" s="137" t="s">
        <v>359</v>
      </c>
      <c r="I266" s="138"/>
      <c r="L266" s="18"/>
      <c r="M266" s="139"/>
      <c r="T266" s="42"/>
      <c r="AT266" s="2" t="s">
        <v>154</v>
      </c>
      <c r="AU266" s="2" t="s">
        <v>81</v>
      </c>
    </row>
    <row r="267" spans="2:51" s="140" customFormat="1" ht="12">
      <c r="B267" s="141"/>
      <c r="D267" s="142" t="s">
        <v>156</v>
      </c>
      <c r="E267" s="143" t="s">
        <v>19</v>
      </c>
      <c r="F267" s="144" t="s">
        <v>236</v>
      </c>
      <c r="H267" s="143" t="s">
        <v>19</v>
      </c>
      <c r="I267" s="145"/>
      <c r="L267" s="141"/>
      <c r="M267" s="146"/>
      <c r="T267" s="147"/>
      <c r="AT267" s="143" t="s">
        <v>156</v>
      </c>
      <c r="AU267" s="143" t="s">
        <v>81</v>
      </c>
      <c r="AV267" s="140" t="s">
        <v>79</v>
      </c>
      <c r="AW267" s="140" t="s">
        <v>33</v>
      </c>
      <c r="AX267" s="140" t="s">
        <v>71</v>
      </c>
      <c r="AY267" s="143" t="s">
        <v>145</v>
      </c>
    </row>
    <row r="268" spans="2:51" s="148" customFormat="1" ht="12">
      <c r="B268" s="149"/>
      <c r="D268" s="142" t="s">
        <v>156</v>
      </c>
      <c r="E268" s="150" t="s">
        <v>19</v>
      </c>
      <c r="F268" s="151" t="s">
        <v>360</v>
      </c>
      <c r="H268" s="152">
        <v>50.214</v>
      </c>
      <c r="I268" s="153"/>
      <c r="L268" s="149"/>
      <c r="M268" s="154"/>
      <c r="T268" s="155"/>
      <c r="AT268" s="150" t="s">
        <v>156</v>
      </c>
      <c r="AU268" s="150" t="s">
        <v>81</v>
      </c>
      <c r="AV268" s="148" t="s">
        <v>81</v>
      </c>
      <c r="AW268" s="148" t="s">
        <v>33</v>
      </c>
      <c r="AX268" s="148" t="s">
        <v>71</v>
      </c>
      <c r="AY268" s="150" t="s">
        <v>145</v>
      </c>
    </row>
    <row r="269" spans="2:51" s="140" customFormat="1" ht="12">
      <c r="B269" s="141"/>
      <c r="D269" s="142" t="s">
        <v>156</v>
      </c>
      <c r="E269" s="143" t="s">
        <v>19</v>
      </c>
      <c r="F269" s="144" t="s">
        <v>237</v>
      </c>
      <c r="H269" s="143" t="s">
        <v>19</v>
      </c>
      <c r="I269" s="145"/>
      <c r="L269" s="141"/>
      <c r="M269" s="146"/>
      <c r="T269" s="147"/>
      <c r="AT269" s="143" t="s">
        <v>156</v>
      </c>
      <c r="AU269" s="143" t="s">
        <v>81</v>
      </c>
      <c r="AV269" s="140" t="s">
        <v>79</v>
      </c>
      <c r="AW269" s="140" t="s">
        <v>33</v>
      </c>
      <c r="AX269" s="140" t="s">
        <v>71</v>
      </c>
      <c r="AY269" s="143" t="s">
        <v>145</v>
      </c>
    </row>
    <row r="270" spans="2:51" s="148" customFormat="1" ht="12">
      <c r="B270" s="149"/>
      <c r="D270" s="142" t="s">
        <v>156</v>
      </c>
      <c r="E270" s="150" t="s">
        <v>19</v>
      </c>
      <c r="F270" s="151" t="s">
        <v>361</v>
      </c>
      <c r="H270" s="152">
        <v>35.627</v>
      </c>
      <c r="I270" s="153"/>
      <c r="L270" s="149"/>
      <c r="M270" s="154"/>
      <c r="T270" s="155"/>
      <c r="AT270" s="150" t="s">
        <v>156</v>
      </c>
      <c r="AU270" s="150" t="s">
        <v>81</v>
      </c>
      <c r="AV270" s="148" t="s">
        <v>81</v>
      </c>
      <c r="AW270" s="148" t="s">
        <v>33</v>
      </c>
      <c r="AX270" s="148" t="s">
        <v>71</v>
      </c>
      <c r="AY270" s="150" t="s">
        <v>145</v>
      </c>
    </row>
    <row r="271" spans="2:51" s="156" customFormat="1" ht="12">
      <c r="B271" s="157"/>
      <c r="D271" s="142" t="s">
        <v>156</v>
      </c>
      <c r="E271" s="158" t="s">
        <v>19</v>
      </c>
      <c r="F271" s="159" t="s">
        <v>161</v>
      </c>
      <c r="H271" s="160">
        <v>85.841</v>
      </c>
      <c r="I271" s="161"/>
      <c r="L271" s="157"/>
      <c r="M271" s="162"/>
      <c r="T271" s="163"/>
      <c r="AT271" s="158" t="s">
        <v>156</v>
      </c>
      <c r="AU271" s="158" t="s">
        <v>81</v>
      </c>
      <c r="AV271" s="156" t="s">
        <v>152</v>
      </c>
      <c r="AW271" s="156" t="s">
        <v>33</v>
      </c>
      <c r="AX271" s="156" t="s">
        <v>79</v>
      </c>
      <c r="AY271" s="158" t="s">
        <v>145</v>
      </c>
    </row>
    <row r="272" spans="2:65" s="17" customFormat="1" ht="37.9" customHeight="1">
      <c r="B272" s="18"/>
      <c r="C272" s="123" t="s">
        <v>362</v>
      </c>
      <c r="D272" s="123" t="s">
        <v>147</v>
      </c>
      <c r="E272" s="124" t="s">
        <v>363</v>
      </c>
      <c r="F272" s="125" t="s">
        <v>364</v>
      </c>
      <c r="G272" s="126" t="s">
        <v>316</v>
      </c>
      <c r="H272" s="127">
        <v>1.4</v>
      </c>
      <c r="I272" s="128"/>
      <c r="J272" s="129">
        <f t="shared" si="15"/>
        <v>0</v>
      </c>
      <c r="K272" s="125" t="s">
        <v>151</v>
      </c>
      <c r="L272" s="18"/>
      <c r="M272" s="130" t="s">
        <v>19</v>
      </c>
      <c r="N272" s="131" t="s">
        <v>42</v>
      </c>
      <c r="P272" s="132">
        <f t="shared" si="16"/>
        <v>0</v>
      </c>
      <c r="Q272" s="132">
        <v>0.17818</v>
      </c>
      <c r="R272" s="132">
        <f t="shared" si="17"/>
        <v>0.24945199999999998</v>
      </c>
      <c r="S272" s="132">
        <v>0</v>
      </c>
      <c r="T272" s="133">
        <f t="shared" si="18"/>
        <v>0</v>
      </c>
      <c r="AR272" s="134" t="s">
        <v>152</v>
      </c>
      <c r="AT272" s="134" t="s">
        <v>147</v>
      </c>
      <c r="AU272" s="134" t="s">
        <v>81</v>
      </c>
      <c r="AY272" s="2" t="s">
        <v>145</v>
      </c>
      <c r="BE272" s="135">
        <f t="shared" si="19"/>
        <v>0</v>
      </c>
      <c r="BF272" s="135">
        <f t="shared" si="20"/>
        <v>0</v>
      </c>
      <c r="BG272" s="135">
        <f t="shared" si="21"/>
        <v>0</v>
      </c>
      <c r="BH272" s="135">
        <f t="shared" si="22"/>
        <v>0</v>
      </c>
      <c r="BI272" s="135">
        <f t="shared" si="23"/>
        <v>0</v>
      </c>
      <c r="BJ272" s="2" t="s">
        <v>79</v>
      </c>
      <c r="BK272" s="135">
        <f t="shared" si="24"/>
        <v>0</v>
      </c>
      <c r="BL272" s="2" t="s">
        <v>152</v>
      </c>
      <c r="BM272" s="134" t="s">
        <v>365</v>
      </c>
    </row>
    <row r="273" spans="2:47" s="17" customFormat="1" ht="12">
      <c r="B273" s="18"/>
      <c r="D273" s="136" t="s">
        <v>154</v>
      </c>
      <c r="F273" s="137" t="s">
        <v>366</v>
      </c>
      <c r="I273" s="138"/>
      <c r="L273" s="18"/>
      <c r="M273" s="139"/>
      <c r="T273" s="42"/>
      <c r="AT273" s="2" t="s">
        <v>154</v>
      </c>
      <c r="AU273" s="2" t="s">
        <v>81</v>
      </c>
    </row>
    <row r="274" spans="2:51" s="148" customFormat="1" ht="12">
      <c r="B274" s="149"/>
      <c r="D274" s="142" t="s">
        <v>156</v>
      </c>
      <c r="E274" s="150" t="s">
        <v>19</v>
      </c>
      <c r="F274" s="151" t="s">
        <v>367</v>
      </c>
      <c r="H274" s="152">
        <v>1.4</v>
      </c>
      <c r="I274" s="153"/>
      <c r="L274" s="149"/>
      <c r="M274" s="154"/>
      <c r="T274" s="155"/>
      <c r="AT274" s="150" t="s">
        <v>156</v>
      </c>
      <c r="AU274" s="150" t="s">
        <v>81</v>
      </c>
      <c r="AV274" s="148" t="s">
        <v>81</v>
      </c>
      <c r="AW274" s="148" t="s">
        <v>33</v>
      </c>
      <c r="AX274" s="148" t="s">
        <v>71</v>
      </c>
      <c r="AY274" s="150" t="s">
        <v>145</v>
      </c>
    </row>
    <row r="275" spans="2:51" s="156" customFormat="1" ht="12">
      <c r="B275" s="157"/>
      <c r="D275" s="142" t="s">
        <v>156</v>
      </c>
      <c r="E275" s="158" t="s">
        <v>19</v>
      </c>
      <c r="F275" s="159" t="s">
        <v>161</v>
      </c>
      <c r="H275" s="160">
        <v>1.4</v>
      </c>
      <c r="I275" s="161"/>
      <c r="L275" s="157"/>
      <c r="M275" s="162"/>
      <c r="T275" s="163"/>
      <c r="AT275" s="158" t="s">
        <v>156</v>
      </c>
      <c r="AU275" s="158" t="s">
        <v>81</v>
      </c>
      <c r="AV275" s="156" t="s">
        <v>152</v>
      </c>
      <c r="AW275" s="156" t="s">
        <v>33</v>
      </c>
      <c r="AX275" s="156" t="s">
        <v>79</v>
      </c>
      <c r="AY275" s="158" t="s">
        <v>145</v>
      </c>
    </row>
    <row r="276" spans="2:63" s="110" customFormat="1" ht="22.9" customHeight="1">
      <c r="B276" s="111"/>
      <c r="D276" s="112" t="s">
        <v>70</v>
      </c>
      <c r="E276" s="121" t="s">
        <v>152</v>
      </c>
      <c r="F276" s="121" t="s">
        <v>368</v>
      </c>
      <c r="I276" s="114"/>
      <c r="J276" s="122">
        <f>BK276</f>
        <v>0</v>
      </c>
      <c r="L276" s="111"/>
      <c r="M276" s="116"/>
      <c r="P276" s="117">
        <f>SUM(P277:P292)</f>
        <v>0</v>
      </c>
      <c r="R276" s="117">
        <f>SUM(R277:R292)</f>
        <v>8.847012280000001</v>
      </c>
      <c r="T276" s="118">
        <f>SUM(T277:T292)</f>
        <v>0</v>
      </c>
      <c r="AR276" s="112" t="s">
        <v>79</v>
      </c>
      <c r="AT276" s="119" t="s">
        <v>70</v>
      </c>
      <c r="AU276" s="119" t="s">
        <v>79</v>
      </c>
      <c r="AY276" s="112" t="s">
        <v>145</v>
      </c>
      <c r="BK276" s="120">
        <f>SUM(BK277:BK292)</f>
        <v>0</v>
      </c>
    </row>
    <row r="277" spans="2:65" s="17" customFormat="1" ht="49.15" customHeight="1">
      <c r="B277" s="18"/>
      <c r="C277" s="123" t="s">
        <v>369</v>
      </c>
      <c r="D277" s="123" t="s">
        <v>147</v>
      </c>
      <c r="E277" s="124" t="s">
        <v>370</v>
      </c>
      <c r="F277" s="125" t="s">
        <v>371</v>
      </c>
      <c r="G277" s="126" t="s">
        <v>150</v>
      </c>
      <c r="H277" s="127">
        <v>0.36</v>
      </c>
      <c r="I277" s="128"/>
      <c r="J277" s="129">
        <f>ROUND(I277*H277,2)</f>
        <v>0</v>
      </c>
      <c r="K277" s="125" t="s">
        <v>151</v>
      </c>
      <c r="L277" s="18"/>
      <c r="M277" s="130" t="s">
        <v>19</v>
      </c>
      <c r="N277" s="131" t="s">
        <v>42</v>
      </c>
      <c r="P277" s="132">
        <f>O277*H277</f>
        <v>0</v>
      </c>
      <c r="Q277" s="132">
        <v>2.40978</v>
      </c>
      <c r="R277" s="132">
        <f>Q277*H277</f>
        <v>0.8675208</v>
      </c>
      <c r="S277" s="132">
        <v>0</v>
      </c>
      <c r="T277" s="133">
        <f>S277*H277</f>
        <v>0</v>
      </c>
      <c r="AR277" s="134" t="s">
        <v>152</v>
      </c>
      <c r="AT277" s="134" t="s">
        <v>147</v>
      </c>
      <c r="AU277" s="134" t="s">
        <v>81</v>
      </c>
      <c r="AY277" s="2" t="s">
        <v>145</v>
      </c>
      <c r="BE277" s="135">
        <f t="shared" si="19"/>
        <v>0</v>
      </c>
      <c r="BF277" s="135">
        <f t="shared" si="20"/>
        <v>0</v>
      </c>
      <c r="BG277" s="135">
        <f t="shared" si="21"/>
        <v>0</v>
      </c>
      <c r="BH277" s="135">
        <f t="shared" si="22"/>
        <v>0</v>
      </c>
      <c r="BI277" s="135">
        <f t="shared" si="23"/>
        <v>0</v>
      </c>
      <c r="BJ277" s="2" t="s">
        <v>79</v>
      </c>
      <c r="BK277" s="135">
        <f>ROUND(I277*H277,2)</f>
        <v>0</v>
      </c>
      <c r="BL277" s="2" t="s">
        <v>152</v>
      </c>
      <c r="BM277" s="134" t="s">
        <v>372</v>
      </c>
    </row>
    <row r="278" spans="2:47" s="17" customFormat="1" ht="12">
      <c r="B278" s="18"/>
      <c r="D278" s="136" t="s">
        <v>154</v>
      </c>
      <c r="F278" s="137" t="s">
        <v>373</v>
      </c>
      <c r="I278" s="138"/>
      <c r="L278" s="18"/>
      <c r="M278" s="139"/>
      <c r="T278" s="42"/>
      <c r="AT278" s="2" t="s">
        <v>154</v>
      </c>
      <c r="AU278" s="2" t="s">
        <v>81</v>
      </c>
    </row>
    <row r="279" spans="2:51" s="140" customFormat="1" ht="12">
      <c r="B279" s="141"/>
      <c r="D279" s="142" t="s">
        <v>156</v>
      </c>
      <c r="E279" s="143" t="s">
        <v>19</v>
      </c>
      <c r="F279" s="144" t="s">
        <v>374</v>
      </c>
      <c r="H279" s="143" t="s">
        <v>19</v>
      </c>
      <c r="I279" s="145"/>
      <c r="L279" s="141"/>
      <c r="M279" s="146"/>
      <c r="T279" s="147"/>
      <c r="AT279" s="143" t="s">
        <v>156</v>
      </c>
      <c r="AU279" s="143" t="s">
        <v>81</v>
      </c>
      <c r="AV279" s="140" t="s">
        <v>79</v>
      </c>
      <c r="AW279" s="140" t="s">
        <v>33</v>
      </c>
      <c r="AX279" s="140" t="s">
        <v>71</v>
      </c>
      <c r="AY279" s="143" t="s">
        <v>145</v>
      </c>
    </row>
    <row r="280" spans="2:51" s="148" customFormat="1" ht="12">
      <c r="B280" s="149"/>
      <c r="D280" s="142" t="s">
        <v>156</v>
      </c>
      <c r="E280" s="150" t="s">
        <v>19</v>
      </c>
      <c r="F280" s="151" t="s">
        <v>375</v>
      </c>
      <c r="H280" s="152">
        <v>0.36</v>
      </c>
      <c r="I280" s="153"/>
      <c r="L280" s="149"/>
      <c r="M280" s="154"/>
      <c r="T280" s="155"/>
      <c r="AT280" s="150" t="s">
        <v>156</v>
      </c>
      <c r="AU280" s="150" t="s">
        <v>81</v>
      </c>
      <c r="AV280" s="148" t="s">
        <v>81</v>
      </c>
      <c r="AW280" s="148" t="s">
        <v>33</v>
      </c>
      <c r="AX280" s="148" t="s">
        <v>71</v>
      </c>
      <c r="AY280" s="150" t="s">
        <v>145</v>
      </c>
    </row>
    <row r="281" spans="2:51" s="156" customFormat="1" ht="12">
      <c r="B281" s="157"/>
      <c r="D281" s="142" t="s">
        <v>156</v>
      </c>
      <c r="E281" s="158" t="s">
        <v>19</v>
      </c>
      <c r="F281" s="159" t="s">
        <v>161</v>
      </c>
      <c r="H281" s="160">
        <v>0.36</v>
      </c>
      <c r="I281" s="161"/>
      <c r="L281" s="157"/>
      <c r="M281" s="162"/>
      <c r="T281" s="163"/>
      <c r="AT281" s="158" t="s">
        <v>156</v>
      </c>
      <c r="AU281" s="158" t="s">
        <v>81</v>
      </c>
      <c r="AV281" s="156" t="s">
        <v>152</v>
      </c>
      <c r="AW281" s="156" t="s">
        <v>33</v>
      </c>
      <c r="AX281" s="156" t="s">
        <v>79</v>
      </c>
      <c r="AY281" s="158" t="s">
        <v>145</v>
      </c>
    </row>
    <row r="282" spans="2:65" s="17" customFormat="1" ht="66.75" customHeight="1">
      <c r="B282" s="18"/>
      <c r="C282" s="123" t="s">
        <v>376</v>
      </c>
      <c r="D282" s="123" t="s">
        <v>147</v>
      </c>
      <c r="E282" s="124" t="s">
        <v>377</v>
      </c>
      <c r="F282" s="125" t="s">
        <v>378</v>
      </c>
      <c r="G282" s="126" t="s">
        <v>232</v>
      </c>
      <c r="H282" s="127">
        <v>46</v>
      </c>
      <c r="I282" s="128"/>
      <c r="J282" s="129">
        <f>ROUND(I282*H282,2)</f>
        <v>0</v>
      </c>
      <c r="K282" s="125" t="s">
        <v>151</v>
      </c>
      <c r="L282" s="18"/>
      <c r="M282" s="130" t="s">
        <v>19</v>
      </c>
      <c r="N282" s="131" t="s">
        <v>42</v>
      </c>
      <c r="P282" s="132">
        <f>O282*H282</f>
        <v>0</v>
      </c>
      <c r="Q282" s="132">
        <v>0.05328</v>
      </c>
      <c r="R282" s="132">
        <f>Q282*H282</f>
        <v>2.45088</v>
      </c>
      <c r="S282" s="132">
        <v>0</v>
      </c>
      <c r="T282" s="133">
        <f>S282*H282</f>
        <v>0</v>
      </c>
      <c r="AR282" s="134" t="s">
        <v>152</v>
      </c>
      <c r="AT282" s="134" t="s">
        <v>147</v>
      </c>
      <c r="AU282" s="134" t="s">
        <v>81</v>
      </c>
      <c r="AY282" s="2" t="s">
        <v>145</v>
      </c>
      <c r="BE282" s="135">
        <f t="shared" si="19"/>
        <v>0</v>
      </c>
      <c r="BF282" s="135">
        <f t="shared" si="20"/>
        <v>0</v>
      </c>
      <c r="BG282" s="135">
        <f t="shared" si="21"/>
        <v>0</v>
      </c>
      <c r="BH282" s="135">
        <f t="shared" si="22"/>
        <v>0</v>
      </c>
      <c r="BI282" s="135">
        <f t="shared" si="23"/>
        <v>0</v>
      </c>
      <c r="BJ282" s="2" t="s">
        <v>79</v>
      </c>
      <c r="BK282" s="135">
        <f>ROUND(I282*H282,2)</f>
        <v>0</v>
      </c>
      <c r="BL282" s="2" t="s">
        <v>152</v>
      </c>
      <c r="BM282" s="134" t="s">
        <v>379</v>
      </c>
    </row>
    <row r="283" spans="2:47" s="17" customFormat="1" ht="12">
      <c r="B283" s="18"/>
      <c r="D283" s="136" t="s">
        <v>154</v>
      </c>
      <c r="F283" s="137" t="s">
        <v>380</v>
      </c>
      <c r="I283" s="138"/>
      <c r="L283" s="18"/>
      <c r="M283" s="139"/>
      <c r="T283" s="42"/>
      <c r="AT283" s="2" t="s">
        <v>154</v>
      </c>
      <c r="AU283" s="2" t="s">
        <v>81</v>
      </c>
    </row>
    <row r="284" spans="2:51" s="140" customFormat="1" ht="12">
      <c r="B284" s="141"/>
      <c r="D284" s="142" t="s">
        <v>156</v>
      </c>
      <c r="E284" s="143" t="s">
        <v>19</v>
      </c>
      <c r="F284" s="144" t="s">
        <v>381</v>
      </c>
      <c r="H284" s="143" t="s">
        <v>19</v>
      </c>
      <c r="I284" s="145"/>
      <c r="L284" s="141"/>
      <c r="M284" s="146"/>
      <c r="T284" s="147"/>
      <c r="AT284" s="143" t="s">
        <v>156</v>
      </c>
      <c r="AU284" s="143" t="s">
        <v>81</v>
      </c>
      <c r="AV284" s="140" t="s">
        <v>79</v>
      </c>
      <c r="AW284" s="140" t="s">
        <v>33</v>
      </c>
      <c r="AX284" s="140" t="s">
        <v>71</v>
      </c>
      <c r="AY284" s="143" t="s">
        <v>145</v>
      </c>
    </row>
    <row r="285" spans="2:51" s="148" customFormat="1" ht="12">
      <c r="B285" s="149"/>
      <c r="D285" s="142" t="s">
        <v>156</v>
      </c>
      <c r="E285" s="150" t="s">
        <v>19</v>
      </c>
      <c r="F285" s="151" t="s">
        <v>382</v>
      </c>
      <c r="H285" s="152">
        <v>46</v>
      </c>
      <c r="I285" s="153"/>
      <c r="L285" s="149"/>
      <c r="M285" s="154"/>
      <c r="T285" s="155"/>
      <c r="AT285" s="150" t="s">
        <v>156</v>
      </c>
      <c r="AU285" s="150" t="s">
        <v>81</v>
      </c>
      <c r="AV285" s="148" t="s">
        <v>81</v>
      </c>
      <c r="AW285" s="148" t="s">
        <v>33</v>
      </c>
      <c r="AX285" s="148" t="s">
        <v>79</v>
      </c>
      <c r="AY285" s="150" t="s">
        <v>145</v>
      </c>
    </row>
    <row r="286" spans="2:65" s="17" customFormat="1" ht="33" customHeight="1">
      <c r="B286" s="18"/>
      <c r="C286" s="123" t="s">
        <v>383</v>
      </c>
      <c r="D286" s="123" t="s">
        <v>147</v>
      </c>
      <c r="E286" s="124" t="s">
        <v>384</v>
      </c>
      <c r="F286" s="125" t="s">
        <v>385</v>
      </c>
      <c r="G286" s="126" t="s">
        <v>150</v>
      </c>
      <c r="H286" s="127">
        <v>2.924</v>
      </c>
      <c r="I286" s="128"/>
      <c r="J286" s="129">
        <f>ROUND(I286*H286,2)</f>
        <v>0</v>
      </c>
      <c r="K286" s="125" t="s">
        <v>151</v>
      </c>
      <c r="L286" s="18"/>
      <c r="M286" s="130" t="s">
        <v>19</v>
      </c>
      <c r="N286" s="131" t="s">
        <v>42</v>
      </c>
      <c r="P286" s="132">
        <f>O286*H286</f>
        <v>0</v>
      </c>
      <c r="Q286" s="132">
        <v>1.89077</v>
      </c>
      <c r="R286" s="132">
        <f>Q286*H286</f>
        <v>5.52861148</v>
      </c>
      <c r="S286" s="132">
        <v>0</v>
      </c>
      <c r="T286" s="133">
        <f>S286*H286</f>
        <v>0</v>
      </c>
      <c r="AR286" s="134" t="s">
        <v>152</v>
      </c>
      <c r="AT286" s="134" t="s">
        <v>147</v>
      </c>
      <c r="AU286" s="134" t="s">
        <v>81</v>
      </c>
      <c r="AY286" s="2" t="s">
        <v>145</v>
      </c>
      <c r="BE286" s="135">
        <f aca="true" t="shared" si="25" ref="BE286:BE347">IF(N286="základní",J286,0)</f>
        <v>0</v>
      </c>
      <c r="BF286" s="135">
        <f aca="true" t="shared" si="26" ref="BF286:BF347">IF(N286="snížená",J286,0)</f>
        <v>0</v>
      </c>
      <c r="BG286" s="135">
        <f aca="true" t="shared" si="27" ref="BG286:BG347">IF(N286="zákl. přenesená",J286,0)</f>
        <v>0</v>
      </c>
      <c r="BH286" s="135">
        <f aca="true" t="shared" si="28" ref="BH286:BH347">IF(N286="sníž. přenesená",J286,0)</f>
        <v>0</v>
      </c>
      <c r="BI286" s="135">
        <f aca="true" t="shared" si="29" ref="BI286:BI347">IF(N286="nulová",J286,0)</f>
        <v>0</v>
      </c>
      <c r="BJ286" s="2" t="s">
        <v>79</v>
      </c>
      <c r="BK286" s="135">
        <f>ROUND(I286*H286,2)</f>
        <v>0</v>
      </c>
      <c r="BL286" s="2" t="s">
        <v>152</v>
      </c>
      <c r="BM286" s="134" t="s">
        <v>386</v>
      </c>
    </row>
    <row r="287" spans="2:47" s="17" customFormat="1" ht="12">
      <c r="B287" s="18"/>
      <c r="D287" s="136" t="s">
        <v>154</v>
      </c>
      <c r="F287" s="137" t="s">
        <v>387</v>
      </c>
      <c r="I287" s="138"/>
      <c r="L287" s="18"/>
      <c r="M287" s="139"/>
      <c r="T287" s="42"/>
      <c r="AT287" s="2" t="s">
        <v>154</v>
      </c>
      <c r="AU287" s="2" t="s">
        <v>81</v>
      </c>
    </row>
    <row r="288" spans="2:51" s="140" customFormat="1" ht="12">
      <c r="B288" s="141"/>
      <c r="D288" s="142" t="s">
        <v>156</v>
      </c>
      <c r="E288" s="143" t="s">
        <v>19</v>
      </c>
      <c r="F288" s="144" t="s">
        <v>157</v>
      </c>
      <c r="H288" s="143" t="s">
        <v>19</v>
      </c>
      <c r="I288" s="145"/>
      <c r="L288" s="141"/>
      <c r="M288" s="146"/>
      <c r="T288" s="147"/>
      <c r="AT288" s="143" t="s">
        <v>156</v>
      </c>
      <c r="AU288" s="143" t="s">
        <v>81</v>
      </c>
      <c r="AV288" s="140" t="s">
        <v>79</v>
      </c>
      <c r="AW288" s="140" t="s">
        <v>33</v>
      </c>
      <c r="AX288" s="140" t="s">
        <v>71</v>
      </c>
      <c r="AY288" s="143" t="s">
        <v>145</v>
      </c>
    </row>
    <row r="289" spans="2:51" s="148" customFormat="1" ht="22.5">
      <c r="B289" s="149"/>
      <c r="D289" s="142" t="s">
        <v>156</v>
      </c>
      <c r="E289" s="150" t="s">
        <v>19</v>
      </c>
      <c r="F289" s="151" t="s">
        <v>388</v>
      </c>
      <c r="H289" s="152">
        <v>1.324</v>
      </c>
      <c r="I289" s="153"/>
      <c r="L289" s="149"/>
      <c r="M289" s="154"/>
      <c r="T289" s="155"/>
      <c r="AT289" s="150" t="s">
        <v>156</v>
      </c>
      <c r="AU289" s="150" t="s">
        <v>81</v>
      </c>
      <c r="AV289" s="148" t="s">
        <v>81</v>
      </c>
      <c r="AW289" s="148" t="s">
        <v>33</v>
      </c>
      <c r="AX289" s="148" t="s">
        <v>71</v>
      </c>
      <c r="AY289" s="150" t="s">
        <v>145</v>
      </c>
    </row>
    <row r="290" spans="2:51" s="140" customFormat="1" ht="12">
      <c r="B290" s="141"/>
      <c r="D290" s="142" t="s">
        <v>156</v>
      </c>
      <c r="E290" s="143" t="s">
        <v>19</v>
      </c>
      <c r="F290" s="144" t="s">
        <v>159</v>
      </c>
      <c r="H290" s="143" t="s">
        <v>19</v>
      </c>
      <c r="I290" s="145"/>
      <c r="L290" s="141"/>
      <c r="M290" s="146"/>
      <c r="T290" s="147"/>
      <c r="AT290" s="143" t="s">
        <v>156</v>
      </c>
      <c r="AU290" s="143" t="s">
        <v>81</v>
      </c>
      <c r="AV290" s="140" t="s">
        <v>79</v>
      </c>
      <c r="AW290" s="140" t="s">
        <v>33</v>
      </c>
      <c r="AX290" s="140" t="s">
        <v>71</v>
      </c>
      <c r="AY290" s="143" t="s">
        <v>145</v>
      </c>
    </row>
    <row r="291" spans="2:51" s="148" customFormat="1" ht="12">
      <c r="B291" s="149"/>
      <c r="D291" s="142" t="s">
        <v>156</v>
      </c>
      <c r="E291" s="150" t="s">
        <v>19</v>
      </c>
      <c r="F291" s="151" t="s">
        <v>389</v>
      </c>
      <c r="H291" s="152">
        <v>1.6</v>
      </c>
      <c r="I291" s="153"/>
      <c r="L291" s="149"/>
      <c r="M291" s="154"/>
      <c r="T291" s="155"/>
      <c r="AT291" s="150" t="s">
        <v>156</v>
      </c>
      <c r="AU291" s="150" t="s">
        <v>81</v>
      </c>
      <c r="AV291" s="148" t="s">
        <v>81</v>
      </c>
      <c r="AW291" s="148" t="s">
        <v>33</v>
      </c>
      <c r="AX291" s="148" t="s">
        <v>71</v>
      </c>
      <c r="AY291" s="150" t="s">
        <v>145</v>
      </c>
    </row>
    <row r="292" spans="2:51" s="156" customFormat="1" ht="12">
      <c r="B292" s="157"/>
      <c r="D292" s="142" t="s">
        <v>156</v>
      </c>
      <c r="E292" s="158" t="s">
        <v>19</v>
      </c>
      <c r="F292" s="159" t="s">
        <v>161</v>
      </c>
      <c r="H292" s="160">
        <v>2.924</v>
      </c>
      <c r="I292" s="161"/>
      <c r="L292" s="157"/>
      <c r="M292" s="162"/>
      <c r="T292" s="163"/>
      <c r="AT292" s="158" t="s">
        <v>156</v>
      </c>
      <c r="AU292" s="158" t="s">
        <v>81</v>
      </c>
      <c r="AV292" s="156" t="s">
        <v>152</v>
      </c>
      <c r="AW292" s="156" t="s">
        <v>33</v>
      </c>
      <c r="AX292" s="156" t="s">
        <v>79</v>
      </c>
      <c r="AY292" s="158" t="s">
        <v>145</v>
      </c>
    </row>
    <row r="293" spans="2:63" s="110" customFormat="1" ht="22.9" customHeight="1">
      <c r="B293" s="111"/>
      <c r="D293" s="112" t="s">
        <v>70</v>
      </c>
      <c r="E293" s="121" t="s">
        <v>187</v>
      </c>
      <c r="F293" s="121" t="s">
        <v>390</v>
      </c>
      <c r="I293" s="114"/>
      <c r="J293" s="122">
        <f>BK293</f>
        <v>0</v>
      </c>
      <c r="L293" s="111"/>
      <c r="M293" s="116"/>
      <c r="P293" s="117">
        <f>SUM(P294:P490)</f>
        <v>0</v>
      </c>
      <c r="R293" s="117">
        <f>SUM(R294:R490)</f>
        <v>118.92591113999998</v>
      </c>
      <c r="T293" s="118">
        <f>SUM(T294:T490)</f>
        <v>0</v>
      </c>
      <c r="AR293" s="112" t="s">
        <v>79</v>
      </c>
      <c r="AT293" s="119" t="s">
        <v>70</v>
      </c>
      <c r="AU293" s="119" t="s">
        <v>79</v>
      </c>
      <c r="AY293" s="112" t="s">
        <v>145</v>
      </c>
      <c r="BK293" s="120">
        <f>SUM(BK294:BK490)</f>
        <v>0</v>
      </c>
    </row>
    <row r="294" spans="2:65" s="17" customFormat="1" ht="37.9" customHeight="1">
      <c r="B294" s="18"/>
      <c r="C294" s="123" t="s">
        <v>391</v>
      </c>
      <c r="D294" s="123" t="s">
        <v>147</v>
      </c>
      <c r="E294" s="124" t="s">
        <v>392</v>
      </c>
      <c r="F294" s="125" t="s">
        <v>393</v>
      </c>
      <c r="G294" s="126" t="s">
        <v>316</v>
      </c>
      <c r="H294" s="127">
        <v>600.02</v>
      </c>
      <c r="I294" s="128"/>
      <c r="J294" s="129">
        <f>ROUND(I294*H294,2)</f>
        <v>0</v>
      </c>
      <c r="K294" s="125" t="s">
        <v>151</v>
      </c>
      <c r="L294" s="18"/>
      <c r="M294" s="130" t="s">
        <v>19</v>
      </c>
      <c r="N294" s="131" t="s">
        <v>42</v>
      </c>
      <c r="P294" s="132">
        <f>O294*H294</f>
        <v>0</v>
      </c>
      <c r="Q294" s="132">
        <v>0.0156</v>
      </c>
      <c r="R294" s="132">
        <f>Q294*H294</f>
        <v>9.360311999999999</v>
      </c>
      <c r="S294" s="132">
        <v>0</v>
      </c>
      <c r="T294" s="133">
        <f>S294*H294</f>
        <v>0</v>
      </c>
      <c r="AR294" s="134" t="s">
        <v>152</v>
      </c>
      <c r="AT294" s="134" t="s">
        <v>147</v>
      </c>
      <c r="AU294" s="134" t="s">
        <v>81</v>
      </c>
      <c r="AY294" s="2" t="s">
        <v>145</v>
      </c>
      <c r="BE294" s="135">
        <f t="shared" si="25"/>
        <v>0</v>
      </c>
      <c r="BF294" s="135">
        <f t="shared" si="26"/>
        <v>0</v>
      </c>
      <c r="BG294" s="135">
        <f t="shared" si="27"/>
        <v>0</v>
      </c>
      <c r="BH294" s="135">
        <f t="shared" si="28"/>
        <v>0</v>
      </c>
      <c r="BI294" s="135">
        <f t="shared" si="29"/>
        <v>0</v>
      </c>
      <c r="BJ294" s="2" t="s">
        <v>79</v>
      </c>
      <c r="BK294" s="135">
        <f>ROUND(I294*H294,2)</f>
        <v>0</v>
      </c>
      <c r="BL294" s="2" t="s">
        <v>152</v>
      </c>
      <c r="BM294" s="134" t="s">
        <v>394</v>
      </c>
    </row>
    <row r="295" spans="2:47" s="17" customFormat="1" ht="12">
      <c r="B295" s="18"/>
      <c r="D295" s="136" t="s">
        <v>154</v>
      </c>
      <c r="F295" s="137" t="s">
        <v>395</v>
      </c>
      <c r="I295" s="138"/>
      <c r="L295" s="18"/>
      <c r="M295" s="139"/>
      <c r="T295" s="42"/>
      <c r="AT295" s="2" t="s">
        <v>154</v>
      </c>
      <c r="AU295" s="2" t="s">
        <v>81</v>
      </c>
    </row>
    <row r="296" spans="2:47" s="17" customFormat="1" ht="39">
      <c r="B296" s="18"/>
      <c r="D296" s="142" t="s">
        <v>176</v>
      </c>
      <c r="F296" s="164" t="s">
        <v>396</v>
      </c>
      <c r="I296" s="138"/>
      <c r="L296" s="18"/>
      <c r="M296" s="139"/>
      <c r="T296" s="42"/>
      <c r="AT296" s="2" t="s">
        <v>176</v>
      </c>
      <c r="AU296" s="2" t="s">
        <v>81</v>
      </c>
    </row>
    <row r="297" spans="2:51" s="140" customFormat="1" ht="12">
      <c r="B297" s="141"/>
      <c r="D297" s="142" t="s">
        <v>156</v>
      </c>
      <c r="E297" s="143" t="s">
        <v>19</v>
      </c>
      <c r="F297" s="144" t="s">
        <v>397</v>
      </c>
      <c r="H297" s="143" t="s">
        <v>19</v>
      </c>
      <c r="I297" s="145"/>
      <c r="L297" s="141"/>
      <c r="M297" s="146"/>
      <c r="T297" s="147"/>
      <c r="AT297" s="143" t="s">
        <v>156</v>
      </c>
      <c r="AU297" s="143" t="s">
        <v>81</v>
      </c>
      <c r="AV297" s="140" t="s">
        <v>79</v>
      </c>
      <c r="AW297" s="140" t="s">
        <v>33</v>
      </c>
      <c r="AX297" s="140" t="s">
        <v>71</v>
      </c>
      <c r="AY297" s="143" t="s">
        <v>145</v>
      </c>
    </row>
    <row r="298" spans="2:51" s="148" customFormat="1" ht="33.75">
      <c r="B298" s="149"/>
      <c r="D298" s="142" t="s">
        <v>156</v>
      </c>
      <c r="E298" s="150" t="s">
        <v>19</v>
      </c>
      <c r="F298" s="151" t="s">
        <v>398</v>
      </c>
      <c r="H298" s="152">
        <v>242.66</v>
      </c>
      <c r="I298" s="153"/>
      <c r="L298" s="149"/>
      <c r="M298" s="154"/>
      <c r="T298" s="155"/>
      <c r="AT298" s="150" t="s">
        <v>156</v>
      </c>
      <c r="AU298" s="150" t="s">
        <v>81</v>
      </c>
      <c r="AV298" s="148" t="s">
        <v>81</v>
      </c>
      <c r="AW298" s="148" t="s">
        <v>33</v>
      </c>
      <c r="AX298" s="148" t="s">
        <v>71</v>
      </c>
      <c r="AY298" s="150" t="s">
        <v>145</v>
      </c>
    </row>
    <row r="299" spans="2:51" s="140" customFormat="1" ht="12">
      <c r="B299" s="141"/>
      <c r="D299" s="142" t="s">
        <v>156</v>
      </c>
      <c r="E299" s="143" t="s">
        <v>19</v>
      </c>
      <c r="F299" s="144" t="s">
        <v>399</v>
      </c>
      <c r="H299" s="143" t="s">
        <v>19</v>
      </c>
      <c r="I299" s="145"/>
      <c r="L299" s="141"/>
      <c r="M299" s="146"/>
      <c r="T299" s="147"/>
      <c r="AT299" s="143" t="s">
        <v>156</v>
      </c>
      <c r="AU299" s="143" t="s">
        <v>81</v>
      </c>
      <c r="AV299" s="140" t="s">
        <v>79</v>
      </c>
      <c r="AW299" s="140" t="s">
        <v>33</v>
      </c>
      <c r="AX299" s="140" t="s">
        <v>71</v>
      </c>
      <c r="AY299" s="143" t="s">
        <v>145</v>
      </c>
    </row>
    <row r="300" spans="2:51" s="148" customFormat="1" ht="22.5">
      <c r="B300" s="149"/>
      <c r="D300" s="142" t="s">
        <v>156</v>
      </c>
      <c r="E300" s="150" t="s">
        <v>19</v>
      </c>
      <c r="F300" s="151" t="s">
        <v>400</v>
      </c>
      <c r="H300" s="152">
        <v>357.36</v>
      </c>
      <c r="I300" s="153"/>
      <c r="L300" s="149"/>
      <c r="M300" s="154"/>
      <c r="T300" s="155"/>
      <c r="AT300" s="150" t="s">
        <v>156</v>
      </c>
      <c r="AU300" s="150" t="s">
        <v>81</v>
      </c>
      <c r="AV300" s="148" t="s">
        <v>81</v>
      </c>
      <c r="AW300" s="148" t="s">
        <v>33</v>
      </c>
      <c r="AX300" s="148" t="s">
        <v>71</v>
      </c>
      <c r="AY300" s="150" t="s">
        <v>145</v>
      </c>
    </row>
    <row r="301" spans="2:51" s="156" customFormat="1" ht="12">
      <c r="B301" s="157"/>
      <c r="D301" s="142" t="s">
        <v>156</v>
      </c>
      <c r="E301" s="158" t="s">
        <v>19</v>
      </c>
      <c r="F301" s="159" t="s">
        <v>161</v>
      </c>
      <c r="H301" s="160">
        <v>600.02</v>
      </c>
      <c r="I301" s="161"/>
      <c r="L301" s="157"/>
      <c r="M301" s="162"/>
      <c r="T301" s="163"/>
      <c r="AT301" s="158" t="s">
        <v>156</v>
      </c>
      <c r="AU301" s="158" t="s">
        <v>81</v>
      </c>
      <c r="AV301" s="156" t="s">
        <v>152</v>
      </c>
      <c r="AW301" s="156" t="s">
        <v>33</v>
      </c>
      <c r="AX301" s="156" t="s">
        <v>79</v>
      </c>
      <c r="AY301" s="158" t="s">
        <v>145</v>
      </c>
    </row>
    <row r="302" spans="2:65" s="17" customFormat="1" ht="37.9" customHeight="1">
      <c r="B302" s="18"/>
      <c r="C302" s="123" t="s">
        <v>401</v>
      </c>
      <c r="D302" s="123" t="s">
        <v>147</v>
      </c>
      <c r="E302" s="124" t="s">
        <v>402</v>
      </c>
      <c r="F302" s="125" t="s">
        <v>403</v>
      </c>
      <c r="G302" s="126" t="s">
        <v>316</v>
      </c>
      <c r="H302" s="127">
        <v>591.739</v>
      </c>
      <c r="I302" s="128"/>
      <c r="J302" s="129">
        <f>ROUND(I302*H302,2)</f>
        <v>0</v>
      </c>
      <c r="K302" s="125" t="s">
        <v>151</v>
      </c>
      <c r="L302" s="18"/>
      <c r="M302" s="130" t="s">
        <v>19</v>
      </c>
      <c r="N302" s="131" t="s">
        <v>42</v>
      </c>
      <c r="P302" s="132">
        <f>O302*H302</f>
        <v>0</v>
      </c>
      <c r="Q302" s="132">
        <v>0.0014</v>
      </c>
      <c r="R302" s="132">
        <f>Q302*H302</f>
        <v>0.8284346</v>
      </c>
      <c r="S302" s="132">
        <v>0</v>
      </c>
      <c r="T302" s="133">
        <f>S302*H302</f>
        <v>0</v>
      </c>
      <c r="AR302" s="134" t="s">
        <v>152</v>
      </c>
      <c r="AT302" s="134" t="s">
        <v>147</v>
      </c>
      <c r="AU302" s="134" t="s">
        <v>81</v>
      </c>
      <c r="AY302" s="2" t="s">
        <v>145</v>
      </c>
      <c r="BE302" s="135">
        <f t="shared" si="25"/>
        <v>0</v>
      </c>
      <c r="BF302" s="135">
        <f t="shared" si="26"/>
        <v>0</v>
      </c>
      <c r="BG302" s="135">
        <f t="shared" si="27"/>
        <v>0</v>
      </c>
      <c r="BH302" s="135">
        <f t="shared" si="28"/>
        <v>0</v>
      </c>
      <c r="BI302" s="135">
        <f t="shared" si="29"/>
        <v>0</v>
      </c>
      <c r="BJ302" s="2" t="s">
        <v>79</v>
      </c>
      <c r="BK302" s="135">
        <f>ROUND(I302*H302,2)</f>
        <v>0</v>
      </c>
      <c r="BL302" s="2" t="s">
        <v>152</v>
      </c>
      <c r="BM302" s="134" t="s">
        <v>404</v>
      </c>
    </row>
    <row r="303" spans="2:47" s="17" customFormat="1" ht="12">
      <c r="B303" s="18"/>
      <c r="D303" s="136" t="s">
        <v>154</v>
      </c>
      <c r="F303" s="137" t="s">
        <v>405</v>
      </c>
      <c r="I303" s="138"/>
      <c r="L303" s="18"/>
      <c r="M303" s="139"/>
      <c r="T303" s="42"/>
      <c r="AT303" s="2" t="s">
        <v>154</v>
      </c>
      <c r="AU303" s="2" t="s">
        <v>81</v>
      </c>
    </row>
    <row r="304" spans="2:51" s="140" customFormat="1" ht="12">
      <c r="B304" s="141"/>
      <c r="D304" s="142" t="s">
        <v>156</v>
      </c>
      <c r="E304" s="143" t="s">
        <v>19</v>
      </c>
      <c r="F304" s="144" t="s">
        <v>236</v>
      </c>
      <c r="H304" s="143" t="s">
        <v>19</v>
      </c>
      <c r="I304" s="145"/>
      <c r="L304" s="141"/>
      <c r="M304" s="146"/>
      <c r="T304" s="147"/>
      <c r="AT304" s="143" t="s">
        <v>156</v>
      </c>
      <c r="AU304" s="143" t="s">
        <v>81</v>
      </c>
      <c r="AV304" s="140" t="s">
        <v>79</v>
      </c>
      <c r="AW304" s="140" t="s">
        <v>33</v>
      </c>
      <c r="AX304" s="140" t="s">
        <v>71</v>
      </c>
      <c r="AY304" s="143" t="s">
        <v>145</v>
      </c>
    </row>
    <row r="305" spans="2:51" s="148" customFormat="1" ht="22.5">
      <c r="B305" s="149"/>
      <c r="D305" s="142" t="s">
        <v>156</v>
      </c>
      <c r="E305" s="150" t="s">
        <v>19</v>
      </c>
      <c r="F305" s="151" t="s">
        <v>406</v>
      </c>
      <c r="H305" s="152">
        <v>143.22</v>
      </c>
      <c r="I305" s="153"/>
      <c r="L305" s="149"/>
      <c r="M305" s="154"/>
      <c r="T305" s="155"/>
      <c r="AT305" s="150" t="s">
        <v>156</v>
      </c>
      <c r="AU305" s="150" t="s">
        <v>81</v>
      </c>
      <c r="AV305" s="148" t="s">
        <v>81</v>
      </c>
      <c r="AW305" s="148" t="s">
        <v>33</v>
      </c>
      <c r="AX305" s="148" t="s">
        <v>71</v>
      </c>
      <c r="AY305" s="150" t="s">
        <v>145</v>
      </c>
    </row>
    <row r="306" spans="2:51" s="148" customFormat="1" ht="22.5">
      <c r="B306" s="149"/>
      <c r="D306" s="142" t="s">
        <v>156</v>
      </c>
      <c r="E306" s="150" t="s">
        <v>19</v>
      </c>
      <c r="F306" s="151" t="s">
        <v>407</v>
      </c>
      <c r="H306" s="152">
        <v>90.37</v>
      </c>
      <c r="I306" s="153"/>
      <c r="L306" s="149"/>
      <c r="M306" s="154"/>
      <c r="T306" s="155"/>
      <c r="AT306" s="150" t="s">
        <v>156</v>
      </c>
      <c r="AU306" s="150" t="s">
        <v>81</v>
      </c>
      <c r="AV306" s="148" t="s">
        <v>81</v>
      </c>
      <c r="AW306" s="148" t="s">
        <v>33</v>
      </c>
      <c r="AX306" s="148" t="s">
        <v>71</v>
      </c>
      <c r="AY306" s="150" t="s">
        <v>145</v>
      </c>
    </row>
    <row r="307" spans="2:51" s="140" customFormat="1" ht="12">
      <c r="B307" s="141"/>
      <c r="D307" s="142" t="s">
        <v>156</v>
      </c>
      <c r="E307" s="143" t="s">
        <v>19</v>
      </c>
      <c r="F307" s="144" t="s">
        <v>237</v>
      </c>
      <c r="H307" s="143" t="s">
        <v>19</v>
      </c>
      <c r="I307" s="145"/>
      <c r="L307" s="141"/>
      <c r="M307" s="146"/>
      <c r="T307" s="147"/>
      <c r="AT307" s="143" t="s">
        <v>156</v>
      </c>
      <c r="AU307" s="143" t="s">
        <v>81</v>
      </c>
      <c r="AV307" s="140" t="s">
        <v>79</v>
      </c>
      <c r="AW307" s="140" t="s">
        <v>33</v>
      </c>
      <c r="AX307" s="140" t="s">
        <v>71</v>
      </c>
      <c r="AY307" s="143" t="s">
        <v>145</v>
      </c>
    </row>
    <row r="308" spans="2:51" s="148" customFormat="1" ht="22.5">
      <c r="B308" s="149"/>
      <c r="D308" s="142" t="s">
        <v>156</v>
      </c>
      <c r="E308" s="150" t="s">
        <v>19</v>
      </c>
      <c r="F308" s="151" t="s">
        <v>408</v>
      </c>
      <c r="H308" s="152">
        <v>358.149</v>
      </c>
      <c r="I308" s="153"/>
      <c r="L308" s="149"/>
      <c r="M308" s="154"/>
      <c r="T308" s="155"/>
      <c r="AT308" s="150" t="s">
        <v>156</v>
      </c>
      <c r="AU308" s="150" t="s">
        <v>81</v>
      </c>
      <c r="AV308" s="148" t="s">
        <v>81</v>
      </c>
      <c r="AW308" s="148" t="s">
        <v>33</v>
      </c>
      <c r="AX308" s="148" t="s">
        <v>71</v>
      </c>
      <c r="AY308" s="150" t="s">
        <v>145</v>
      </c>
    </row>
    <row r="309" spans="2:51" s="156" customFormat="1" ht="12">
      <c r="B309" s="157"/>
      <c r="D309" s="142" t="s">
        <v>156</v>
      </c>
      <c r="E309" s="158" t="s">
        <v>19</v>
      </c>
      <c r="F309" s="159" t="s">
        <v>161</v>
      </c>
      <c r="H309" s="160">
        <v>591.739</v>
      </c>
      <c r="I309" s="161"/>
      <c r="L309" s="157"/>
      <c r="M309" s="162"/>
      <c r="T309" s="163"/>
      <c r="AT309" s="158" t="s">
        <v>156</v>
      </c>
      <c r="AU309" s="158" t="s">
        <v>81</v>
      </c>
      <c r="AV309" s="156" t="s">
        <v>152</v>
      </c>
      <c r="AW309" s="156" t="s">
        <v>33</v>
      </c>
      <c r="AX309" s="156" t="s">
        <v>79</v>
      </c>
      <c r="AY309" s="158" t="s">
        <v>145</v>
      </c>
    </row>
    <row r="310" spans="2:65" s="17" customFormat="1" ht="37.9" customHeight="1">
      <c r="B310" s="18"/>
      <c r="C310" s="123" t="s">
        <v>409</v>
      </c>
      <c r="D310" s="123" t="s">
        <v>147</v>
      </c>
      <c r="E310" s="124" t="s">
        <v>410</v>
      </c>
      <c r="F310" s="125" t="s">
        <v>411</v>
      </c>
      <c r="G310" s="126" t="s">
        <v>316</v>
      </c>
      <c r="H310" s="127">
        <v>591.739</v>
      </c>
      <c r="I310" s="128"/>
      <c r="J310" s="129">
        <f>ROUND(I310*H310,2)</f>
        <v>0</v>
      </c>
      <c r="K310" s="125" t="s">
        <v>151</v>
      </c>
      <c r="L310" s="18"/>
      <c r="M310" s="130" t="s">
        <v>19</v>
      </c>
      <c r="N310" s="131" t="s">
        <v>42</v>
      </c>
      <c r="P310" s="132">
        <f>O310*H310</f>
        <v>0</v>
      </c>
      <c r="Q310" s="132">
        <v>0.00438</v>
      </c>
      <c r="R310" s="132">
        <f>Q310*H310</f>
        <v>2.5918168200000005</v>
      </c>
      <c r="S310" s="132">
        <v>0</v>
      </c>
      <c r="T310" s="133">
        <f>S310*H310</f>
        <v>0</v>
      </c>
      <c r="AR310" s="134" t="s">
        <v>152</v>
      </c>
      <c r="AT310" s="134" t="s">
        <v>147</v>
      </c>
      <c r="AU310" s="134" t="s">
        <v>81</v>
      </c>
      <c r="AY310" s="2" t="s">
        <v>145</v>
      </c>
      <c r="BE310" s="135">
        <f t="shared" si="25"/>
        <v>0</v>
      </c>
      <c r="BF310" s="135">
        <f t="shared" si="26"/>
        <v>0</v>
      </c>
      <c r="BG310" s="135">
        <f t="shared" si="27"/>
        <v>0</v>
      </c>
      <c r="BH310" s="135">
        <f t="shared" si="28"/>
        <v>0</v>
      </c>
      <c r="BI310" s="135">
        <f t="shared" si="29"/>
        <v>0</v>
      </c>
      <c r="BJ310" s="2" t="s">
        <v>79</v>
      </c>
      <c r="BK310" s="135">
        <f>ROUND(I310*H310,2)</f>
        <v>0</v>
      </c>
      <c r="BL310" s="2" t="s">
        <v>152</v>
      </c>
      <c r="BM310" s="134" t="s">
        <v>412</v>
      </c>
    </row>
    <row r="311" spans="2:47" s="17" customFormat="1" ht="12">
      <c r="B311" s="18"/>
      <c r="D311" s="136" t="s">
        <v>154</v>
      </c>
      <c r="F311" s="137" t="s">
        <v>413</v>
      </c>
      <c r="I311" s="138"/>
      <c r="L311" s="18"/>
      <c r="M311" s="139"/>
      <c r="T311" s="42"/>
      <c r="AT311" s="2" t="s">
        <v>154</v>
      </c>
      <c r="AU311" s="2" t="s">
        <v>81</v>
      </c>
    </row>
    <row r="312" spans="2:47" s="17" customFormat="1" ht="29.25">
      <c r="B312" s="18"/>
      <c r="D312" s="142" t="s">
        <v>176</v>
      </c>
      <c r="F312" s="164" t="s">
        <v>414</v>
      </c>
      <c r="I312" s="138"/>
      <c r="L312" s="18"/>
      <c r="M312" s="139"/>
      <c r="T312" s="42"/>
      <c r="AT312" s="2" t="s">
        <v>176</v>
      </c>
      <c r="AU312" s="2" t="s">
        <v>81</v>
      </c>
    </row>
    <row r="313" spans="2:65" s="17" customFormat="1" ht="24.2" customHeight="1">
      <c r="B313" s="18"/>
      <c r="C313" s="123" t="s">
        <v>415</v>
      </c>
      <c r="D313" s="123" t="s">
        <v>147</v>
      </c>
      <c r="E313" s="124" t="s">
        <v>416</v>
      </c>
      <c r="F313" s="125" t="s">
        <v>417</v>
      </c>
      <c r="G313" s="126" t="s">
        <v>316</v>
      </c>
      <c r="H313" s="127">
        <v>591.739</v>
      </c>
      <c r="I313" s="128"/>
      <c r="J313" s="129">
        <f>ROUND(I313*H313,2)</f>
        <v>0</v>
      </c>
      <c r="K313" s="125" t="s">
        <v>151</v>
      </c>
      <c r="L313" s="18"/>
      <c r="M313" s="130" t="s">
        <v>19</v>
      </c>
      <c r="N313" s="131" t="s">
        <v>42</v>
      </c>
      <c r="P313" s="132">
        <f>O313*H313</f>
        <v>0</v>
      </c>
      <c r="Q313" s="132">
        <v>0.004</v>
      </c>
      <c r="R313" s="132">
        <f>Q313*H313</f>
        <v>2.366956</v>
      </c>
      <c r="S313" s="132">
        <v>0</v>
      </c>
      <c r="T313" s="133">
        <f>S313*H313</f>
        <v>0</v>
      </c>
      <c r="AR313" s="134" t="s">
        <v>152</v>
      </c>
      <c r="AT313" s="134" t="s">
        <v>147</v>
      </c>
      <c r="AU313" s="134" t="s">
        <v>81</v>
      </c>
      <c r="AY313" s="2" t="s">
        <v>145</v>
      </c>
      <c r="BE313" s="135">
        <f t="shared" si="25"/>
        <v>0</v>
      </c>
      <c r="BF313" s="135">
        <f t="shared" si="26"/>
        <v>0</v>
      </c>
      <c r="BG313" s="135">
        <f t="shared" si="27"/>
        <v>0</v>
      </c>
      <c r="BH313" s="135">
        <f t="shared" si="28"/>
        <v>0</v>
      </c>
      <c r="BI313" s="135">
        <f t="shared" si="29"/>
        <v>0</v>
      </c>
      <c r="BJ313" s="2" t="s">
        <v>79</v>
      </c>
      <c r="BK313" s="135">
        <f>ROUND(I313*H313,2)</f>
        <v>0</v>
      </c>
      <c r="BL313" s="2" t="s">
        <v>152</v>
      </c>
      <c r="BM313" s="134" t="s">
        <v>418</v>
      </c>
    </row>
    <row r="314" spans="2:47" s="17" customFormat="1" ht="12">
      <c r="B314" s="18"/>
      <c r="D314" s="136" t="s">
        <v>154</v>
      </c>
      <c r="F314" s="137" t="s">
        <v>419</v>
      </c>
      <c r="I314" s="138"/>
      <c r="L314" s="18"/>
      <c r="M314" s="139"/>
      <c r="T314" s="42"/>
      <c r="AT314" s="2" t="s">
        <v>154</v>
      </c>
      <c r="AU314" s="2" t="s">
        <v>81</v>
      </c>
    </row>
    <row r="315" spans="2:65" s="17" customFormat="1" ht="37.9" customHeight="1">
      <c r="B315" s="18"/>
      <c r="C315" s="123" t="s">
        <v>420</v>
      </c>
      <c r="D315" s="123" t="s">
        <v>147</v>
      </c>
      <c r="E315" s="124" t="s">
        <v>421</v>
      </c>
      <c r="F315" s="125" t="s">
        <v>422</v>
      </c>
      <c r="G315" s="126" t="s">
        <v>316</v>
      </c>
      <c r="H315" s="127">
        <v>1285.654</v>
      </c>
      <c r="I315" s="128"/>
      <c r="J315" s="129">
        <f>ROUND(I315*H315,2)</f>
        <v>0</v>
      </c>
      <c r="K315" s="125" t="s">
        <v>151</v>
      </c>
      <c r="L315" s="18"/>
      <c r="M315" s="130" t="s">
        <v>19</v>
      </c>
      <c r="N315" s="131" t="s">
        <v>42</v>
      </c>
      <c r="P315" s="132">
        <f>O315*H315</f>
        <v>0</v>
      </c>
      <c r="Q315" s="132">
        <v>0.0156</v>
      </c>
      <c r="R315" s="132">
        <f>Q315*H315</f>
        <v>20.0562024</v>
      </c>
      <c r="S315" s="132">
        <v>0</v>
      </c>
      <c r="T315" s="133">
        <f>S315*H315</f>
        <v>0</v>
      </c>
      <c r="AR315" s="134" t="s">
        <v>152</v>
      </c>
      <c r="AT315" s="134" t="s">
        <v>147</v>
      </c>
      <c r="AU315" s="134" t="s">
        <v>81</v>
      </c>
      <c r="AY315" s="2" t="s">
        <v>145</v>
      </c>
      <c r="BE315" s="135">
        <f t="shared" si="25"/>
        <v>0</v>
      </c>
      <c r="BF315" s="135">
        <f t="shared" si="26"/>
        <v>0</v>
      </c>
      <c r="BG315" s="135">
        <f t="shared" si="27"/>
        <v>0</v>
      </c>
      <c r="BH315" s="135">
        <f t="shared" si="28"/>
        <v>0</v>
      </c>
      <c r="BI315" s="135">
        <f t="shared" si="29"/>
        <v>0</v>
      </c>
      <c r="BJ315" s="2" t="s">
        <v>79</v>
      </c>
      <c r="BK315" s="135">
        <f>ROUND(I315*H315,2)</f>
        <v>0</v>
      </c>
      <c r="BL315" s="2" t="s">
        <v>152</v>
      </c>
      <c r="BM315" s="134" t="s">
        <v>423</v>
      </c>
    </row>
    <row r="316" spans="2:47" s="17" customFormat="1" ht="12">
      <c r="B316" s="18"/>
      <c r="D316" s="136" t="s">
        <v>154</v>
      </c>
      <c r="F316" s="137" t="s">
        <v>424</v>
      </c>
      <c r="I316" s="138"/>
      <c r="L316" s="18"/>
      <c r="M316" s="139"/>
      <c r="T316" s="42"/>
      <c r="AT316" s="2" t="s">
        <v>154</v>
      </c>
      <c r="AU316" s="2" t="s">
        <v>81</v>
      </c>
    </row>
    <row r="317" spans="2:47" s="17" customFormat="1" ht="39">
      <c r="B317" s="18"/>
      <c r="D317" s="142" t="s">
        <v>176</v>
      </c>
      <c r="F317" s="164" t="s">
        <v>396</v>
      </c>
      <c r="I317" s="138"/>
      <c r="L317" s="18"/>
      <c r="M317" s="139"/>
      <c r="T317" s="42"/>
      <c r="AT317" s="2" t="s">
        <v>176</v>
      </c>
      <c r="AU317" s="2" t="s">
        <v>81</v>
      </c>
    </row>
    <row r="318" spans="2:51" s="140" customFormat="1" ht="12">
      <c r="B318" s="141"/>
      <c r="D318" s="142" t="s">
        <v>156</v>
      </c>
      <c r="E318" s="143" t="s">
        <v>19</v>
      </c>
      <c r="F318" s="144" t="s">
        <v>236</v>
      </c>
      <c r="H318" s="143" t="s">
        <v>19</v>
      </c>
      <c r="I318" s="145"/>
      <c r="L318" s="141"/>
      <c r="M318" s="146"/>
      <c r="T318" s="147"/>
      <c r="AT318" s="143" t="s">
        <v>156</v>
      </c>
      <c r="AU318" s="143" t="s">
        <v>81</v>
      </c>
      <c r="AV318" s="140" t="s">
        <v>79</v>
      </c>
      <c r="AW318" s="140" t="s">
        <v>33</v>
      </c>
      <c r="AX318" s="140" t="s">
        <v>71</v>
      </c>
      <c r="AY318" s="143" t="s">
        <v>145</v>
      </c>
    </row>
    <row r="319" spans="2:51" s="140" customFormat="1" ht="12">
      <c r="B319" s="141"/>
      <c r="D319" s="142" t="s">
        <v>156</v>
      </c>
      <c r="E319" s="143" t="s">
        <v>19</v>
      </c>
      <c r="F319" s="144" t="s">
        <v>425</v>
      </c>
      <c r="H319" s="143" t="s">
        <v>19</v>
      </c>
      <c r="I319" s="145"/>
      <c r="L319" s="141"/>
      <c r="M319" s="146"/>
      <c r="T319" s="147"/>
      <c r="AT319" s="143" t="s">
        <v>156</v>
      </c>
      <c r="AU319" s="143" t="s">
        <v>81</v>
      </c>
      <c r="AV319" s="140" t="s">
        <v>79</v>
      </c>
      <c r="AW319" s="140" t="s">
        <v>33</v>
      </c>
      <c r="AX319" s="140" t="s">
        <v>71</v>
      </c>
      <c r="AY319" s="143" t="s">
        <v>145</v>
      </c>
    </row>
    <row r="320" spans="2:51" s="148" customFormat="1" ht="22.5">
      <c r="B320" s="149"/>
      <c r="D320" s="142" t="s">
        <v>156</v>
      </c>
      <c r="E320" s="150" t="s">
        <v>19</v>
      </c>
      <c r="F320" s="151" t="s">
        <v>426</v>
      </c>
      <c r="H320" s="152">
        <v>87.864</v>
      </c>
      <c r="I320" s="153"/>
      <c r="L320" s="149"/>
      <c r="M320" s="154"/>
      <c r="T320" s="155"/>
      <c r="AT320" s="150" t="s">
        <v>156</v>
      </c>
      <c r="AU320" s="150" t="s">
        <v>81</v>
      </c>
      <c r="AV320" s="148" t="s">
        <v>81</v>
      </c>
      <c r="AW320" s="148" t="s">
        <v>33</v>
      </c>
      <c r="AX320" s="148" t="s">
        <v>71</v>
      </c>
      <c r="AY320" s="150" t="s">
        <v>145</v>
      </c>
    </row>
    <row r="321" spans="2:51" s="140" customFormat="1" ht="12">
      <c r="B321" s="141"/>
      <c r="D321" s="142" t="s">
        <v>156</v>
      </c>
      <c r="E321" s="143" t="s">
        <v>19</v>
      </c>
      <c r="F321" s="144" t="s">
        <v>427</v>
      </c>
      <c r="H321" s="143" t="s">
        <v>19</v>
      </c>
      <c r="I321" s="145"/>
      <c r="L321" s="141"/>
      <c r="M321" s="146"/>
      <c r="T321" s="147"/>
      <c r="AT321" s="143" t="s">
        <v>156</v>
      </c>
      <c r="AU321" s="143" t="s">
        <v>81</v>
      </c>
      <c r="AV321" s="140" t="s">
        <v>79</v>
      </c>
      <c r="AW321" s="140" t="s">
        <v>33</v>
      </c>
      <c r="AX321" s="140" t="s">
        <v>71</v>
      </c>
      <c r="AY321" s="143" t="s">
        <v>145</v>
      </c>
    </row>
    <row r="322" spans="2:51" s="148" customFormat="1" ht="33.75">
      <c r="B322" s="149"/>
      <c r="D322" s="142" t="s">
        <v>156</v>
      </c>
      <c r="E322" s="150" t="s">
        <v>19</v>
      </c>
      <c r="F322" s="151" t="s">
        <v>428</v>
      </c>
      <c r="H322" s="152">
        <v>281.293</v>
      </c>
      <c r="I322" s="153"/>
      <c r="L322" s="149"/>
      <c r="M322" s="154"/>
      <c r="T322" s="155"/>
      <c r="AT322" s="150" t="s">
        <v>156</v>
      </c>
      <c r="AU322" s="150" t="s">
        <v>81</v>
      </c>
      <c r="AV322" s="148" t="s">
        <v>81</v>
      </c>
      <c r="AW322" s="148" t="s">
        <v>33</v>
      </c>
      <c r="AX322" s="148" t="s">
        <v>71</v>
      </c>
      <c r="AY322" s="150" t="s">
        <v>145</v>
      </c>
    </row>
    <row r="323" spans="2:51" s="148" customFormat="1" ht="33.75">
      <c r="B323" s="149"/>
      <c r="D323" s="142" t="s">
        <v>156</v>
      </c>
      <c r="E323" s="150" t="s">
        <v>19</v>
      </c>
      <c r="F323" s="151" t="s">
        <v>429</v>
      </c>
      <c r="H323" s="152">
        <v>-23.256</v>
      </c>
      <c r="I323" s="153"/>
      <c r="L323" s="149"/>
      <c r="M323" s="154"/>
      <c r="T323" s="155"/>
      <c r="AT323" s="150" t="s">
        <v>156</v>
      </c>
      <c r="AU323" s="150" t="s">
        <v>81</v>
      </c>
      <c r="AV323" s="148" t="s">
        <v>81</v>
      </c>
      <c r="AW323" s="148" t="s">
        <v>33</v>
      </c>
      <c r="AX323" s="148" t="s">
        <v>71</v>
      </c>
      <c r="AY323" s="150" t="s">
        <v>145</v>
      </c>
    </row>
    <row r="324" spans="2:51" s="140" customFormat="1" ht="12">
      <c r="B324" s="141"/>
      <c r="D324" s="142" t="s">
        <v>156</v>
      </c>
      <c r="E324" s="143" t="s">
        <v>19</v>
      </c>
      <c r="F324" s="144" t="s">
        <v>430</v>
      </c>
      <c r="H324" s="143" t="s">
        <v>19</v>
      </c>
      <c r="I324" s="145"/>
      <c r="L324" s="141"/>
      <c r="M324" s="146"/>
      <c r="T324" s="147"/>
      <c r="AT324" s="143" t="s">
        <v>156</v>
      </c>
      <c r="AU324" s="143" t="s">
        <v>81</v>
      </c>
      <c r="AV324" s="140" t="s">
        <v>79</v>
      </c>
      <c r="AW324" s="140" t="s">
        <v>33</v>
      </c>
      <c r="AX324" s="140" t="s">
        <v>71</v>
      </c>
      <c r="AY324" s="143" t="s">
        <v>145</v>
      </c>
    </row>
    <row r="325" spans="2:51" s="148" customFormat="1" ht="33.75">
      <c r="B325" s="149"/>
      <c r="D325" s="142" t="s">
        <v>156</v>
      </c>
      <c r="E325" s="150" t="s">
        <v>19</v>
      </c>
      <c r="F325" s="151" t="s">
        <v>431</v>
      </c>
      <c r="H325" s="152">
        <v>131.325</v>
      </c>
      <c r="I325" s="153"/>
      <c r="L325" s="149"/>
      <c r="M325" s="154"/>
      <c r="T325" s="155"/>
      <c r="AT325" s="150" t="s">
        <v>156</v>
      </c>
      <c r="AU325" s="150" t="s">
        <v>81</v>
      </c>
      <c r="AV325" s="148" t="s">
        <v>81</v>
      </c>
      <c r="AW325" s="148" t="s">
        <v>33</v>
      </c>
      <c r="AX325" s="148" t="s">
        <v>71</v>
      </c>
      <c r="AY325" s="150" t="s">
        <v>145</v>
      </c>
    </row>
    <row r="326" spans="2:51" s="140" customFormat="1" ht="12">
      <c r="B326" s="141"/>
      <c r="D326" s="142" t="s">
        <v>156</v>
      </c>
      <c r="E326" s="143" t="s">
        <v>19</v>
      </c>
      <c r="F326" s="144" t="s">
        <v>432</v>
      </c>
      <c r="H326" s="143" t="s">
        <v>19</v>
      </c>
      <c r="I326" s="145"/>
      <c r="L326" s="141"/>
      <c r="M326" s="146"/>
      <c r="T326" s="147"/>
      <c r="AT326" s="143" t="s">
        <v>156</v>
      </c>
      <c r="AU326" s="143" t="s">
        <v>81</v>
      </c>
      <c r="AV326" s="140" t="s">
        <v>79</v>
      </c>
      <c r="AW326" s="140" t="s">
        <v>33</v>
      </c>
      <c r="AX326" s="140" t="s">
        <v>71</v>
      </c>
      <c r="AY326" s="143" t="s">
        <v>145</v>
      </c>
    </row>
    <row r="327" spans="2:51" s="148" customFormat="1" ht="22.5">
      <c r="B327" s="149"/>
      <c r="D327" s="142" t="s">
        <v>156</v>
      </c>
      <c r="E327" s="150" t="s">
        <v>19</v>
      </c>
      <c r="F327" s="151" t="s">
        <v>433</v>
      </c>
      <c r="H327" s="152">
        <v>125.225</v>
      </c>
      <c r="I327" s="153"/>
      <c r="L327" s="149"/>
      <c r="M327" s="154"/>
      <c r="T327" s="155"/>
      <c r="AT327" s="150" t="s">
        <v>156</v>
      </c>
      <c r="AU327" s="150" t="s">
        <v>81</v>
      </c>
      <c r="AV327" s="148" t="s">
        <v>81</v>
      </c>
      <c r="AW327" s="148" t="s">
        <v>33</v>
      </c>
      <c r="AX327" s="148" t="s">
        <v>71</v>
      </c>
      <c r="AY327" s="150" t="s">
        <v>145</v>
      </c>
    </row>
    <row r="328" spans="2:51" s="140" customFormat="1" ht="12">
      <c r="B328" s="141"/>
      <c r="D328" s="142" t="s">
        <v>156</v>
      </c>
      <c r="E328" s="143" t="s">
        <v>19</v>
      </c>
      <c r="F328" s="144" t="s">
        <v>434</v>
      </c>
      <c r="H328" s="143" t="s">
        <v>19</v>
      </c>
      <c r="I328" s="145"/>
      <c r="L328" s="141"/>
      <c r="M328" s="146"/>
      <c r="T328" s="147"/>
      <c r="AT328" s="143" t="s">
        <v>156</v>
      </c>
      <c r="AU328" s="143" t="s">
        <v>81</v>
      </c>
      <c r="AV328" s="140" t="s">
        <v>79</v>
      </c>
      <c r="AW328" s="140" t="s">
        <v>33</v>
      </c>
      <c r="AX328" s="140" t="s">
        <v>71</v>
      </c>
      <c r="AY328" s="143" t="s">
        <v>145</v>
      </c>
    </row>
    <row r="329" spans="2:51" s="148" customFormat="1" ht="22.5">
      <c r="B329" s="149"/>
      <c r="D329" s="142" t="s">
        <v>156</v>
      </c>
      <c r="E329" s="150" t="s">
        <v>19</v>
      </c>
      <c r="F329" s="151" t="s">
        <v>435</v>
      </c>
      <c r="H329" s="152">
        <v>96.114</v>
      </c>
      <c r="I329" s="153"/>
      <c r="L329" s="149"/>
      <c r="M329" s="154"/>
      <c r="T329" s="155"/>
      <c r="AT329" s="150" t="s">
        <v>156</v>
      </c>
      <c r="AU329" s="150" t="s">
        <v>81</v>
      </c>
      <c r="AV329" s="148" t="s">
        <v>81</v>
      </c>
      <c r="AW329" s="148" t="s">
        <v>33</v>
      </c>
      <c r="AX329" s="148" t="s">
        <v>71</v>
      </c>
      <c r="AY329" s="150" t="s">
        <v>145</v>
      </c>
    </row>
    <row r="330" spans="2:51" s="140" customFormat="1" ht="12">
      <c r="B330" s="141"/>
      <c r="D330" s="142" t="s">
        <v>156</v>
      </c>
      <c r="E330" s="143" t="s">
        <v>19</v>
      </c>
      <c r="F330" s="144" t="s">
        <v>237</v>
      </c>
      <c r="H330" s="143" t="s">
        <v>19</v>
      </c>
      <c r="I330" s="145"/>
      <c r="L330" s="141"/>
      <c r="M330" s="146"/>
      <c r="T330" s="147"/>
      <c r="AT330" s="143" t="s">
        <v>156</v>
      </c>
      <c r="AU330" s="143" t="s">
        <v>81</v>
      </c>
      <c r="AV330" s="140" t="s">
        <v>79</v>
      </c>
      <c r="AW330" s="140" t="s">
        <v>33</v>
      </c>
      <c r="AX330" s="140" t="s">
        <v>71</v>
      </c>
      <c r="AY330" s="143" t="s">
        <v>145</v>
      </c>
    </row>
    <row r="331" spans="2:51" s="140" customFormat="1" ht="12">
      <c r="B331" s="141"/>
      <c r="D331" s="142" t="s">
        <v>156</v>
      </c>
      <c r="E331" s="143" t="s">
        <v>19</v>
      </c>
      <c r="F331" s="144" t="s">
        <v>436</v>
      </c>
      <c r="H331" s="143" t="s">
        <v>19</v>
      </c>
      <c r="I331" s="145"/>
      <c r="L331" s="141"/>
      <c r="M331" s="146"/>
      <c r="T331" s="147"/>
      <c r="AT331" s="143" t="s">
        <v>156</v>
      </c>
      <c r="AU331" s="143" t="s">
        <v>81</v>
      </c>
      <c r="AV331" s="140" t="s">
        <v>79</v>
      </c>
      <c r="AW331" s="140" t="s">
        <v>33</v>
      </c>
      <c r="AX331" s="140" t="s">
        <v>71</v>
      </c>
      <c r="AY331" s="143" t="s">
        <v>145</v>
      </c>
    </row>
    <row r="332" spans="2:51" s="148" customFormat="1" ht="22.5">
      <c r="B332" s="149"/>
      <c r="D332" s="142" t="s">
        <v>156</v>
      </c>
      <c r="E332" s="150" t="s">
        <v>19</v>
      </c>
      <c r="F332" s="151" t="s">
        <v>437</v>
      </c>
      <c r="H332" s="152">
        <v>418.368</v>
      </c>
      <c r="I332" s="153"/>
      <c r="L332" s="149"/>
      <c r="M332" s="154"/>
      <c r="T332" s="155"/>
      <c r="AT332" s="150" t="s">
        <v>156</v>
      </c>
      <c r="AU332" s="150" t="s">
        <v>81</v>
      </c>
      <c r="AV332" s="148" t="s">
        <v>81</v>
      </c>
      <c r="AW332" s="148" t="s">
        <v>33</v>
      </c>
      <c r="AX332" s="148" t="s">
        <v>71</v>
      </c>
      <c r="AY332" s="150" t="s">
        <v>145</v>
      </c>
    </row>
    <row r="333" spans="2:51" s="148" customFormat="1" ht="45">
      <c r="B333" s="149"/>
      <c r="D333" s="142" t="s">
        <v>156</v>
      </c>
      <c r="E333" s="150" t="s">
        <v>19</v>
      </c>
      <c r="F333" s="151" t="s">
        <v>438</v>
      </c>
      <c r="H333" s="152">
        <v>-102</v>
      </c>
      <c r="I333" s="153"/>
      <c r="L333" s="149"/>
      <c r="M333" s="154"/>
      <c r="T333" s="155"/>
      <c r="AT333" s="150" t="s">
        <v>156</v>
      </c>
      <c r="AU333" s="150" t="s">
        <v>81</v>
      </c>
      <c r="AV333" s="148" t="s">
        <v>81</v>
      </c>
      <c r="AW333" s="148" t="s">
        <v>33</v>
      </c>
      <c r="AX333" s="148" t="s">
        <v>71</v>
      </c>
      <c r="AY333" s="150" t="s">
        <v>145</v>
      </c>
    </row>
    <row r="334" spans="2:51" s="140" customFormat="1" ht="12">
      <c r="B334" s="141"/>
      <c r="D334" s="142" t="s">
        <v>156</v>
      </c>
      <c r="E334" s="143" t="s">
        <v>19</v>
      </c>
      <c r="F334" s="144" t="s">
        <v>427</v>
      </c>
      <c r="H334" s="143" t="s">
        <v>19</v>
      </c>
      <c r="I334" s="145"/>
      <c r="L334" s="141"/>
      <c r="M334" s="146"/>
      <c r="T334" s="147"/>
      <c r="AT334" s="143" t="s">
        <v>156</v>
      </c>
      <c r="AU334" s="143" t="s">
        <v>81</v>
      </c>
      <c r="AV334" s="140" t="s">
        <v>79</v>
      </c>
      <c r="AW334" s="140" t="s">
        <v>33</v>
      </c>
      <c r="AX334" s="140" t="s">
        <v>71</v>
      </c>
      <c r="AY334" s="143" t="s">
        <v>145</v>
      </c>
    </row>
    <row r="335" spans="2:51" s="148" customFormat="1" ht="22.5">
      <c r="B335" s="149"/>
      <c r="D335" s="142" t="s">
        <v>156</v>
      </c>
      <c r="E335" s="150" t="s">
        <v>19</v>
      </c>
      <c r="F335" s="151" t="s">
        <v>439</v>
      </c>
      <c r="H335" s="152">
        <v>92.291</v>
      </c>
      <c r="I335" s="153"/>
      <c r="L335" s="149"/>
      <c r="M335" s="154"/>
      <c r="T335" s="155"/>
      <c r="AT335" s="150" t="s">
        <v>156</v>
      </c>
      <c r="AU335" s="150" t="s">
        <v>81</v>
      </c>
      <c r="AV335" s="148" t="s">
        <v>81</v>
      </c>
      <c r="AW335" s="148" t="s">
        <v>33</v>
      </c>
      <c r="AX335" s="148" t="s">
        <v>71</v>
      </c>
      <c r="AY335" s="150" t="s">
        <v>145</v>
      </c>
    </row>
    <row r="336" spans="2:51" s="140" customFormat="1" ht="12">
      <c r="B336" s="141"/>
      <c r="D336" s="142" t="s">
        <v>156</v>
      </c>
      <c r="E336" s="143" t="s">
        <v>19</v>
      </c>
      <c r="F336" s="144" t="s">
        <v>440</v>
      </c>
      <c r="H336" s="143" t="s">
        <v>19</v>
      </c>
      <c r="I336" s="145"/>
      <c r="L336" s="141"/>
      <c r="M336" s="146"/>
      <c r="T336" s="147"/>
      <c r="AT336" s="143" t="s">
        <v>156</v>
      </c>
      <c r="AU336" s="143" t="s">
        <v>81</v>
      </c>
      <c r="AV336" s="140" t="s">
        <v>79</v>
      </c>
      <c r="AW336" s="140" t="s">
        <v>33</v>
      </c>
      <c r="AX336" s="140" t="s">
        <v>71</v>
      </c>
      <c r="AY336" s="143" t="s">
        <v>145</v>
      </c>
    </row>
    <row r="337" spans="2:51" s="148" customFormat="1" ht="12">
      <c r="B337" s="149"/>
      <c r="D337" s="142" t="s">
        <v>156</v>
      </c>
      <c r="E337" s="150" t="s">
        <v>19</v>
      </c>
      <c r="F337" s="151" t="s">
        <v>441</v>
      </c>
      <c r="H337" s="152">
        <v>44.441</v>
      </c>
      <c r="I337" s="153"/>
      <c r="L337" s="149"/>
      <c r="M337" s="154"/>
      <c r="T337" s="155"/>
      <c r="AT337" s="150" t="s">
        <v>156</v>
      </c>
      <c r="AU337" s="150" t="s">
        <v>81</v>
      </c>
      <c r="AV337" s="148" t="s">
        <v>81</v>
      </c>
      <c r="AW337" s="148" t="s">
        <v>33</v>
      </c>
      <c r="AX337" s="148" t="s">
        <v>71</v>
      </c>
      <c r="AY337" s="150" t="s">
        <v>145</v>
      </c>
    </row>
    <row r="338" spans="2:51" s="140" customFormat="1" ht="12">
      <c r="B338" s="141"/>
      <c r="D338" s="142" t="s">
        <v>156</v>
      </c>
      <c r="E338" s="143" t="s">
        <v>19</v>
      </c>
      <c r="F338" s="144" t="s">
        <v>442</v>
      </c>
      <c r="H338" s="143" t="s">
        <v>19</v>
      </c>
      <c r="I338" s="145"/>
      <c r="L338" s="141"/>
      <c r="M338" s="146"/>
      <c r="T338" s="147"/>
      <c r="AT338" s="143" t="s">
        <v>156</v>
      </c>
      <c r="AU338" s="143" t="s">
        <v>81</v>
      </c>
      <c r="AV338" s="140" t="s">
        <v>79</v>
      </c>
      <c r="AW338" s="140" t="s">
        <v>33</v>
      </c>
      <c r="AX338" s="140" t="s">
        <v>71</v>
      </c>
      <c r="AY338" s="143" t="s">
        <v>145</v>
      </c>
    </row>
    <row r="339" spans="2:51" s="148" customFormat="1" ht="22.5">
      <c r="B339" s="149"/>
      <c r="D339" s="142" t="s">
        <v>156</v>
      </c>
      <c r="E339" s="150" t="s">
        <v>19</v>
      </c>
      <c r="F339" s="151" t="s">
        <v>443</v>
      </c>
      <c r="H339" s="152">
        <v>97.389</v>
      </c>
      <c r="I339" s="153"/>
      <c r="L339" s="149"/>
      <c r="M339" s="154"/>
      <c r="T339" s="155"/>
      <c r="AT339" s="150" t="s">
        <v>156</v>
      </c>
      <c r="AU339" s="150" t="s">
        <v>81</v>
      </c>
      <c r="AV339" s="148" t="s">
        <v>81</v>
      </c>
      <c r="AW339" s="148" t="s">
        <v>33</v>
      </c>
      <c r="AX339" s="148" t="s">
        <v>71</v>
      </c>
      <c r="AY339" s="150" t="s">
        <v>145</v>
      </c>
    </row>
    <row r="340" spans="2:51" s="140" customFormat="1" ht="22.5">
      <c r="B340" s="141"/>
      <c r="D340" s="142" t="s">
        <v>156</v>
      </c>
      <c r="E340" s="143" t="s">
        <v>19</v>
      </c>
      <c r="F340" s="144" t="s">
        <v>444</v>
      </c>
      <c r="H340" s="143" t="s">
        <v>19</v>
      </c>
      <c r="I340" s="145"/>
      <c r="L340" s="141"/>
      <c r="M340" s="146"/>
      <c r="T340" s="147"/>
      <c r="AT340" s="143" t="s">
        <v>156</v>
      </c>
      <c r="AU340" s="143" t="s">
        <v>81</v>
      </c>
      <c r="AV340" s="140" t="s">
        <v>79</v>
      </c>
      <c r="AW340" s="140" t="s">
        <v>33</v>
      </c>
      <c r="AX340" s="140" t="s">
        <v>71</v>
      </c>
      <c r="AY340" s="143" t="s">
        <v>145</v>
      </c>
    </row>
    <row r="341" spans="2:51" s="148" customFormat="1" ht="12">
      <c r="B341" s="149"/>
      <c r="D341" s="142" t="s">
        <v>156</v>
      </c>
      <c r="E341" s="150" t="s">
        <v>19</v>
      </c>
      <c r="F341" s="151" t="s">
        <v>445</v>
      </c>
      <c r="H341" s="152">
        <v>36.6</v>
      </c>
      <c r="I341" s="153"/>
      <c r="L341" s="149"/>
      <c r="M341" s="154"/>
      <c r="T341" s="155"/>
      <c r="AT341" s="150" t="s">
        <v>156</v>
      </c>
      <c r="AU341" s="150" t="s">
        <v>81</v>
      </c>
      <c r="AV341" s="148" t="s">
        <v>81</v>
      </c>
      <c r="AW341" s="148" t="s">
        <v>33</v>
      </c>
      <c r="AX341" s="148" t="s">
        <v>71</v>
      </c>
      <c r="AY341" s="150" t="s">
        <v>145</v>
      </c>
    </row>
    <row r="342" spans="2:51" s="156" customFormat="1" ht="12">
      <c r="B342" s="157"/>
      <c r="D342" s="142" t="s">
        <v>156</v>
      </c>
      <c r="E342" s="158" t="s">
        <v>19</v>
      </c>
      <c r="F342" s="159" t="s">
        <v>161</v>
      </c>
      <c r="H342" s="160">
        <v>1285.654</v>
      </c>
      <c r="I342" s="161"/>
      <c r="L342" s="157"/>
      <c r="M342" s="162"/>
      <c r="T342" s="163"/>
      <c r="AT342" s="158" t="s">
        <v>156</v>
      </c>
      <c r="AU342" s="158" t="s">
        <v>81</v>
      </c>
      <c r="AV342" s="156" t="s">
        <v>152</v>
      </c>
      <c r="AW342" s="156" t="s">
        <v>33</v>
      </c>
      <c r="AX342" s="156" t="s">
        <v>79</v>
      </c>
      <c r="AY342" s="158" t="s">
        <v>145</v>
      </c>
    </row>
    <row r="343" spans="2:65" s="17" customFormat="1" ht="37.9" customHeight="1">
      <c r="B343" s="18"/>
      <c r="C343" s="123" t="s">
        <v>446</v>
      </c>
      <c r="D343" s="123" t="s">
        <v>147</v>
      </c>
      <c r="E343" s="124" t="s">
        <v>447</v>
      </c>
      <c r="F343" s="125" t="s">
        <v>448</v>
      </c>
      <c r="G343" s="126" t="s">
        <v>316</v>
      </c>
      <c r="H343" s="127">
        <v>1624.345</v>
      </c>
      <c r="I343" s="128"/>
      <c r="J343" s="129">
        <f>ROUND(I343*H343,2)</f>
        <v>0</v>
      </c>
      <c r="K343" s="125" t="s">
        <v>151</v>
      </c>
      <c r="L343" s="18"/>
      <c r="M343" s="130" t="s">
        <v>19</v>
      </c>
      <c r="N343" s="131" t="s">
        <v>42</v>
      </c>
      <c r="P343" s="132">
        <f>O343*H343</f>
        <v>0</v>
      </c>
      <c r="Q343" s="132">
        <v>0.0014</v>
      </c>
      <c r="R343" s="132">
        <f>Q343*H343</f>
        <v>2.274083</v>
      </c>
      <c r="S343" s="132">
        <v>0</v>
      </c>
      <c r="T343" s="133">
        <f>S343*H343</f>
        <v>0</v>
      </c>
      <c r="AR343" s="134" t="s">
        <v>152</v>
      </c>
      <c r="AT343" s="134" t="s">
        <v>147</v>
      </c>
      <c r="AU343" s="134" t="s">
        <v>81</v>
      </c>
      <c r="AY343" s="2" t="s">
        <v>145</v>
      </c>
      <c r="BE343" s="135">
        <f t="shared" si="25"/>
        <v>0</v>
      </c>
      <c r="BF343" s="135">
        <f t="shared" si="26"/>
        <v>0</v>
      </c>
      <c r="BG343" s="135">
        <f t="shared" si="27"/>
        <v>0</v>
      </c>
      <c r="BH343" s="135">
        <f t="shared" si="28"/>
        <v>0</v>
      </c>
      <c r="BI343" s="135">
        <f t="shared" si="29"/>
        <v>0</v>
      </c>
      <c r="BJ343" s="2" t="s">
        <v>79</v>
      </c>
      <c r="BK343" s="135">
        <f>ROUND(I343*H343,2)</f>
        <v>0</v>
      </c>
      <c r="BL343" s="2" t="s">
        <v>152</v>
      </c>
      <c r="BM343" s="134" t="s">
        <v>449</v>
      </c>
    </row>
    <row r="344" spans="2:47" s="17" customFormat="1" ht="12">
      <c r="B344" s="18"/>
      <c r="D344" s="136" t="s">
        <v>154</v>
      </c>
      <c r="F344" s="137" t="s">
        <v>450</v>
      </c>
      <c r="I344" s="138"/>
      <c r="L344" s="18"/>
      <c r="M344" s="139"/>
      <c r="T344" s="42"/>
      <c r="AT344" s="2" t="s">
        <v>154</v>
      </c>
      <c r="AU344" s="2" t="s">
        <v>81</v>
      </c>
    </row>
    <row r="345" spans="2:51" s="148" customFormat="1" ht="12">
      <c r="B345" s="149"/>
      <c r="D345" s="142" t="s">
        <v>156</v>
      </c>
      <c r="E345" s="150" t="s">
        <v>19</v>
      </c>
      <c r="F345" s="151" t="s">
        <v>451</v>
      </c>
      <c r="H345" s="152">
        <v>1624.345</v>
      </c>
      <c r="I345" s="153"/>
      <c r="L345" s="149"/>
      <c r="M345" s="154"/>
      <c r="T345" s="155"/>
      <c r="AT345" s="150" t="s">
        <v>156</v>
      </c>
      <c r="AU345" s="150" t="s">
        <v>81</v>
      </c>
      <c r="AV345" s="148" t="s">
        <v>81</v>
      </c>
      <c r="AW345" s="148" t="s">
        <v>33</v>
      </c>
      <c r="AX345" s="148" t="s">
        <v>71</v>
      </c>
      <c r="AY345" s="150" t="s">
        <v>145</v>
      </c>
    </row>
    <row r="346" spans="2:51" s="156" customFormat="1" ht="12">
      <c r="B346" s="157"/>
      <c r="D346" s="142" t="s">
        <v>156</v>
      </c>
      <c r="E346" s="158" t="s">
        <v>19</v>
      </c>
      <c r="F346" s="159" t="s">
        <v>161</v>
      </c>
      <c r="H346" s="160">
        <v>1624.345</v>
      </c>
      <c r="I346" s="161"/>
      <c r="L346" s="157"/>
      <c r="M346" s="162"/>
      <c r="T346" s="163"/>
      <c r="AT346" s="158" t="s">
        <v>156</v>
      </c>
      <c r="AU346" s="158" t="s">
        <v>81</v>
      </c>
      <c r="AV346" s="156" t="s">
        <v>152</v>
      </c>
      <c r="AW346" s="156" t="s">
        <v>33</v>
      </c>
      <c r="AX346" s="156" t="s">
        <v>79</v>
      </c>
      <c r="AY346" s="158" t="s">
        <v>145</v>
      </c>
    </row>
    <row r="347" spans="2:65" s="17" customFormat="1" ht="37.9" customHeight="1">
      <c r="B347" s="18"/>
      <c r="C347" s="123" t="s">
        <v>452</v>
      </c>
      <c r="D347" s="123" t="s">
        <v>147</v>
      </c>
      <c r="E347" s="124" t="s">
        <v>453</v>
      </c>
      <c r="F347" s="125" t="s">
        <v>454</v>
      </c>
      <c r="G347" s="126" t="s">
        <v>316</v>
      </c>
      <c r="H347" s="127">
        <v>338.691</v>
      </c>
      <c r="I347" s="128"/>
      <c r="J347" s="129">
        <f>ROUND(I347*H347,2)</f>
        <v>0</v>
      </c>
      <c r="K347" s="125" t="s">
        <v>151</v>
      </c>
      <c r="L347" s="18"/>
      <c r="M347" s="130" t="s">
        <v>19</v>
      </c>
      <c r="N347" s="131" t="s">
        <v>42</v>
      </c>
      <c r="P347" s="132">
        <f>O347*H347</f>
        <v>0</v>
      </c>
      <c r="Q347" s="132">
        <v>0.00438</v>
      </c>
      <c r="R347" s="132">
        <f>Q347*H347</f>
        <v>1.48346658</v>
      </c>
      <c r="S347" s="132">
        <v>0</v>
      </c>
      <c r="T347" s="133">
        <f>S347*H347</f>
        <v>0</v>
      </c>
      <c r="AR347" s="134" t="s">
        <v>152</v>
      </c>
      <c r="AT347" s="134" t="s">
        <v>147</v>
      </c>
      <c r="AU347" s="134" t="s">
        <v>81</v>
      </c>
      <c r="AY347" s="2" t="s">
        <v>145</v>
      </c>
      <c r="BE347" s="135">
        <f t="shared" si="25"/>
        <v>0</v>
      </c>
      <c r="BF347" s="135">
        <f t="shared" si="26"/>
        <v>0</v>
      </c>
      <c r="BG347" s="135">
        <f t="shared" si="27"/>
        <v>0</v>
      </c>
      <c r="BH347" s="135">
        <f t="shared" si="28"/>
        <v>0</v>
      </c>
      <c r="BI347" s="135">
        <f t="shared" si="29"/>
        <v>0</v>
      </c>
      <c r="BJ347" s="2" t="s">
        <v>79</v>
      </c>
      <c r="BK347" s="135">
        <f>ROUND(I347*H347,2)</f>
        <v>0</v>
      </c>
      <c r="BL347" s="2" t="s">
        <v>152</v>
      </c>
      <c r="BM347" s="134" t="s">
        <v>455</v>
      </c>
    </row>
    <row r="348" spans="2:47" s="17" customFormat="1" ht="12">
      <c r="B348" s="18"/>
      <c r="D348" s="136" t="s">
        <v>154</v>
      </c>
      <c r="F348" s="137" t="s">
        <v>456</v>
      </c>
      <c r="I348" s="138"/>
      <c r="L348" s="18"/>
      <c r="M348" s="139"/>
      <c r="T348" s="42"/>
      <c r="AT348" s="2" t="s">
        <v>154</v>
      </c>
      <c r="AU348" s="2" t="s">
        <v>81</v>
      </c>
    </row>
    <row r="349" spans="2:47" s="17" customFormat="1" ht="29.25">
      <c r="B349" s="18"/>
      <c r="D349" s="142" t="s">
        <v>176</v>
      </c>
      <c r="F349" s="164" t="s">
        <v>414</v>
      </c>
      <c r="I349" s="138"/>
      <c r="L349" s="18"/>
      <c r="M349" s="139"/>
      <c r="T349" s="42"/>
      <c r="AT349" s="2" t="s">
        <v>176</v>
      </c>
      <c r="AU349" s="2" t="s">
        <v>81</v>
      </c>
    </row>
    <row r="350" spans="2:51" s="140" customFormat="1" ht="12">
      <c r="B350" s="141"/>
      <c r="D350" s="142" t="s">
        <v>156</v>
      </c>
      <c r="E350" s="143" t="s">
        <v>19</v>
      </c>
      <c r="F350" s="144" t="s">
        <v>457</v>
      </c>
      <c r="H350" s="143" t="s">
        <v>19</v>
      </c>
      <c r="I350" s="145"/>
      <c r="L350" s="141"/>
      <c r="M350" s="146"/>
      <c r="T350" s="147"/>
      <c r="AT350" s="143" t="s">
        <v>156</v>
      </c>
      <c r="AU350" s="143" t="s">
        <v>81</v>
      </c>
      <c r="AV350" s="140" t="s">
        <v>79</v>
      </c>
      <c r="AW350" s="140" t="s">
        <v>33</v>
      </c>
      <c r="AX350" s="140" t="s">
        <v>71</v>
      </c>
      <c r="AY350" s="143" t="s">
        <v>145</v>
      </c>
    </row>
    <row r="351" spans="2:51" s="140" customFormat="1" ht="12">
      <c r="B351" s="141"/>
      <c r="D351" s="142" t="s">
        <v>156</v>
      </c>
      <c r="E351" s="143" t="s">
        <v>19</v>
      </c>
      <c r="F351" s="144" t="s">
        <v>236</v>
      </c>
      <c r="H351" s="143" t="s">
        <v>19</v>
      </c>
      <c r="I351" s="145"/>
      <c r="L351" s="141"/>
      <c r="M351" s="146"/>
      <c r="T351" s="147"/>
      <c r="AT351" s="143" t="s">
        <v>156</v>
      </c>
      <c r="AU351" s="143" t="s">
        <v>81</v>
      </c>
      <c r="AV351" s="140" t="s">
        <v>79</v>
      </c>
      <c r="AW351" s="140" t="s">
        <v>33</v>
      </c>
      <c r="AX351" s="140" t="s">
        <v>71</v>
      </c>
      <c r="AY351" s="143" t="s">
        <v>145</v>
      </c>
    </row>
    <row r="352" spans="2:51" s="148" customFormat="1" ht="12">
      <c r="B352" s="149"/>
      <c r="D352" s="142" t="s">
        <v>156</v>
      </c>
      <c r="E352" s="150" t="s">
        <v>19</v>
      </c>
      <c r="F352" s="151" t="s">
        <v>458</v>
      </c>
      <c r="H352" s="152">
        <v>9.24</v>
      </c>
      <c r="I352" s="153"/>
      <c r="L352" s="149"/>
      <c r="M352" s="154"/>
      <c r="T352" s="155"/>
      <c r="AT352" s="150" t="s">
        <v>156</v>
      </c>
      <c r="AU352" s="150" t="s">
        <v>81</v>
      </c>
      <c r="AV352" s="148" t="s">
        <v>81</v>
      </c>
      <c r="AW352" s="148" t="s">
        <v>33</v>
      </c>
      <c r="AX352" s="148" t="s">
        <v>71</v>
      </c>
      <c r="AY352" s="150" t="s">
        <v>145</v>
      </c>
    </row>
    <row r="353" spans="2:51" s="140" customFormat="1" ht="12">
      <c r="B353" s="141"/>
      <c r="D353" s="142" t="s">
        <v>156</v>
      </c>
      <c r="E353" s="143" t="s">
        <v>19</v>
      </c>
      <c r="F353" s="144" t="s">
        <v>237</v>
      </c>
      <c r="H353" s="143" t="s">
        <v>19</v>
      </c>
      <c r="I353" s="145"/>
      <c r="L353" s="141"/>
      <c r="M353" s="146"/>
      <c r="T353" s="147"/>
      <c r="AT353" s="143" t="s">
        <v>156</v>
      </c>
      <c r="AU353" s="143" t="s">
        <v>81</v>
      </c>
      <c r="AV353" s="140" t="s">
        <v>79</v>
      </c>
      <c r="AW353" s="140" t="s">
        <v>33</v>
      </c>
      <c r="AX353" s="140" t="s">
        <v>71</v>
      </c>
      <c r="AY353" s="143" t="s">
        <v>145</v>
      </c>
    </row>
    <row r="354" spans="2:51" s="148" customFormat="1" ht="12">
      <c r="B354" s="149"/>
      <c r="D354" s="142" t="s">
        <v>156</v>
      </c>
      <c r="E354" s="150" t="s">
        <v>19</v>
      </c>
      <c r="F354" s="151" t="s">
        <v>459</v>
      </c>
      <c r="H354" s="152">
        <v>2.02</v>
      </c>
      <c r="I354" s="153"/>
      <c r="L354" s="149"/>
      <c r="M354" s="154"/>
      <c r="T354" s="155"/>
      <c r="AT354" s="150" t="s">
        <v>156</v>
      </c>
      <c r="AU354" s="150" t="s">
        <v>81</v>
      </c>
      <c r="AV354" s="148" t="s">
        <v>81</v>
      </c>
      <c r="AW354" s="148" t="s">
        <v>33</v>
      </c>
      <c r="AX354" s="148" t="s">
        <v>71</v>
      </c>
      <c r="AY354" s="150" t="s">
        <v>145</v>
      </c>
    </row>
    <row r="355" spans="2:51" s="175" customFormat="1" ht="12">
      <c r="B355" s="176"/>
      <c r="D355" s="142" t="s">
        <v>156</v>
      </c>
      <c r="E355" s="177" t="s">
        <v>19</v>
      </c>
      <c r="F355" s="178" t="s">
        <v>460</v>
      </c>
      <c r="H355" s="179">
        <v>11.26</v>
      </c>
      <c r="I355" s="180"/>
      <c r="L355" s="176"/>
      <c r="M355" s="181"/>
      <c r="T355" s="182"/>
      <c r="AT355" s="177" t="s">
        <v>156</v>
      </c>
      <c r="AU355" s="177" t="s">
        <v>81</v>
      </c>
      <c r="AV355" s="175" t="s">
        <v>166</v>
      </c>
      <c r="AW355" s="175" t="s">
        <v>33</v>
      </c>
      <c r="AX355" s="175" t="s">
        <v>71</v>
      </c>
      <c r="AY355" s="177" t="s">
        <v>145</v>
      </c>
    </row>
    <row r="356" spans="2:51" s="140" customFormat="1" ht="12">
      <c r="B356" s="141"/>
      <c r="D356" s="142" t="s">
        <v>156</v>
      </c>
      <c r="E356" s="143" t="s">
        <v>19</v>
      </c>
      <c r="F356" s="144" t="s">
        <v>294</v>
      </c>
      <c r="H356" s="143" t="s">
        <v>19</v>
      </c>
      <c r="I356" s="145"/>
      <c r="L356" s="141"/>
      <c r="M356" s="146"/>
      <c r="T356" s="147"/>
      <c r="AT356" s="143" t="s">
        <v>156</v>
      </c>
      <c r="AU356" s="143" t="s">
        <v>81</v>
      </c>
      <c r="AV356" s="140" t="s">
        <v>79</v>
      </c>
      <c r="AW356" s="140" t="s">
        <v>33</v>
      </c>
      <c r="AX356" s="140" t="s">
        <v>71</v>
      </c>
      <c r="AY356" s="143" t="s">
        <v>145</v>
      </c>
    </row>
    <row r="357" spans="2:51" s="140" customFormat="1" ht="12">
      <c r="B357" s="141"/>
      <c r="D357" s="142" t="s">
        <v>156</v>
      </c>
      <c r="E357" s="143" t="s">
        <v>19</v>
      </c>
      <c r="F357" s="144" t="s">
        <v>461</v>
      </c>
      <c r="H357" s="143" t="s">
        <v>19</v>
      </c>
      <c r="I357" s="145"/>
      <c r="L357" s="141"/>
      <c r="M357" s="146"/>
      <c r="T357" s="147"/>
      <c r="AT357" s="143" t="s">
        <v>156</v>
      </c>
      <c r="AU357" s="143" t="s">
        <v>81</v>
      </c>
      <c r="AV357" s="140" t="s">
        <v>79</v>
      </c>
      <c r="AW357" s="140" t="s">
        <v>33</v>
      </c>
      <c r="AX357" s="140" t="s">
        <v>71</v>
      </c>
      <c r="AY357" s="143" t="s">
        <v>145</v>
      </c>
    </row>
    <row r="358" spans="2:51" s="140" customFormat="1" ht="12">
      <c r="B358" s="141"/>
      <c r="D358" s="142" t="s">
        <v>156</v>
      </c>
      <c r="E358" s="143" t="s">
        <v>19</v>
      </c>
      <c r="F358" s="144" t="s">
        <v>236</v>
      </c>
      <c r="H358" s="143" t="s">
        <v>19</v>
      </c>
      <c r="I358" s="145"/>
      <c r="L358" s="141"/>
      <c r="M358" s="146"/>
      <c r="T358" s="147"/>
      <c r="AT358" s="143" t="s">
        <v>156</v>
      </c>
      <c r="AU358" s="143" t="s">
        <v>81</v>
      </c>
      <c r="AV358" s="140" t="s">
        <v>79</v>
      </c>
      <c r="AW358" s="140" t="s">
        <v>33</v>
      </c>
      <c r="AX358" s="140" t="s">
        <v>71</v>
      </c>
      <c r="AY358" s="143" t="s">
        <v>145</v>
      </c>
    </row>
    <row r="359" spans="2:51" s="148" customFormat="1" ht="12">
      <c r="B359" s="149"/>
      <c r="D359" s="142" t="s">
        <v>156</v>
      </c>
      <c r="E359" s="150" t="s">
        <v>19</v>
      </c>
      <c r="F359" s="151" t="s">
        <v>462</v>
      </c>
      <c r="H359" s="152">
        <v>17.056</v>
      </c>
      <c r="I359" s="153"/>
      <c r="L359" s="149"/>
      <c r="M359" s="154"/>
      <c r="T359" s="155"/>
      <c r="AT359" s="150" t="s">
        <v>156</v>
      </c>
      <c r="AU359" s="150" t="s">
        <v>81</v>
      </c>
      <c r="AV359" s="148" t="s">
        <v>81</v>
      </c>
      <c r="AW359" s="148" t="s">
        <v>33</v>
      </c>
      <c r="AX359" s="148" t="s">
        <v>71</v>
      </c>
      <c r="AY359" s="150" t="s">
        <v>145</v>
      </c>
    </row>
    <row r="360" spans="2:51" s="140" customFormat="1" ht="12">
      <c r="B360" s="141"/>
      <c r="D360" s="142" t="s">
        <v>156</v>
      </c>
      <c r="E360" s="143" t="s">
        <v>19</v>
      </c>
      <c r="F360" s="144" t="s">
        <v>237</v>
      </c>
      <c r="H360" s="143" t="s">
        <v>19</v>
      </c>
      <c r="I360" s="145"/>
      <c r="L360" s="141"/>
      <c r="M360" s="146"/>
      <c r="T360" s="147"/>
      <c r="AT360" s="143" t="s">
        <v>156</v>
      </c>
      <c r="AU360" s="143" t="s">
        <v>81</v>
      </c>
      <c r="AV360" s="140" t="s">
        <v>79</v>
      </c>
      <c r="AW360" s="140" t="s">
        <v>33</v>
      </c>
      <c r="AX360" s="140" t="s">
        <v>71</v>
      </c>
      <c r="AY360" s="143" t="s">
        <v>145</v>
      </c>
    </row>
    <row r="361" spans="2:51" s="148" customFormat="1" ht="12">
      <c r="B361" s="149"/>
      <c r="D361" s="142" t="s">
        <v>156</v>
      </c>
      <c r="E361" s="150" t="s">
        <v>19</v>
      </c>
      <c r="F361" s="151" t="s">
        <v>463</v>
      </c>
      <c r="H361" s="152">
        <v>11.216</v>
      </c>
      <c r="I361" s="153"/>
      <c r="L361" s="149"/>
      <c r="M361" s="154"/>
      <c r="T361" s="155"/>
      <c r="AT361" s="150" t="s">
        <v>156</v>
      </c>
      <c r="AU361" s="150" t="s">
        <v>81</v>
      </c>
      <c r="AV361" s="148" t="s">
        <v>81</v>
      </c>
      <c r="AW361" s="148" t="s">
        <v>33</v>
      </c>
      <c r="AX361" s="148" t="s">
        <v>71</v>
      </c>
      <c r="AY361" s="150" t="s">
        <v>145</v>
      </c>
    </row>
    <row r="362" spans="2:51" s="140" customFormat="1" ht="12">
      <c r="B362" s="141"/>
      <c r="D362" s="142" t="s">
        <v>156</v>
      </c>
      <c r="E362" s="143" t="s">
        <v>19</v>
      </c>
      <c r="F362" s="144" t="s">
        <v>464</v>
      </c>
      <c r="H362" s="143" t="s">
        <v>19</v>
      </c>
      <c r="I362" s="145"/>
      <c r="L362" s="141"/>
      <c r="M362" s="146"/>
      <c r="T362" s="147"/>
      <c r="AT362" s="143" t="s">
        <v>156</v>
      </c>
      <c r="AU362" s="143" t="s">
        <v>81</v>
      </c>
      <c r="AV362" s="140" t="s">
        <v>79</v>
      </c>
      <c r="AW362" s="140" t="s">
        <v>33</v>
      </c>
      <c r="AX362" s="140" t="s">
        <v>71</v>
      </c>
      <c r="AY362" s="143" t="s">
        <v>145</v>
      </c>
    </row>
    <row r="363" spans="2:51" s="140" customFormat="1" ht="12">
      <c r="B363" s="141"/>
      <c r="D363" s="142" t="s">
        <v>156</v>
      </c>
      <c r="E363" s="143" t="s">
        <v>19</v>
      </c>
      <c r="F363" s="144" t="s">
        <v>237</v>
      </c>
      <c r="H363" s="143" t="s">
        <v>19</v>
      </c>
      <c r="I363" s="145"/>
      <c r="L363" s="141"/>
      <c r="M363" s="146"/>
      <c r="T363" s="147"/>
      <c r="AT363" s="143" t="s">
        <v>156</v>
      </c>
      <c r="AU363" s="143" t="s">
        <v>81</v>
      </c>
      <c r="AV363" s="140" t="s">
        <v>79</v>
      </c>
      <c r="AW363" s="140" t="s">
        <v>33</v>
      </c>
      <c r="AX363" s="140" t="s">
        <v>71</v>
      </c>
      <c r="AY363" s="143" t="s">
        <v>145</v>
      </c>
    </row>
    <row r="364" spans="2:51" s="148" customFormat="1" ht="12">
      <c r="B364" s="149"/>
      <c r="D364" s="142" t="s">
        <v>156</v>
      </c>
      <c r="E364" s="150" t="s">
        <v>19</v>
      </c>
      <c r="F364" s="151" t="s">
        <v>465</v>
      </c>
      <c r="H364" s="152">
        <v>8.689</v>
      </c>
      <c r="I364" s="153"/>
      <c r="L364" s="149"/>
      <c r="M364" s="154"/>
      <c r="T364" s="155"/>
      <c r="AT364" s="150" t="s">
        <v>156</v>
      </c>
      <c r="AU364" s="150" t="s">
        <v>81</v>
      </c>
      <c r="AV364" s="148" t="s">
        <v>81</v>
      </c>
      <c r="AW364" s="148" t="s">
        <v>33</v>
      </c>
      <c r="AX364" s="148" t="s">
        <v>71</v>
      </c>
      <c r="AY364" s="150" t="s">
        <v>145</v>
      </c>
    </row>
    <row r="365" spans="2:51" s="148" customFormat="1" ht="12">
      <c r="B365" s="149"/>
      <c r="D365" s="142" t="s">
        <v>156</v>
      </c>
      <c r="E365" s="150" t="s">
        <v>19</v>
      </c>
      <c r="F365" s="151" t="s">
        <v>466</v>
      </c>
      <c r="H365" s="152">
        <v>45.999</v>
      </c>
      <c r="I365" s="153"/>
      <c r="L365" s="149"/>
      <c r="M365" s="154"/>
      <c r="T365" s="155"/>
      <c r="AT365" s="150" t="s">
        <v>156</v>
      </c>
      <c r="AU365" s="150" t="s">
        <v>81</v>
      </c>
      <c r="AV365" s="148" t="s">
        <v>81</v>
      </c>
      <c r="AW365" s="148" t="s">
        <v>33</v>
      </c>
      <c r="AX365" s="148" t="s">
        <v>71</v>
      </c>
      <c r="AY365" s="150" t="s">
        <v>145</v>
      </c>
    </row>
    <row r="366" spans="2:51" s="140" customFormat="1" ht="12">
      <c r="B366" s="141"/>
      <c r="D366" s="142" t="s">
        <v>156</v>
      </c>
      <c r="E366" s="143" t="s">
        <v>19</v>
      </c>
      <c r="F366" s="144" t="s">
        <v>467</v>
      </c>
      <c r="H366" s="143" t="s">
        <v>19</v>
      </c>
      <c r="I366" s="145"/>
      <c r="L366" s="141"/>
      <c r="M366" s="146"/>
      <c r="T366" s="147"/>
      <c r="AT366" s="143" t="s">
        <v>156</v>
      </c>
      <c r="AU366" s="143" t="s">
        <v>81</v>
      </c>
      <c r="AV366" s="140" t="s">
        <v>79</v>
      </c>
      <c r="AW366" s="140" t="s">
        <v>33</v>
      </c>
      <c r="AX366" s="140" t="s">
        <v>71</v>
      </c>
      <c r="AY366" s="143" t="s">
        <v>145</v>
      </c>
    </row>
    <row r="367" spans="2:51" s="140" customFormat="1" ht="12">
      <c r="B367" s="141"/>
      <c r="D367" s="142" t="s">
        <v>156</v>
      </c>
      <c r="E367" s="143" t="s">
        <v>19</v>
      </c>
      <c r="F367" s="144" t="s">
        <v>236</v>
      </c>
      <c r="H367" s="143" t="s">
        <v>19</v>
      </c>
      <c r="I367" s="145"/>
      <c r="L367" s="141"/>
      <c r="M367" s="146"/>
      <c r="T367" s="147"/>
      <c r="AT367" s="143" t="s">
        <v>156</v>
      </c>
      <c r="AU367" s="143" t="s">
        <v>81</v>
      </c>
      <c r="AV367" s="140" t="s">
        <v>79</v>
      </c>
      <c r="AW367" s="140" t="s">
        <v>33</v>
      </c>
      <c r="AX367" s="140" t="s">
        <v>71</v>
      </c>
      <c r="AY367" s="143" t="s">
        <v>145</v>
      </c>
    </row>
    <row r="368" spans="2:51" s="148" customFormat="1" ht="12">
      <c r="B368" s="149"/>
      <c r="D368" s="142" t="s">
        <v>156</v>
      </c>
      <c r="E368" s="150" t="s">
        <v>19</v>
      </c>
      <c r="F368" s="151" t="s">
        <v>468</v>
      </c>
      <c r="H368" s="152">
        <v>22.17</v>
      </c>
      <c r="I368" s="153"/>
      <c r="L368" s="149"/>
      <c r="M368" s="154"/>
      <c r="T368" s="155"/>
      <c r="AT368" s="150" t="s">
        <v>156</v>
      </c>
      <c r="AU368" s="150" t="s">
        <v>81</v>
      </c>
      <c r="AV368" s="148" t="s">
        <v>81</v>
      </c>
      <c r="AW368" s="148" t="s">
        <v>33</v>
      </c>
      <c r="AX368" s="148" t="s">
        <v>71</v>
      </c>
      <c r="AY368" s="150" t="s">
        <v>145</v>
      </c>
    </row>
    <row r="369" spans="2:51" s="140" customFormat="1" ht="12">
      <c r="B369" s="141"/>
      <c r="D369" s="142" t="s">
        <v>156</v>
      </c>
      <c r="E369" s="143" t="s">
        <v>19</v>
      </c>
      <c r="F369" s="144" t="s">
        <v>237</v>
      </c>
      <c r="H369" s="143" t="s">
        <v>19</v>
      </c>
      <c r="I369" s="145"/>
      <c r="L369" s="141"/>
      <c r="M369" s="146"/>
      <c r="T369" s="147"/>
      <c r="AT369" s="143" t="s">
        <v>156</v>
      </c>
      <c r="AU369" s="143" t="s">
        <v>81</v>
      </c>
      <c r="AV369" s="140" t="s">
        <v>79</v>
      </c>
      <c r="AW369" s="140" t="s">
        <v>33</v>
      </c>
      <c r="AX369" s="140" t="s">
        <v>71</v>
      </c>
      <c r="AY369" s="143" t="s">
        <v>145</v>
      </c>
    </row>
    <row r="370" spans="2:51" s="148" customFormat="1" ht="12">
      <c r="B370" s="149"/>
      <c r="D370" s="142" t="s">
        <v>156</v>
      </c>
      <c r="E370" s="150" t="s">
        <v>19</v>
      </c>
      <c r="F370" s="151" t="s">
        <v>469</v>
      </c>
      <c r="H370" s="152">
        <v>50.619</v>
      </c>
      <c r="I370" s="153"/>
      <c r="L370" s="149"/>
      <c r="M370" s="154"/>
      <c r="T370" s="155"/>
      <c r="AT370" s="150" t="s">
        <v>156</v>
      </c>
      <c r="AU370" s="150" t="s">
        <v>81</v>
      </c>
      <c r="AV370" s="148" t="s">
        <v>81</v>
      </c>
      <c r="AW370" s="148" t="s">
        <v>33</v>
      </c>
      <c r="AX370" s="148" t="s">
        <v>71</v>
      </c>
      <c r="AY370" s="150" t="s">
        <v>145</v>
      </c>
    </row>
    <row r="371" spans="2:51" s="140" customFormat="1" ht="12">
      <c r="B371" s="141"/>
      <c r="D371" s="142" t="s">
        <v>156</v>
      </c>
      <c r="E371" s="143" t="s">
        <v>19</v>
      </c>
      <c r="F371" s="144" t="s">
        <v>470</v>
      </c>
      <c r="H371" s="143" t="s">
        <v>19</v>
      </c>
      <c r="I371" s="145"/>
      <c r="L371" s="141"/>
      <c r="M371" s="146"/>
      <c r="T371" s="147"/>
      <c r="AT371" s="143" t="s">
        <v>156</v>
      </c>
      <c r="AU371" s="143" t="s">
        <v>81</v>
      </c>
      <c r="AV371" s="140" t="s">
        <v>79</v>
      </c>
      <c r="AW371" s="140" t="s">
        <v>33</v>
      </c>
      <c r="AX371" s="140" t="s">
        <v>71</v>
      </c>
      <c r="AY371" s="143" t="s">
        <v>145</v>
      </c>
    </row>
    <row r="372" spans="2:51" s="140" customFormat="1" ht="12">
      <c r="B372" s="141"/>
      <c r="D372" s="142" t="s">
        <v>156</v>
      </c>
      <c r="E372" s="143" t="s">
        <v>19</v>
      </c>
      <c r="F372" s="144" t="s">
        <v>236</v>
      </c>
      <c r="H372" s="143" t="s">
        <v>19</v>
      </c>
      <c r="I372" s="145"/>
      <c r="L372" s="141"/>
      <c r="M372" s="146"/>
      <c r="T372" s="147"/>
      <c r="AT372" s="143" t="s">
        <v>156</v>
      </c>
      <c r="AU372" s="143" t="s">
        <v>81</v>
      </c>
      <c r="AV372" s="140" t="s">
        <v>79</v>
      </c>
      <c r="AW372" s="140" t="s">
        <v>33</v>
      </c>
      <c r="AX372" s="140" t="s">
        <v>71</v>
      </c>
      <c r="AY372" s="143" t="s">
        <v>145</v>
      </c>
    </row>
    <row r="373" spans="2:51" s="148" customFormat="1" ht="12">
      <c r="B373" s="149"/>
      <c r="D373" s="142" t="s">
        <v>156</v>
      </c>
      <c r="E373" s="150" t="s">
        <v>19</v>
      </c>
      <c r="F373" s="151" t="s">
        <v>471</v>
      </c>
      <c r="H373" s="152">
        <v>100.427</v>
      </c>
      <c r="I373" s="153"/>
      <c r="L373" s="149"/>
      <c r="M373" s="154"/>
      <c r="T373" s="155"/>
      <c r="AT373" s="150" t="s">
        <v>156</v>
      </c>
      <c r="AU373" s="150" t="s">
        <v>81</v>
      </c>
      <c r="AV373" s="148" t="s">
        <v>81</v>
      </c>
      <c r="AW373" s="148" t="s">
        <v>33</v>
      </c>
      <c r="AX373" s="148" t="s">
        <v>71</v>
      </c>
      <c r="AY373" s="150" t="s">
        <v>145</v>
      </c>
    </row>
    <row r="374" spans="2:51" s="140" customFormat="1" ht="12">
      <c r="B374" s="141"/>
      <c r="D374" s="142" t="s">
        <v>156</v>
      </c>
      <c r="E374" s="143" t="s">
        <v>19</v>
      </c>
      <c r="F374" s="144" t="s">
        <v>237</v>
      </c>
      <c r="H374" s="143" t="s">
        <v>19</v>
      </c>
      <c r="I374" s="145"/>
      <c r="L374" s="141"/>
      <c r="M374" s="146"/>
      <c r="T374" s="147"/>
      <c r="AT374" s="143" t="s">
        <v>156</v>
      </c>
      <c r="AU374" s="143" t="s">
        <v>81</v>
      </c>
      <c r="AV374" s="140" t="s">
        <v>79</v>
      </c>
      <c r="AW374" s="140" t="s">
        <v>33</v>
      </c>
      <c r="AX374" s="140" t="s">
        <v>71</v>
      </c>
      <c r="AY374" s="143" t="s">
        <v>145</v>
      </c>
    </row>
    <row r="375" spans="2:51" s="148" customFormat="1" ht="12">
      <c r="B375" s="149"/>
      <c r="D375" s="142" t="s">
        <v>156</v>
      </c>
      <c r="E375" s="150" t="s">
        <v>19</v>
      </c>
      <c r="F375" s="151" t="s">
        <v>472</v>
      </c>
      <c r="H375" s="152">
        <v>71.255</v>
      </c>
      <c r="I375" s="153"/>
      <c r="L375" s="149"/>
      <c r="M375" s="154"/>
      <c r="T375" s="155"/>
      <c r="AT375" s="150" t="s">
        <v>156</v>
      </c>
      <c r="AU375" s="150" t="s">
        <v>81</v>
      </c>
      <c r="AV375" s="148" t="s">
        <v>81</v>
      </c>
      <c r="AW375" s="148" t="s">
        <v>33</v>
      </c>
      <c r="AX375" s="148" t="s">
        <v>71</v>
      </c>
      <c r="AY375" s="150" t="s">
        <v>145</v>
      </c>
    </row>
    <row r="376" spans="2:51" s="175" customFormat="1" ht="12">
      <c r="B376" s="176"/>
      <c r="D376" s="142" t="s">
        <v>156</v>
      </c>
      <c r="E376" s="177" t="s">
        <v>19</v>
      </c>
      <c r="F376" s="178" t="s">
        <v>460</v>
      </c>
      <c r="H376" s="179">
        <v>327.431</v>
      </c>
      <c r="I376" s="180"/>
      <c r="L376" s="176"/>
      <c r="M376" s="181"/>
      <c r="T376" s="182"/>
      <c r="AT376" s="177" t="s">
        <v>156</v>
      </c>
      <c r="AU376" s="177" t="s">
        <v>81</v>
      </c>
      <c r="AV376" s="175" t="s">
        <v>166</v>
      </c>
      <c r="AW376" s="175" t="s">
        <v>33</v>
      </c>
      <c r="AX376" s="175" t="s">
        <v>71</v>
      </c>
      <c r="AY376" s="177" t="s">
        <v>145</v>
      </c>
    </row>
    <row r="377" spans="2:51" s="156" customFormat="1" ht="12">
      <c r="B377" s="157"/>
      <c r="D377" s="142" t="s">
        <v>156</v>
      </c>
      <c r="E377" s="158" t="s">
        <v>19</v>
      </c>
      <c r="F377" s="159" t="s">
        <v>161</v>
      </c>
      <c r="H377" s="160">
        <v>338.691</v>
      </c>
      <c r="I377" s="161"/>
      <c r="L377" s="157"/>
      <c r="M377" s="162"/>
      <c r="T377" s="163"/>
      <c r="AT377" s="158" t="s">
        <v>156</v>
      </c>
      <c r="AU377" s="158" t="s">
        <v>81</v>
      </c>
      <c r="AV377" s="156" t="s">
        <v>152</v>
      </c>
      <c r="AW377" s="156" t="s">
        <v>33</v>
      </c>
      <c r="AX377" s="156" t="s">
        <v>79</v>
      </c>
      <c r="AY377" s="158" t="s">
        <v>145</v>
      </c>
    </row>
    <row r="378" spans="2:65" s="17" customFormat="1" ht="24.2" customHeight="1">
      <c r="B378" s="18"/>
      <c r="C378" s="123" t="s">
        <v>473</v>
      </c>
      <c r="D378" s="123" t="s">
        <v>147</v>
      </c>
      <c r="E378" s="124" t="s">
        <v>474</v>
      </c>
      <c r="F378" s="125" t="s">
        <v>475</v>
      </c>
      <c r="G378" s="126" t="s">
        <v>316</v>
      </c>
      <c r="H378" s="127">
        <v>1624.345</v>
      </c>
      <c r="I378" s="128"/>
      <c r="J378" s="129">
        <f>ROUND(I378*H378,2)</f>
        <v>0</v>
      </c>
      <c r="K378" s="125" t="s">
        <v>151</v>
      </c>
      <c r="L378" s="18"/>
      <c r="M378" s="130" t="s">
        <v>19</v>
      </c>
      <c r="N378" s="131" t="s">
        <v>42</v>
      </c>
      <c r="P378" s="132">
        <f>O378*H378</f>
        <v>0</v>
      </c>
      <c r="Q378" s="132">
        <v>0.004</v>
      </c>
      <c r="R378" s="132">
        <f>Q378*H378</f>
        <v>6.497380000000001</v>
      </c>
      <c r="S378" s="132">
        <v>0</v>
      </c>
      <c r="T378" s="133">
        <f>S378*H378</f>
        <v>0</v>
      </c>
      <c r="AR378" s="134" t="s">
        <v>152</v>
      </c>
      <c r="AT378" s="134" t="s">
        <v>147</v>
      </c>
      <c r="AU378" s="134" t="s">
        <v>81</v>
      </c>
      <c r="AY378" s="2" t="s">
        <v>145</v>
      </c>
      <c r="BE378" s="135">
        <f aca="true" t="shared" si="30" ref="BE378:BE401">IF(N378="základní",J378,0)</f>
        <v>0</v>
      </c>
      <c r="BF378" s="135">
        <f aca="true" t="shared" si="31" ref="BF378:BF401">IF(N378="snížená",J378,0)</f>
        <v>0</v>
      </c>
      <c r="BG378" s="135">
        <f aca="true" t="shared" si="32" ref="BG378:BG401">IF(N378="zákl. přenesená",J378,0)</f>
        <v>0</v>
      </c>
      <c r="BH378" s="135">
        <f aca="true" t="shared" si="33" ref="BH378:BH401">IF(N378="sníž. přenesená",J378,0)</f>
        <v>0</v>
      </c>
      <c r="BI378" s="135">
        <f aca="true" t="shared" si="34" ref="BI378:BI401">IF(N378="nulová",J378,0)</f>
        <v>0</v>
      </c>
      <c r="BJ378" s="2" t="s">
        <v>79</v>
      </c>
      <c r="BK378" s="135">
        <f>ROUND(I378*H378,2)</f>
        <v>0</v>
      </c>
      <c r="BL378" s="2" t="s">
        <v>152</v>
      </c>
      <c r="BM378" s="134" t="s">
        <v>476</v>
      </c>
    </row>
    <row r="379" spans="2:47" s="17" customFormat="1" ht="12">
      <c r="B379" s="18"/>
      <c r="D379" s="136" t="s">
        <v>154</v>
      </c>
      <c r="F379" s="137" t="s">
        <v>477</v>
      </c>
      <c r="I379" s="138"/>
      <c r="L379" s="18"/>
      <c r="M379" s="139"/>
      <c r="T379" s="42"/>
      <c r="AT379" s="2" t="s">
        <v>154</v>
      </c>
      <c r="AU379" s="2" t="s">
        <v>81</v>
      </c>
    </row>
    <row r="380" spans="2:51" s="148" customFormat="1" ht="12">
      <c r="B380" s="149"/>
      <c r="D380" s="142" t="s">
        <v>156</v>
      </c>
      <c r="E380" s="150" t="s">
        <v>19</v>
      </c>
      <c r="F380" s="151" t="s">
        <v>478</v>
      </c>
      <c r="H380" s="152">
        <v>1624.345</v>
      </c>
      <c r="I380" s="153"/>
      <c r="L380" s="149"/>
      <c r="M380" s="154"/>
      <c r="T380" s="155"/>
      <c r="AT380" s="150" t="s">
        <v>156</v>
      </c>
      <c r="AU380" s="150" t="s">
        <v>81</v>
      </c>
      <c r="AV380" s="148" t="s">
        <v>81</v>
      </c>
      <c r="AW380" s="148" t="s">
        <v>33</v>
      </c>
      <c r="AX380" s="148" t="s">
        <v>71</v>
      </c>
      <c r="AY380" s="150" t="s">
        <v>145</v>
      </c>
    </row>
    <row r="381" spans="2:51" s="156" customFormat="1" ht="12">
      <c r="B381" s="157"/>
      <c r="D381" s="142" t="s">
        <v>156</v>
      </c>
      <c r="E381" s="158" t="s">
        <v>19</v>
      </c>
      <c r="F381" s="159" t="s">
        <v>161</v>
      </c>
      <c r="H381" s="160">
        <v>1624.345</v>
      </c>
      <c r="I381" s="161"/>
      <c r="L381" s="157"/>
      <c r="M381" s="162"/>
      <c r="T381" s="163"/>
      <c r="AT381" s="158" t="s">
        <v>156</v>
      </c>
      <c r="AU381" s="158" t="s">
        <v>81</v>
      </c>
      <c r="AV381" s="156" t="s">
        <v>152</v>
      </c>
      <c r="AW381" s="156" t="s">
        <v>33</v>
      </c>
      <c r="AX381" s="156" t="s">
        <v>79</v>
      </c>
      <c r="AY381" s="158" t="s">
        <v>145</v>
      </c>
    </row>
    <row r="382" spans="2:65" s="17" customFormat="1" ht="37.9" customHeight="1">
      <c r="B382" s="18"/>
      <c r="C382" s="123" t="s">
        <v>479</v>
      </c>
      <c r="D382" s="123" t="s">
        <v>147</v>
      </c>
      <c r="E382" s="124" t="s">
        <v>480</v>
      </c>
      <c r="F382" s="125" t="s">
        <v>481</v>
      </c>
      <c r="G382" s="126" t="s">
        <v>316</v>
      </c>
      <c r="H382" s="127">
        <v>255.385</v>
      </c>
      <c r="I382" s="128"/>
      <c r="J382" s="129">
        <f>ROUND(I382*H382,2)</f>
        <v>0</v>
      </c>
      <c r="K382" s="125" t="s">
        <v>151</v>
      </c>
      <c r="L382" s="18"/>
      <c r="M382" s="130" t="s">
        <v>19</v>
      </c>
      <c r="N382" s="131" t="s">
        <v>42</v>
      </c>
      <c r="P382" s="132">
        <f>O382*H382</f>
        <v>0</v>
      </c>
      <c r="Q382" s="132">
        <v>0.021</v>
      </c>
      <c r="R382" s="132">
        <f>Q382*H382</f>
        <v>5.363085</v>
      </c>
      <c r="S382" s="132">
        <v>0</v>
      </c>
      <c r="T382" s="133">
        <f>S382*H382</f>
        <v>0</v>
      </c>
      <c r="AR382" s="134" t="s">
        <v>152</v>
      </c>
      <c r="AT382" s="134" t="s">
        <v>147</v>
      </c>
      <c r="AU382" s="134" t="s">
        <v>81</v>
      </c>
      <c r="AY382" s="2" t="s">
        <v>145</v>
      </c>
      <c r="BE382" s="135">
        <f t="shared" si="30"/>
        <v>0</v>
      </c>
      <c r="BF382" s="135">
        <f t="shared" si="31"/>
        <v>0</v>
      </c>
      <c r="BG382" s="135">
        <f t="shared" si="32"/>
        <v>0</v>
      </c>
      <c r="BH382" s="135">
        <f t="shared" si="33"/>
        <v>0</v>
      </c>
      <c r="BI382" s="135">
        <f t="shared" si="34"/>
        <v>0</v>
      </c>
      <c r="BJ382" s="2" t="s">
        <v>79</v>
      </c>
      <c r="BK382" s="135">
        <f>ROUND(I382*H382,2)</f>
        <v>0</v>
      </c>
      <c r="BL382" s="2" t="s">
        <v>152</v>
      </c>
      <c r="BM382" s="134" t="s">
        <v>482</v>
      </c>
    </row>
    <row r="383" spans="2:47" s="17" customFormat="1" ht="12">
      <c r="B383" s="18"/>
      <c r="D383" s="136" t="s">
        <v>154</v>
      </c>
      <c r="F383" s="137" t="s">
        <v>483</v>
      </c>
      <c r="I383" s="138"/>
      <c r="L383" s="18"/>
      <c r="M383" s="139"/>
      <c r="T383" s="42"/>
      <c r="AT383" s="2" t="s">
        <v>154</v>
      </c>
      <c r="AU383" s="2" t="s">
        <v>81</v>
      </c>
    </row>
    <row r="384" spans="2:47" s="17" customFormat="1" ht="78">
      <c r="B384" s="18"/>
      <c r="D384" s="142" t="s">
        <v>176</v>
      </c>
      <c r="F384" s="164" t="s">
        <v>484</v>
      </c>
      <c r="I384" s="138"/>
      <c r="L384" s="18"/>
      <c r="M384" s="139"/>
      <c r="T384" s="42"/>
      <c r="AT384" s="2" t="s">
        <v>176</v>
      </c>
      <c r="AU384" s="2" t="s">
        <v>81</v>
      </c>
    </row>
    <row r="385" spans="2:47" s="17" customFormat="1" ht="19.5">
      <c r="B385" s="18"/>
      <c r="D385" s="142" t="s">
        <v>310</v>
      </c>
      <c r="F385" s="164" t="s">
        <v>485</v>
      </c>
      <c r="I385" s="138"/>
      <c r="L385" s="18"/>
      <c r="M385" s="139"/>
      <c r="T385" s="42"/>
      <c r="AT385" s="2" t="s">
        <v>310</v>
      </c>
      <c r="AU385" s="2" t="s">
        <v>81</v>
      </c>
    </row>
    <row r="386" spans="2:51" s="140" customFormat="1" ht="12">
      <c r="B386" s="141"/>
      <c r="D386" s="142" t="s">
        <v>156</v>
      </c>
      <c r="E386" s="143" t="s">
        <v>19</v>
      </c>
      <c r="F386" s="144" t="s">
        <v>486</v>
      </c>
      <c r="H386" s="143" t="s">
        <v>19</v>
      </c>
      <c r="I386" s="145"/>
      <c r="L386" s="141"/>
      <c r="M386" s="146"/>
      <c r="T386" s="147"/>
      <c r="AT386" s="143" t="s">
        <v>156</v>
      </c>
      <c r="AU386" s="143" t="s">
        <v>81</v>
      </c>
      <c r="AV386" s="140" t="s">
        <v>79</v>
      </c>
      <c r="AW386" s="140" t="s">
        <v>33</v>
      </c>
      <c r="AX386" s="140" t="s">
        <v>71</v>
      </c>
      <c r="AY386" s="143" t="s">
        <v>145</v>
      </c>
    </row>
    <row r="387" spans="2:51" s="140" customFormat="1" ht="12">
      <c r="B387" s="141"/>
      <c r="D387" s="142" t="s">
        <v>156</v>
      </c>
      <c r="E387" s="143" t="s">
        <v>19</v>
      </c>
      <c r="F387" s="144" t="s">
        <v>487</v>
      </c>
      <c r="H387" s="143" t="s">
        <v>19</v>
      </c>
      <c r="I387" s="145"/>
      <c r="L387" s="141"/>
      <c r="M387" s="146"/>
      <c r="T387" s="147"/>
      <c r="AT387" s="143" t="s">
        <v>156</v>
      </c>
      <c r="AU387" s="143" t="s">
        <v>81</v>
      </c>
      <c r="AV387" s="140" t="s">
        <v>79</v>
      </c>
      <c r="AW387" s="140" t="s">
        <v>33</v>
      </c>
      <c r="AX387" s="140" t="s">
        <v>71</v>
      </c>
      <c r="AY387" s="143" t="s">
        <v>145</v>
      </c>
    </row>
    <row r="388" spans="2:51" s="148" customFormat="1" ht="22.5">
      <c r="B388" s="149"/>
      <c r="D388" s="142" t="s">
        <v>156</v>
      </c>
      <c r="E388" s="150" t="s">
        <v>19</v>
      </c>
      <c r="F388" s="151" t="s">
        <v>488</v>
      </c>
      <c r="H388" s="152">
        <v>79.8</v>
      </c>
      <c r="I388" s="153"/>
      <c r="L388" s="149"/>
      <c r="M388" s="154"/>
      <c r="T388" s="155"/>
      <c r="AT388" s="150" t="s">
        <v>156</v>
      </c>
      <c r="AU388" s="150" t="s">
        <v>81</v>
      </c>
      <c r="AV388" s="148" t="s">
        <v>81</v>
      </c>
      <c r="AW388" s="148" t="s">
        <v>33</v>
      </c>
      <c r="AX388" s="148" t="s">
        <v>71</v>
      </c>
      <c r="AY388" s="150" t="s">
        <v>145</v>
      </c>
    </row>
    <row r="389" spans="2:51" s="148" customFormat="1" ht="33.75">
      <c r="B389" s="149"/>
      <c r="D389" s="142" t="s">
        <v>156</v>
      </c>
      <c r="E389" s="150" t="s">
        <v>19</v>
      </c>
      <c r="F389" s="151" t="s">
        <v>489</v>
      </c>
      <c r="H389" s="152">
        <v>-9.321</v>
      </c>
      <c r="I389" s="153"/>
      <c r="L389" s="149"/>
      <c r="M389" s="154"/>
      <c r="T389" s="155"/>
      <c r="AT389" s="150" t="s">
        <v>156</v>
      </c>
      <c r="AU389" s="150" t="s">
        <v>81</v>
      </c>
      <c r="AV389" s="148" t="s">
        <v>81</v>
      </c>
      <c r="AW389" s="148" t="s">
        <v>33</v>
      </c>
      <c r="AX389" s="148" t="s">
        <v>71</v>
      </c>
      <c r="AY389" s="150" t="s">
        <v>145</v>
      </c>
    </row>
    <row r="390" spans="2:51" s="140" customFormat="1" ht="12">
      <c r="B390" s="141"/>
      <c r="D390" s="142" t="s">
        <v>156</v>
      </c>
      <c r="E390" s="143" t="s">
        <v>19</v>
      </c>
      <c r="F390" s="144" t="s">
        <v>237</v>
      </c>
      <c r="H390" s="143" t="s">
        <v>19</v>
      </c>
      <c r="I390" s="145"/>
      <c r="L390" s="141"/>
      <c r="M390" s="146"/>
      <c r="T390" s="147"/>
      <c r="AT390" s="143" t="s">
        <v>156</v>
      </c>
      <c r="AU390" s="143" t="s">
        <v>81</v>
      </c>
      <c r="AV390" s="140" t="s">
        <v>79</v>
      </c>
      <c r="AW390" s="140" t="s">
        <v>33</v>
      </c>
      <c r="AX390" s="140" t="s">
        <v>71</v>
      </c>
      <c r="AY390" s="143" t="s">
        <v>145</v>
      </c>
    </row>
    <row r="391" spans="2:51" s="148" customFormat="1" ht="33.75">
      <c r="B391" s="149"/>
      <c r="D391" s="142" t="s">
        <v>156</v>
      </c>
      <c r="E391" s="150" t="s">
        <v>19</v>
      </c>
      <c r="F391" s="151" t="s">
        <v>490</v>
      </c>
      <c r="H391" s="152">
        <v>162.96</v>
      </c>
      <c r="I391" s="153"/>
      <c r="L391" s="149"/>
      <c r="M391" s="154"/>
      <c r="T391" s="155"/>
      <c r="AT391" s="150" t="s">
        <v>156</v>
      </c>
      <c r="AU391" s="150" t="s">
        <v>81</v>
      </c>
      <c r="AV391" s="148" t="s">
        <v>81</v>
      </c>
      <c r="AW391" s="148" t="s">
        <v>33</v>
      </c>
      <c r="AX391" s="148" t="s">
        <v>71</v>
      </c>
      <c r="AY391" s="150" t="s">
        <v>145</v>
      </c>
    </row>
    <row r="392" spans="2:51" s="148" customFormat="1" ht="12">
      <c r="B392" s="149"/>
      <c r="D392" s="142" t="s">
        <v>156</v>
      </c>
      <c r="E392" s="150" t="s">
        <v>19</v>
      </c>
      <c r="F392" s="151" t="s">
        <v>491</v>
      </c>
      <c r="H392" s="152">
        <v>80.92</v>
      </c>
      <c r="I392" s="153"/>
      <c r="L392" s="149"/>
      <c r="M392" s="154"/>
      <c r="T392" s="155"/>
      <c r="AT392" s="150" t="s">
        <v>156</v>
      </c>
      <c r="AU392" s="150" t="s">
        <v>81</v>
      </c>
      <c r="AV392" s="148" t="s">
        <v>81</v>
      </c>
      <c r="AW392" s="148" t="s">
        <v>33</v>
      </c>
      <c r="AX392" s="148" t="s">
        <v>71</v>
      </c>
      <c r="AY392" s="150" t="s">
        <v>145</v>
      </c>
    </row>
    <row r="393" spans="2:51" s="148" customFormat="1" ht="45">
      <c r="B393" s="149"/>
      <c r="D393" s="142" t="s">
        <v>156</v>
      </c>
      <c r="E393" s="150" t="s">
        <v>19</v>
      </c>
      <c r="F393" s="151" t="s">
        <v>492</v>
      </c>
      <c r="H393" s="152">
        <v>-58.974</v>
      </c>
      <c r="I393" s="153"/>
      <c r="L393" s="149"/>
      <c r="M393" s="154"/>
      <c r="T393" s="155"/>
      <c r="AT393" s="150" t="s">
        <v>156</v>
      </c>
      <c r="AU393" s="150" t="s">
        <v>81</v>
      </c>
      <c r="AV393" s="148" t="s">
        <v>81</v>
      </c>
      <c r="AW393" s="148" t="s">
        <v>33</v>
      </c>
      <c r="AX393" s="148" t="s">
        <v>71</v>
      </c>
      <c r="AY393" s="150" t="s">
        <v>145</v>
      </c>
    </row>
    <row r="394" spans="2:51" s="156" customFormat="1" ht="12">
      <c r="B394" s="157"/>
      <c r="D394" s="142" t="s">
        <v>156</v>
      </c>
      <c r="E394" s="158" t="s">
        <v>19</v>
      </c>
      <c r="F394" s="159" t="s">
        <v>161</v>
      </c>
      <c r="H394" s="160">
        <v>255.385</v>
      </c>
      <c r="I394" s="161"/>
      <c r="L394" s="157"/>
      <c r="M394" s="162"/>
      <c r="T394" s="163"/>
      <c r="AT394" s="158" t="s">
        <v>156</v>
      </c>
      <c r="AU394" s="158" t="s">
        <v>81</v>
      </c>
      <c r="AV394" s="156" t="s">
        <v>152</v>
      </c>
      <c r="AW394" s="156" t="s">
        <v>33</v>
      </c>
      <c r="AX394" s="156" t="s">
        <v>79</v>
      </c>
      <c r="AY394" s="158" t="s">
        <v>145</v>
      </c>
    </row>
    <row r="395" spans="2:65" s="17" customFormat="1" ht="44.25" customHeight="1">
      <c r="B395" s="18"/>
      <c r="C395" s="123" t="s">
        <v>493</v>
      </c>
      <c r="D395" s="123" t="s">
        <v>147</v>
      </c>
      <c r="E395" s="124" t="s">
        <v>494</v>
      </c>
      <c r="F395" s="125" t="s">
        <v>495</v>
      </c>
      <c r="G395" s="126" t="s">
        <v>316</v>
      </c>
      <c r="H395" s="127">
        <v>510.77</v>
      </c>
      <c r="I395" s="128"/>
      <c r="J395" s="129">
        <f>ROUND(I395*H395,2)</f>
        <v>0</v>
      </c>
      <c r="K395" s="125" t="s">
        <v>151</v>
      </c>
      <c r="L395" s="18"/>
      <c r="M395" s="130" t="s">
        <v>19</v>
      </c>
      <c r="N395" s="131" t="s">
        <v>42</v>
      </c>
      <c r="P395" s="132">
        <f>O395*H395</f>
        <v>0</v>
      </c>
      <c r="Q395" s="132">
        <v>0.0105</v>
      </c>
      <c r="R395" s="132">
        <f>Q395*H395</f>
        <v>5.363085</v>
      </c>
      <c r="S395" s="132">
        <v>0</v>
      </c>
      <c r="T395" s="133">
        <f>S395*H395</f>
        <v>0</v>
      </c>
      <c r="AR395" s="134" t="s">
        <v>152</v>
      </c>
      <c r="AT395" s="134" t="s">
        <v>147</v>
      </c>
      <c r="AU395" s="134" t="s">
        <v>81</v>
      </c>
      <c r="AY395" s="2" t="s">
        <v>145</v>
      </c>
      <c r="BE395" s="135">
        <f t="shared" si="30"/>
        <v>0</v>
      </c>
      <c r="BF395" s="135">
        <f t="shared" si="31"/>
        <v>0</v>
      </c>
      <c r="BG395" s="135">
        <f t="shared" si="32"/>
        <v>0</v>
      </c>
      <c r="BH395" s="135">
        <f t="shared" si="33"/>
        <v>0</v>
      </c>
      <c r="BI395" s="135">
        <f t="shared" si="34"/>
        <v>0</v>
      </c>
      <c r="BJ395" s="2" t="s">
        <v>79</v>
      </c>
      <c r="BK395" s="135">
        <f>ROUND(I395*H395,2)</f>
        <v>0</v>
      </c>
      <c r="BL395" s="2" t="s">
        <v>152</v>
      </c>
      <c r="BM395" s="134" t="s">
        <v>496</v>
      </c>
    </row>
    <row r="396" spans="2:47" s="17" customFormat="1" ht="12">
      <c r="B396" s="18"/>
      <c r="D396" s="136" t="s">
        <v>154</v>
      </c>
      <c r="F396" s="137" t="s">
        <v>497</v>
      </c>
      <c r="I396" s="138"/>
      <c r="L396" s="18"/>
      <c r="M396" s="139"/>
      <c r="T396" s="42"/>
      <c r="AT396" s="2" t="s">
        <v>154</v>
      </c>
      <c r="AU396" s="2" t="s">
        <v>81</v>
      </c>
    </row>
    <row r="397" spans="2:47" s="17" customFormat="1" ht="78">
      <c r="B397" s="18"/>
      <c r="D397" s="142" t="s">
        <v>176</v>
      </c>
      <c r="F397" s="164" t="s">
        <v>484</v>
      </c>
      <c r="I397" s="138"/>
      <c r="L397" s="18"/>
      <c r="M397" s="139"/>
      <c r="T397" s="42"/>
      <c r="AT397" s="2" t="s">
        <v>176</v>
      </c>
      <c r="AU397" s="2" t="s">
        <v>81</v>
      </c>
    </row>
    <row r="398" spans="2:51" s="140" customFormat="1" ht="12">
      <c r="B398" s="141"/>
      <c r="D398" s="142" t="s">
        <v>156</v>
      </c>
      <c r="E398" s="143" t="s">
        <v>19</v>
      </c>
      <c r="F398" s="144" t="s">
        <v>498</v>
      </c>
      <c r="H398" s="143" t="s">
        <v>19</v>
      </c>
      <c r="I398" s="145"/>
      <c r="L398" s="141"/>
      <c r="M398" s="146"/>
      <c r="T398" s="147"/>
      <c r="AT398" s="143" t="s">
        <v>156</v>
      </c>
      <c r="AU398" s="143" t="s">
        <v>81</v>
      </c>
      <c r="AV398" s="140" t="s">
        <v>79</v>
      </c>
      <c r="AW398" s="140" t="s">
        <v>33</v>
      </c>
      <c r="AX398" s="140" t="s">
        <v>71</v>
      </c>
      <c r="AY398" s="143" t="s">
        <v>145</v>
      </c>
    </row>
    <row r="399" spans="2:51" s="148" customFormat="1" ht="12">
      <c r="B399" s="149"/>
      <c r="D399" s="142" t="s">
        <v>156</v>
      </c>
      <c r="E399" s="150" t="s">
        <v>19</v>
      </c>
      <c r="F399" s="151" t="s">
        <v>499</v>
      </c>
      <c r="H399" s="152">
        <v>510.77</v>
      </c>
      <c r="I399" s="153"/>
      <c r="L399" s="149"/>
      <c r="M399" s="154"/>
      <c r="T399" s="155"/>
      <c r="AT399" s="150" t="s">
        <v>156</v>
      </c>
      <c r="AU399" s="150" t="s">
        <v>81</v>
      </c>
      <c r="AV399" s="148" t="s">
        <v>81</v>
      </c>
      <c r="AW399" s="148" t="s">
        <v>33</v>
      </c>
      <c r="AX399" s="148" t="s">
        <v>71</v>
      </c>
      <c r="AY399" s="150" t="s">
        <v>145</v>
      </c>
    </row>
    <row r="400" spans="2:51" s="156" customFormat="1" ht="12">
      <c r="B400" s="157"/>
      <c r="D400" s="142" t="s">
        <v>156</v>
      </c>
      <c r="E400" s="158" t="s">
        <v>19</v>
      </c>
      <c r="F400" s="159" t="s">
        <v>161</v>
      </c>
      <c r="H400" s="160">
        <v>510.77</v>
      </c>
      <c r="I400" s="161"/>
      <c r="L400" s="157"/>
      <c r="M400" s="162"/>
      <c r="T400" s="163"/>
      <c r="AT400" s="158" t="s">
        <v>156</v>
      </c>
      <c r="AU400" s="158" t="s">
        <v>81</v>
      </c>
      <c r="AV400" s="156" t="s">
        <v>152</v>
      </c>
      <c r="AW400" s="156" t="s">
        <v>33</v>
      </c>
      <c r="AX400" s="156" t="s">
        <v>79</v>
      </c>
      <c r="AY400" s="158" t="s">
        <v>145</v>
      </c>
    </row>
    <row r="401" spans="2:65" s="17" customFormat="1" ht="44.25" customHeight="1">
      <c r="B401" s="18"/>
      <c r="C401" s="123" t="s">
        <v>500</v>
      </c>
      <c r="D401" s="123" t="s">
        <v>147</v>
      </c>
      <c r="E401" s="124" t="s">
        <v>501</v>
      </c>
      <c r="F401" s="125" t="s">
        <v>502</v>
      </c>
      <c r="G401" s="126" t="s">
        <v>292</v>
      </c>
      <c r="H401" s="127">
        <v>370.24</v>
      </c>
      <c r="I401" s="128"/>
      <c r="J401" s="129">
        <f>ROUND(I401*H401,2)</f>
        <v>0</v>
      </c>
      <c r="K401" s="125" t="s">
        <v>151</v>
      </c>
      <c r="L401" s="18"/>
      <c r="M401" s="130" t="s">
        <v>19</v>
      </c>
      <c r="N401" s="131" t="s">
        <v>42</v>
      </c>
      <c r="P401" s="132">
        <f>O401*H401</f>
        <v>0</v>
      </c>
      <c r="Q401" s="132">
        <v>0</v>
      </c>
      <c r="R401" s="132">
        <f>Q401*H401</f>
        <v>0</v>
      </c>
      <c r="S401" s="132">
        <v>0</v>
      </c>
      <c r="T401" s="133">
        <f>S401*H401</f>
        <v>0</v>
      </c>
      <c r="AR401" s="134" t="s">
        <v>152</v>
      </c>
      <c r="AT401" s="134" t="s">
        <v>147</v>
      </c>
      <c r="AU401" s="134" t="s">
        <v>81</v>
      </c>
      <c r="AY401" s="2" t="s">
        <v>145</v>
      </c>
      <c r="BE401" s="135">
        <f t="shared" si="30"/>
        <v>0</v>
      </c>
      <c r="BF401" s="135">
        <f t="shared" si="31"/>
        <v>0</v>
      </c>
      <c r="BG401" s="135">
        <f t="shared" si="32"/>
        <v>0</v>
      </c>
      <c r="BH401" s="135">
        <f t="shared" si="33"/>
        <v>0</v>
      </c>
      <c r="BI401" s="135">
        <f t="shared" si="34"/>
        <v>0</v>
      </c>
      <c r="BJ401" s="2" t="s">
        <v>79</v>
      </c>
      <c r="BK401" s="135">
        <f>ROUND(I401*H401,2)</f>
        <v>0</v>
      </c>
      <c r="BL401" s="2" t="s">
        <v>152</v>
      </c>
      <c r="BM401" s="134" t="s">
        <v>503</v>
      </c>
    </row>
    <row r="402" spans="2:47" s="17" customFormat="1" ht="12">
      <c r="B402" s="18"/>
      <c r="D402" s="136" t="s">
        <v>154</v>
      </c>
      <c r="F402" s="137" t="s">
        <v>504</v>
      </c>
      <c r="I402" s="138"/>
      <c r="L402" s="18"/>
      <c r="M402" s="139"/>
      <c r="T402" s="42"/>
      <c r="AT402" s="2" t="s">
        <v>154</v>
      </c>
      <c r="AU402" s="2" t="s">
        <v>81</v>
      </c>
    </row>
    <row r="403" spans="2:47" s="17" customFormat="1" ht="87.75">
      <c r="B403" s="18"/>
      <c r="D403" s="142" t="s">
        <v>176</v>
      </c>
      <c r="F403" s="164" t="s">
        <v>505</v>
      </c>
      <c r="I403" s="138"/>
      <c r="L403" s="18"/>
      <c r="M403" s="139"/>
      <c r="T403" s="42"/>
      <c r="AT403" s="2" t="s">
        <v>176</v>
      </c>
      <c r="AU403" s="2" t="s">
        <v>81</v>
      </c>
    </row>
    <row r="404" spans="2:51" s="140" customFormat="1" ht="12">
      <c r="B404" s="141"/>
      <c r="D404" s="142" t="s">
        <v>156</v>
      </c>
      <c r="E404" s="143" t="s">
        <v>19</v>
      </c>
      <c r="F404" s="144" t="s">
        <v>236</v>
      </c>
      <c r="H404" s="143" t="s">
        <v>19</v>
      </c>
      <c r="I404" s="145"/>
      <c r="L404" s="141"/>
      <c r="M404" s="146"/>
      <c r="T404" s="147"/>
      <c r="AT404" s="143" t="s">
        <v>156</v>
      </c>
      <c r="AU404" s="143" t="s">
        <v>81</v>
      </c>
      <c r="AV404" s="140" t="s">
        <v>79</v>
      </c>
      <c r="AW404" s="140" t="s">
        <v>33</v>
      </c>
      <c r="AX404" s="140" t="s">
        <v>71</v>
      </c>
      <c r="AY404" s="143" t="s">
        <v>145</v>
      </c>
    </row>
    <row r="405" spans="2:51" s="148" customFormat="1" ht="12">
      <c r="B405" s="149"/>
      <c r="D405" s="142" t="s">
        <v>156</v>
      </c>
      <c r="E405" s="150" t="s">
        <v>19</v>
      </c>
      <c r="F405" s="151" t="s">
        <v>506</v>
      </c>
      <c r="H405" s="152">
        <v>26.15</v>
      </c>
      <c r="I405" s="153"/>
      <c r="L405" s="149"/>
      <c r="M405" s="154"/>
      <c r="T405" s="155"/>
      <c r="AT405" s="150" t="s">
        <v>156</v>
      </c>
      <c r="AU405" s="150" t="s">
        <v>81</v>
      </c>
      <c r="AV405" s="148" t="s">
        <v>81</v>
      </c>
      <c r="AW405" s="148" t="s">
        <v>33</v>
      </c>
      <c r="AX405" s="148" t="s">
        <v>71</v>
      </c>
      <c r="AY405" s="150" t="s">
        <v>145</v>
      </c>
    </row>
    <row r="406" spans="2:51" s="148" customFormat="1" ht="12">
      <c r="B406" s="149"/>
      <c r="D406" s="142" t="s">
        <v>156</v>
      </c>
      <c r="E406" s="150" t="s">
        <v>19</v>
      </c>
      <c r="F406" s="151" t="s">
        <v>507</v>
      </c>
      <c r="H406" s="152">
        <v>22.5</v>
      </c>
      <c r="I406" s="153"/>
      <c r="L406" s="149"/>
      <c r="M406" s="154"/>
      <c r="T406" s="155"/>
      <c r="AT406" s="150" t="s">
        <v>156</v>
      </c>
      <c r="AU406" s="150" t="s">
        <v>81</v>
      </c>
      <c r="AV406" s="148" t="s">
        <v>81</v>
      </c>
      <c r="AW406" s="148" t="s">
        <v>33</v>
      </c>
      <c r="AX406" s="148" t="s">
        <v>71</v>
      </c>
      <c r="AY406" s="150" t="s">
        <v>145</v>
      </c>
    </row>
    <row r="407" spans="2:51" s="148" customFormat="1" ht="12">
      <c r="B407" s="149"/>
      <c r="D407" s="142" t="s">
        <v>156</v>
      </c>
      <c r="E407" s="150" t="s">
        <v>19</v>
      </c>
      <c r="F407" s="151" t="s">
        <v>508</v>
      </c>
      <c r="H407" s="152">
        <v>81.25</v>
      </c>
      <c r="I407" s="153"/>
      <c r="L407" s="149"/>
      <c r="M407" s="154"/>
      <c r="T407" s="155"/>
      <c r="AT407" s="150" t="s">
        <v>156</v>
      </c>
      <c r="AU407" s="150" t="s">
        <v>81</v>
      </c>
      <c r="AV407" s="148" t="s">
        <v>81</v>
      </c>
      <c r="AW407" s="148" t="s">
        <v>33</v>
      </c>
      <c r="AX407" s="148" t="s">
        <v>71</v>
      </c>
      <c r="AY407" s="150" t="s">
        <v>145</v>
      </c>
    </row>
    <row r="408" spans="2:51" s="140" customFormat="1" ht="12">
      <c r="B408" s="141"/>
      <c r="D408" s="142" t="s">
        <v>156</v>
      </c>
      <c r="E408" s="143" t="s">
        <v>19</v>
      </c>
      <c r="F408" s="144" t="s">
        <v>237</v>
      </c>
      <c r="H408" s="143" t="s">
        <v>19</v>
      </c>
      <c r="I408" s="145"/>
      <c r="L408" s="141"/>
      <c r="M408" s="146"/>
      <c r="T408" s="147"/>
      <c r="AT408" s="143" t="s">
        <v>156</v>
      </c>
      <c r="AU408" s="143" t="s">
        <v>81</v>
      </c>
      <c r="AV408" s="140" t="s">
        <v>79</v>
      </c>
      <c r="AW408" s="140" t="s">
        <v>33</v>
      </c>
      <c r="AX408" s="140" t="s">
        <v>71</v>
      </c>
      <c r="AY408" s="143" t="s">
        <v>145</v>
      </c>
    </row>
    <row r="409" spans="2:51" s="148" customFormat="1" ht="12">
      <c r="B409" s="149"/>
      <c r="D409" s="142" t="s">
        <v>156</v>
      </c>
      <c r="E409" s="150" t="s">
        <v>19</v>
      </c>
      <c r="F409" s="151" t="s">
        <v>509</v>
      </c>
      <c r="H409" s="152">
        <v>68.74</v>
      </c>
      <c r="I409" s="153"/>
      <c r="L409" s="149"/>
      <c r="M409" s="154"/>
      <c r="T409" s="155"/>
      <c r="AT409" s="150" t="s">
        <v>156</v>
      </c>
      <c r="AU409" s="150" t="s">
        <v>81</v>
      </c>
      <c r="AV409" s="148" t="s">
        <v>81</v>
      </c>
      <c r="AW409" s="148" t="s">
        <v>33</v>
      </c>
      <c r="AX409" s="148" t="s">
        <v>71</v>
      </c>
      <c r="AY409" s="150" t="s">
        <v>145</v>
      </c>
    </row>
    <row r="410" spans="2:51" s="148" customFormat="1" ht="12">
      <c r="B410" s="149"/>
      <c r="D410" s="142" t="s">
        <v>156</v>
      </c>
      <c r="E410" s="150" t="s">
        <v>19</v>
      </c>
      <c r="F410" s="151" t="s">
        <v>510</v>
      </c>
      <c r="H410" s="152">
        <v>18</v>
      </c>
      <c r="I410" s="153"/>
      <c r="L410" s="149"/>
      <c r="M410" s="154"/>
      <c r="T410" s="155"/>
      <c r="AT410" s="150" t="s">
        <v>156</v>
      </c>
      <c r="AU410" s="150" t="s">
        <v>81</v>
      </c>
      <c r="AV410" s="148" t="s">
        <v>81</v>
      </c>
      <c r="AW410" s="148" t="s">
        <v>33</v>
      </c>
      <c r="AX410" s="148" t="s">
        <v>71</v>
      </c>
      <c r="AY410" s="150" t="s">
        <v>145</v>
      </c>
    </row>
    <row r="411" spans="2:51" s="148" customFormat="1" ht="12">
      <c r="B411" s="149"/>
      <c r="D411" s="142" t="s">
        <v>156</v>
      </c>
      <c r="E411" s="150" t="s">
        <v>19</v>
      </c>
      <c r="F411" s="151" t="s">
        <v>511</v>
      </c>
      <c r="H411" s="152">
        <v>153.6</v>
      </c>
      <c r="I411" s="153"/>
      <c r="L411" s="149"/>
      <c r="M411" s="154"/>
      <c r="T411" s="155"/>
      <c r="AT411" s="150" t="s">
        <v>156</v>
      </c>
      <c r="AU411" s="150" t="s">
        <v>81</v>
      </c>
      <c r="AV411" s="148" t="s">
        <v>81</v>
      </c>
      <c r="AW411" s="148" t="s">
        <v>33</v>
      </c>
      <c r="AX411" s="148" t="s">
        <v>71</v>
      </c>
      <c r="AY411" s="150" t="s">
        <v>145</v>
      </c>
    </row>
    <row r="412" spans="2:51" s="156" customFormat="1" ht="12">
      <c r="B412" s="157"/>
      <c r="D412" s="142" t="s">
        <v>156</v>
      </c>
      <c r="E412" s="158" t="s">
        <v>19</v>
      </c>
      <c r="F412" s="159" t="s">
        <v>161</v>
      </c>
      <c r="H412" s="160">
        <v>370.24</v>
      </c>
      <c r="I412" s="161"/>
      <c r="L412" s="157"/>
      <c r="M412" s="162"/>
      <c r="T412" s="163"/>
      <c r="AT412" s="158" t="s">
        <v>156</v>
      </c>
      <c r="AU412" s="158" t="s">
        <v>81</v>
      </c>
      <c r="AV412" s="156" t="s">
        <v>152</v>
      </c>
      <c r="AW412" s="156" t="s">
        <v>33</v>
      </c>
      <c r="AX412" s="156" t="s">
        <v>79</v>
      </c>
      <c r="AY412" s="158" t="s">
        <v>145</v>
      </c>
    </row>
    <row r="413" spans="2:65" s="17" customFormat="1" ht="24.2" customHeight="1">
      <c r="B413" s="18"/>
      <c r="C413" s="165" t="s">
        <v>512</v>
      </c>
      <c r="D413" s="165" t="s">
        <v>180</v>
      </c>
      <c r="E413" s="166" t="s">
        <v>513</v>
      </c>
      <c r="F413" s="167" t="s">
        <v>514</v>
      </c>
      <c r="G413" s="168" t="s">
        <v>292</v>
      </c>
      <c r="H413" s="169">
        <v>407.264</v>
      </c>
      <c r="I413" s="170"/>
      <c r="J413" s="171">
        <f>ROUND(I413*H413,2)</f>
        <v>0</v>
      </c>
      <c r="K413" s="167" t="s">
        <v>151</v>
      </c>
      <c r="L413" s="172"/>
      <c r="M413" s="173" t="s">
        <v>19</v>
      </c>
      <c r="N413" s="174" t="s">
        <v>42</v>
      </c>
      <c r="P413" s="132">
        <f>O413*H413</f>
        <v>0</v>
      </c>
      <c r="Q413" s="132">
        <v>3E-05</v>
      </c>
      <c r="R413" s="132">
        <f>Q413*H413</f>
        <v>0.01221792</v>
      </c>
      <c r="S413" s="132">
        <v>0</v>
      </c>
      <c r="T413" s="133">
        <f>S413*H413</f>
        <v>0</v>
      </c>
      <c r="AR413" s="134" t="s">
        <v>184</v>
      </c>
      <c r="AT413" s="134" t="s">
        <v>180</v>
      </c>
      <c r="AU413" s="134" t="s">
        <v>81</v>
      </c>
      <c r="AY413" s="2" t="s">
        <v>145</v>
      </c>
      <c r="BE413" s="135">
        <f aca="true" t="shared" si="35" ref="BE413:BE476">IF(N413="základní",J413,0)</f>
        <v>0</v>
      </c>
      <c r="BF413" s="135">
        <f aca="true" t="shared" si="36" ref="BF413:BF476">IF(N413="snížená",J413,0)</f>
        <v>0</v>
      </c>
      <c r="BG413" s="135">
        <f aca="true" t="shared" si="37" ref="BG413:BG476">IF(N413="zákl. přenesená",J413,0)</f>
        <v>0</v>
      </c>
      <c r="BH413" s="135">
        <f aca="true" t="shared" si="38" ref="BH413:BH476">IF(N413="sníž. přenesená",J413,0)</f>
        <v>0</v>
      </c>
      <c r="BI413" s="135">
        <f aca="true" t="shared" si="39" ref="BI413:BI476">IF(N413="nulová",J413,0)</f>
        <v>0</v>
      </c>
      <c r="BJ413" s="2" t="s">
        <v>79</v>
      </c>
      <c r="BK413" s="135">
        <f>ROUND(I413*H413,2)</f>
        <v>0</v>
      </c>
      <c r="BL413" s="2" t="s">
        <v>152</v>
      </c>
      <c r="BM413" s="134" t="s">
        <v>515</v>
      </c>
    </row>
    <row r="414" spans="2:51" s="148" customFormat="1" ht="12">
      <c r="B414" s="149"/>
      <c r="D414" s="142" t="s">
        <v>156</v>
      </c>
      <c r="E414" s="150" t="s">
        <v>19</v>
      </c>
      <c r="F414" s="151" t="s">
        <v>516</v>
      </c>
      <c r="H414" s="152">
        <v>407.264</v>
      </c>
      <c r="I414" s="153"/>
      <c r="L414" s="149"/>
      <c r="M414" s="154"/>
      <c r="T414" s="155"/>
      <c r="AT414" s="150" t="s">
        <v>156</v>
      </c>
      <c r="AU414" s="150" t="s">
        <v>81</v>
      </c>
      <c r="AV414" s="148" t="s">
        <v>81</v>
      </c>
      <c r="AW414" s="148" t="s">
        <v>33</v>
      </c>
      <c r="AX414" s="148" t="s">
        <v>71</v>
      </c>
      <c r="AY414" s="150" t="s">
        <v>145</v>
      </c>
    </row>
    <row r="415" spans="2:51" s="156" customFormat="1" ht="12">
      <c r="B415" s="157"/>
      <c r="D415" s="142" t="s">
        <v>156</v>
      </c>
      <c r="E415" s="158" t="s">
        <v>19</v>
      </c>
      <c r="F415" s="159" t="s">
        <v>161</v>
      </c>
      <c r="H415" s="160">
        <v>407.264</v>
      </c>
      <c r="I415" s="161"/>
      <c r="L415" s="157"/>
      <c r="M415" s="162"/>
      <c r="T415" s="163"/>
      <c r="AT415" s="158" t="s">
        <v>156</v>
      </c>
      <c r="AU415" s="158" t="s">
        <v>81</v>
      </c>
      <c r="AV415" s="156" t="s">
        <v>152</v>
      </c>
      <c r="AW415" s="156" t="s">
        <v>33</v>
      </c>
      <c r="AX415" s="156" t="s">
        <v>79</v>
      </c>
      <c r="AY415" s="158" t="s">
        <v>145</v>
      </c>
    </row>
    <row r="416" spans="2:65" s="17" customFormat="1" ht="44.25" customHeight="1">
      <c r="B416" s="18"/>
      <c r="C416" s="123" t="s">
        <v>517</v>
      </c>
      <c r="D416" s="123" t="s">
        <v>147</v>
      </c>
      <c r="E416" s="124" t="s">
        <v>518</v>
      </c>
      <c r="F416" s="125" t="s">
        <v>519</v>
      </c>
      <c r="G416" s="126" t="s">
        <v>232</v>
      </c>
      <c r="H416" s="127">
        <v>4</v>
      </c>
      <c r="I416" s="128"/>
      <c r="J416" s="129">
        <f>ROUND(I416*H416,2)</f>
        <v>0</v>
      </c>
      <c r="K416" s="125" t="s">
        <v>151</v>
      </c>
      <c r="L416" s="18"/>
      <c r="M416" s="130" t="s">
        <v>19</v>
      </c>
      <c r="N416" s="131" t="s">
        <v>42</v>
      </c>
      <c r="P416" s="132">
        <f>O416*H416</f>
        <v>0</v>
      </c>
      <c r="Q416" s="132">
        <v>0.01368</v>
      </c>
      <c r="R416" s="132">
        <f>Q416*H416</f>
        <v>0.05472</v>
      </c>
      <c r="S416" s="132">
        <v>0</v>
      </c>
      <c r="T416" s="133">
        <f>S416*H416</f>
        <v>0</v>
      </c>
      <c r="AR416" s="134" t="s">
        <v>152</v>
      </c>
      <c r="AT416" s="134" t="s">
        <v>147</v>
      </c>
      <c r="AU416" s="134" t="s">
        <v>81</v>
      </c>
      <c r="AY416" s="2" t="s">
        <v>145</v>
      </c>
      <c r="BE416" s="135">
        <f t="shared" si="35"/>
        <v>0</v>
      </c>
      <c r="BF416" s="135">
        <f t="shared" si="36"/>
        <v>0</v>
      </c>
      <c r="BG416" s="135">
        <f t="shared" si="37"/>
        <v>0</v>
      </c>
      <c r="BH416" s="135">
        <f t="shared" si="38"/>
        <v>0</v>
      </c>
      <c r="BI416" s="135">
        <f t="shared" si="39"/>
        <v>0</v>
      </c>
      <c r="BJ416" s="2" t="s">
        <v>79</v>
      </c>
      <c r="BK416" s="135">
        <f>ROUND(I416*H416,2)</f>
        <v>0</v>
      </c>
      <c r="BL416" s="2" t="s">
        <v>152</v>
      </c>
      <c r="BM416" s="134" t="s">
        <v>520</v>
      </c>
    </row>
    <row r="417" spans="2:47" s="17" customFormat="1" ht="12">
      <c r="B417" s="18"/>
      <c r="D417" s="136" t="s">
        <v>154</v>
      </c>
      <c r="F417" s="137" t="s">
        <v>521</v>
      </c>
      <c r="I417" s="138"/>
      <c r="L417" s="18"/>
      <c r="M417" s="139"/>
      <c r="T417" s="42"/>
      <c r="AT417" s="2" t="s">
        <v>154</v>
      </c>
      <c r="AU417" s="2" t="s">
        <v>81</v>
      </c>
    </row>
    <row r="418" spans="2:47" s="17" customFormat="1" ht="97.5">
      <c r="B418" s="18"/>
      <c r="D418" s="142" t="s">
        <v>176</v>
      </c>
      <c r="F418" s="164" t="s">
        <v>522</v>
      </c>
      <c r="I418" s="138"/>
      <c r="L418" s="18"/>
      <c r="M418" s="139"/>
      <c r="T418" s="42"/>
      <c r="AT418" s="2" t="s">
        <v>176</v>
      </c>
      <c r="AU418" s="2" t="s">
        <v>81</v>
      </c>
    </row>
    <row r="419" spans="2:65" s="17" customFormat="1" ht="44.25" customHeight="1">
      <c r="B419" s="18"/>
      <c r="C419" s="123" t="s">
        <v>523</v>
      </c>
      <c r="D419" s="123" t="s">
        <v>147</v>
      </c>
      <c r="E419" s="124" t="s">
        <v>524</v>
      </c>
      <c r="F419" s="125" t="s">
        <v>525</v>
      </c>
      <c r="G419" s="126" t="s">
        <v>232</v>
      </c>
      <c r="H419" s="127">
        <v>2</v>
      </c>
      <c r="I419" s="128"/>
      <c r="J419" s="129">
        <f>ROUND(I419*H419,2)</f>
        <v>0</v>
      </c>
      <c r="K419" s="125" t="s">
        <v>151</v>
      </c>
      <c r="L419" s="18"/>
      <c r="M419" s="130" t="s">
        <v>19</v>
      </c>
      <c r="N419" s="131" t="s">
        <v>42</v>
      </c>
      <c r="P419" s="132">
        <f>O419*H419</f>
        <v>0</v>
      </c>
      <c r="Q419" s="132">
        <v>0.02622</v>
      </c>
      <c r="R419" s="132">
        <f>Q419*H419</f>
        <v>0.05244</v>
      </c>
      <c r="S419" s="132">
        <v>0</v>
      </c>
      <c r="T419" s="133">
        <f>S419*H419</f>
        <v>0</v>
      </c>
      <c r="AR419" s="134" t="s">
        <v>152</v>
      </c>
      <c r="AT419" s="134" t="s">
        <v>147</v>
      </c>
      <c r="AU419" s="134" t="s">
        <v>81</v>
      </c>
      <c r="AY419" s="2" t="s">
        <v>145</v>
      </c>
      <c r="BE419" s="135">
        <f t="shared" si="35"/>
        <v>0</v>
      </c>
      <c r="BF419" s="135">
        <f t="shared" si="36"/>
        <v>0</v>
      </c>
      <c r="BG419" s="135">
        <f t="shared" si="37"/>
        <v>0</v>
      </c>
      <c r="BH419" s="135">
        <f t="shared" si="38"/>
        <v>0</v>
      </c>
      <c r="BI419" s="135">
        <f t="shared" si="39"/>
        <v>0</v>
      </c>
      <c r="BJ419" s="2" t="s">
        <v>79</v>
      </c>
      <c r="BK419" s="135">
        <f>ROUND(I419*H419,2)</f>
        <v>0</v>
      </c>
      <c r="BL419" s="2" t="s">
        <v>152</v>
      </c>
      <c r="BM419" s="134" t="s">
        <v>526</v>
      </c>
    </row>
    <row r="420" spans="2:47" s="17" customFormat="1" ht="12">
      <c r="B420" s="18"/>
      <c r="D420" s="136" t="s">
        <v>154</v>
      </c>
      <c r="F420" s="137" t="s">
        <v>527</v>
      </c>
      <c r="I420" s="138"/>
      <c r="L420" s="18"/>
      <c r="M420" s="139"/>
      <c r="T420" s="42"/>
      <c r="AT420" s="2" t="s">
        <v>154</v>
      </c>
      <c r="AU420" s="2" t="s">
        <v>81</v>
      </c>
    </row>
    <row r="421" spans="2:47" s="17" customFormat="1" ht="97.5">
      <c r="B421" s="18"/>
      <c r="D421" s="142" t="s">
        <v>176</v>
      </c>
      <c r="F421" s="164" t="s">
        <v>522</v>
      </c>
      <c r="I421" s="138"/>
      <c r="L421" s="18"/>
      <c r="M421" s="139"/>
      <c r="T421" s="42"/>
      <c r="AT421" s="2" t="s">
        <v>176</v>
      </c>
      <c r="AU421" s="2" t="s">
        <v>81</v>
      </c>
    </row>
    <row r="422" spans="2:65" s="17" customFormat="1" ht="44.25" customHeight="1">
      <c r="B422" s="18"/>
      <c r="C422" s="123" t="s">
        <v>528</v>
      </c>
      <c r="D422" s="123" t="s">
        <v>147</v>
      </c>
      <c r="E422" s="124" t="s">
        <v>529</v>
      </c>
      <c r="F422" s="125" t="s">
        <v>530</v>
      </c>
      <c r="G422" s="126" t="s">
        <v>232</v>
      </c>
      <c r="H422" s="127">
        <v>4</v>
      </c>
      <c r="I422" s="128"/>
      <c r="J422" s="129">
        <f>ROUND(I422*H422,2)</f>
        <v>0</v>
      </c>
      <c r="K422" s="125" t="s">
        <v>151</v>
      </c>
      <c r="L422" s="18"/>
      <c r="M422" s="130" t="s">
        <v>19</v>
      </c>
      <c r="N422" s="131" t="s">
        <v>42</v>
      </c>
      <c r="P422" s="132">
        <f>O422*H422</f>
        <v>0</v>
      </c>
      <c r="Q422" s="132">
        <v>0.00223</v>
      </c>
      <c r="R422" s="132">
        <f>Q422*H422</f>
        <v>0.00892</v>
      </c>
      <c r="S422" s="132">
        <v>0</v>
      </c>
      <c r="T422" s="133">
        <f>S422*H422</f>
        <v>0</v>
      </c>
      <c r="AR422" s="134" t="s">
        <v>152</v>
      </c>
      <c r="AT422" s="134" t="s">
        <v>147</v>
      </c>
      <c r="AU422" s="134" t="s">
        <v>81</v>
      </c>
      <c r="AY422" s="2" t="s">
        <v>145</v>
      </c>
      <c r="BE422" s="135">
        <f t="shared" si="35"/>
        <v>0</v>
      </c>
      <c r="BF422" s="135">
        <f t="shared" si="36"/>
        <v>0</v>
      </c>
      <c r="BG422" s="135">
        <f t="shared" si="37"/>
        <v>0</v>
      </c>
      <c r="BH422" s="135">
        <f t="shared" si="38"/>
        <v>0</v>
      </c>
      <c r="BI422" s="135">
        <f t="shared" si="39"/>
        <v>0</v>
      </c>
      <c r="BJ422" s="2" t="s">
        <v>79</v>
      </c>
      <c r="BK422" s="135">
        <f>ROUND(I422*H422,2)</f>
        <v>0</v>
      </c>
      <c r="BL422" s="2" t="s">
        <v>152</v>
      </c>
      <c r="BM422" s="134" t="s">
        <v>531</v>
      </c>
    </row>
    <row r="423" spans="2:47" s="17" customFormat="1" ht="12">
      <c r="B423" s="18"/>
      <c r="D423" s="136" t="s">
        <v>154</v>
      </c>
      <c r="F423" s="137" t="s">
        <v>532</v>
      </c>
      <c r="I423" s="138"/>
      <c r="L423" s="18"/>
      <c r="M423" s="139"/>
      <c r="T423" s="42"/>
      <c r="AT423" s="2" t="s">
        <v>154</v>
      </c>
      <c r="AU423" s="2" t="s">
        <v>81</v>
      </c>
    </row>
    <row r="424" spans="2:65" s="17" customFormat="1" ht="44.25" customHeight="1">
      <c r="B424" s="18"/>
      <c r="C424" s="123" t="s">
        <v>533</v>
      </c>
      <c r="D424" s="123" t="s">
        <v>147</v>
      </c>
      <c r="E424" s="124" t="s">
        <v>534</v>
      </c>
      <c r="F424" s="125" t="s">
        <v>535</v>
      </c>
      <c r="G424" s="126" t="s">
        <v>232</v>
      </c>
      <c r="H424" s="127">
        <v>2</v>
      </c>
      <c r="I424" s="128"/>
      <c r="J424" s="129">
        <f>ROUND(I424*H424,2)</f>
        <v>0</v>
      </c>
      <c r="K424" s="125" t="s">
        <v>151</v>
      </c>
      <c r="L424" s="18"/>
      <c r="M424" s="130" t="s">
        <v>19</v>
      </c>
      <c r="N424" s="131" t="s">
        <v>42</v>
      </c>
      <c r="P424" s="132">
        <f>O424*H424</f>
        <v>0</v>
      </c>
      <c r="Q424" s="132">
        <v>0.00421</v>
      </c>
      <c r="R424" s="132">
        <f>Q424*H424</f>
        <v>0.00842</v>
      </c>
      <c r="S424" s="132">
        <v>0</v>
      </c>
      <c r="T424" s="133">
        <f>S424*H424</f>
        <v>0</v>
      </c>
      <c r="AR424" s="134" t="s">
        <v>152</v>
      </c>
      <c r="AT424" s="134" t="s">
        <v>147</v>
      </c>
      <c r="AU424" s="134" t="s">
        <v>81</v>
      </c>
      <c r="AY424" s="2" t="s">
        <v>145</v>
      </c>
      <c r="BE424" s="135">
        <f t="shared" si="35"/>
        <v>0</v>
      </c>
      <c r="BF424" s="135">
        <f t="shared" si="36"/>
        <v>0</v>
      </c>
      <c r="BG424" s="135">
        <f t="shared" si="37"/>
        <v>0</v>
      </c>
      <c r="BH424" s="135">
        <f t="shared" si="38"/>
        <v>0</v>
      </c>
      <c r="BI424" s="135">
        <f t="shared" si="39"/>
        <v>0</v>
      </c>
      <c r="BJ424" s="2" t="s">
        <v>79</v>
      </c>
      <c r="BK424" s="135">
        <f>ROUND(I424*H424,2)</f>
        <v>0</v>
      </c>
      <c r="BL424" s="2" t="s">
        <v>152</v>
      </c>
      <c r="BM424" s="134" t="s">
        <v>536</v>
      </c>
    </row>
    <row r="425" spans="2:47" s="17" customFormat="1" ht="12">
      <c r="B425" s="18"/>
      <c r="D425" s="136" t="s">
        <v>154</v>
      </c>
      <c r="F425" s="137" t="s">
        <v>537</v>
      </c>
      <c r="I425" s="138"/>
      <c r="L425" s="18"/>
      <c r="M425" s="139"/>
      <c r="T425" s="42"/>
      <c r="AT425" s="2" t="s">
        <v>154</v>
      </c>
      <c r="AU425" s="2" t="s">
        <v>81</v>
      </c>
    </row>
    <row r="426" spans="2:65" s="17" customFormat="1" ht="37.9" customHeight="1">
      <c r="B426" s="18"/>
      <c r="C426" s="123" t="s">
        <v>538</v>
      </c>
      <c r="D426" s="123" t="s">
        <v>147</v>
      </c>
      <c r="E426" s="124" t="s">
        <v>539</v>
      </c>
      <c r="F426" s="125" t="s">
        <v>540</v>
      </c>
      <c r="G426" s="126" t="s">
        <v>150</v>
      </c>
      <c r="H426" s="127">
        <v>6.066</v>
      </c>
      <c r="I426" s="128"/>
      <c r="J426" s="129">
        <f>ROUND(I426*H426,2)</f>
        <v>0</v>
      </c>
      <c r="K426" s="125" t="s">
        <v>151</v>
      </c>
      <c r="L426" s="18"/>
      <c r="M426" s="130" t="s">
        <v>19</v>
      </c>
      <c r="N426" s="131" t="s">
        <v>42</v>
      </c>
      <c r="P426" s="132">
        <f>O426*H426</f>
        <v>0</v>
      </c>
      <c r="Q426" s="132">
        <v>2.30102</v>
      </c>
      <c r="R426" s="132">
        <f>Q426*H426</f>
        <v>13.957987319999999</v>
      </c>
      <c r="S426" s="132">
        <v>0</v>
      </c>
      <c r="T426" s="133">
        <f>S426*H426</f>
        <v>0</v>
      </c>
      <c r="AR426" s="134" t="s">
        <v>152</v>
      </c>
      <c r="AT426" s="134" t="s">
        <v>147</v>
      </c>
      <c r="AU426" s="134" t="s">
        <v>81</v>
      </c>
      <c r="AY426" s="2" t="s">
        <v>145</v>
      </c>
      <c r="BE426" s="135">
        <f t="shared" si="35"/>
        <v>0</v>
      </c>
      <c r="BF426" s="135">
        <f t="shared" si="36"/>
        <v>0</v>
      </c>
      <c r="BG426" s="135">
        <f t="shared" si="37"/>
        <v>0</v>
      </c>
      <c r="BH426" s="135">
        <f t="shared" si="38"/>
        <v>0</v>
      </c>
      <c r="BI426" s="135">
        <f t="shared" si="39"/>
        <v>0</v>
      </c>
      <c r="BJ426" s="2" t="s">
        <v>79</v>
      </c>
      <c r="BK426" s="135">
        <f>ROUND(I426*H426,2)</f>
        <v>0</v>
      </c>
      <c r="BL426" s="2" t="s">
        <v>152</v>
      </c>
      <c r="BM426" s="134" t="s">
        <v>541</v>
      </c>
    </row>
    <row r="427" spans="2:47" s="17" customFormat="1" ht="12">
      <c r="B427" s="18"/>
      <c r="D427" s="136" t="s">
        <v>154</v>
      </c>
      <c r="F427" s="137" t="s">
        <v>542</v>
      </c>
      <c r="I427" s="138"/>
      <c r="L427" s="18"/>
      <c r="M427" s="139"/>
      <c r="T427" s="42"/>
      <c r="AT427" s="2" t="s">
        <v>154</v>
      </c>
      <c r="AU427" s="2" t="s">
        <v>81</v>
      </c>
    </row>
    <row r="428" spans="2:51" s="140" customFormat="1" ht="12">
      <c r="B428" s="141"/>
      <c r="D428" s="142" t="s">
        <v>156</v>
      </c>
      <c r="E428" s="143" t="s">
        <v>19</v>
      </c>
      <c r="F428" s="144" t="s">
        <v>543</v>
      </c>
      <c r="H428" s="143" t="s">
        <v>19</v>
      </c>
      <c r="I428" s="145"/>
      <c r="L428" s="141"/>
      <c r="M428" s="146"/>
      <c r="T428" s="147"/>
      <c r="AT428" s="143" t="s">
        <v>156</v>
      </c>
      <c r="AU428" s="143" t="s">
        <v>81</v>
      </c>
      <c r="AV428" s="140" t="s">
        <v>79</v>
      </c>
      <c r="AW428" s="140" t="s">
        <v>33</v>
      </c>
      <c r="AX428" s="140" t="s">
        <v>71</v>
      </c>
      <c r="AY428" s="143" t="s">
        <v>145</v>
      </c>
    </row>
    <row r="429" spans="2:51" s="140" customFormat="1" ht="12">
      <c r="B429" s="141"/>
      <c r="D429" s="142" t="s">
        <v>156</v>
      </c>
      <c r="E429" s="143" t="s">
        <v>19</v>
      </c>
      <c r="F429" s="144" t="s">
        <v>157</v>
      </c>
      <c r="H429" s="143" t="s">
        <v>19</v>
      </c>
      <c r="I429" s="145"/>
      <c r="L429" s="141"/>
      <c r="M429" s="146"/>
      <c r="T429" s="147"/>
      <c r="AT429" s="143" t="s">
        <v>156</v>
      </c>
      <c r="AU429" s="143" t="s">
        <v>81</v>
      </c>
      <c r="AV429" s="140" t="s">
        <v>79</v>
      </c>
      <c r="AW429" s="140" t="s">
        <v>33</v>
      </c>
      <c r="AX429" s="140" t="s">
        <v>71</v>
      </c>
      <c r="AY429" s="143" t="s">
        <v>145</v>
      </c>
    </row>
    <row r="430" spans="2:51" s="148" customFormat="1" ht="22.5">
      <c r="B430" s="149"/>
      <c r="D430" s="142" t="s">
        <v>156</v>
      </c>
      <c r="E430" s="150" t="s">
        <v>19</v>
      </c>
      <c r="F430" s="151" t="s">
        <v>544</v>
      </c>
      <c r="H430" s="152">
        <v>2.648</v>
      </c>
      <c r="I430" s="153"/>
      <c r="L430" s="149"/>
      <c r="M430" s="154"/>
      <c r="T430" s="155"/>
      <c r="AT430" s="150" t="s">
        <v>156</v>
      </c>
      <c r="AU430" s="150" t="s">
        <v>81</v>
      </c>
      <c r="AV430" s="148" t="s">
        <v>81</v>
      </c>
      <c r="AW430" s="148" t="s">
        <v>33</v>
      </c>
      <c r="AX430" s="148" t="s">
        <v>71</v>
      </c>
      <c r="AY430" s="150" t="s">
        <v>145</v>
      </c>
    </row>
    <row r="431" spans="2:51" s="140" customFormat="1" ht="12">
      <c r="B431" s="141"/>
      <c r="D431" s="142" t="s">
        <v>156</v>
      </c>
      <c r="E431" s="143" t="s">
        <v>19</v>
      </c>
      <c r="F431" s="144" t="s">
        <v>159</v>
      </c>
      <c r="H431" s="143" t="s">
        <v>19</v>
      </c>
      <c r="I431" s="145"/>
      <c r="L431" s="141"/>
      <c r="M431" s="146"/>
      <c r="T431" s="147"/>
      <c r="AT431" s="143" t="s">
        <v>156</v>
      </c>
      <c r="AU431" s="143" t="s">
        <v>81</v>
      </c>
      <c r="AV431" s="140" t="s">
        <v>79</v>
      </c>
      <c r="AW431" s="140" t="s">
        <v>33</v>
      </c>
      <c r="AX431" s="140" t="s">
        <v>71</v>
      </c>
      <c r="AY431" s="143" t="s">
        <v>145</v>
      </c>
    </row>
    <row r="432" spans="2:51" s="148" customFormat="1" ht="12">
      <c r="B432" s="149"/>
      <c r="D432" s="142" t="s">
        <v>156</v>
      </c>
      <c r="E432" s="150" t="s">
        <v>19</v>
      </c>
      <c r="F432" s="151" t="s">
        <v>545</v>
      </c>
      <c r="H432" s="152">
        <v>3.2</v>
      </c>
      <c r="I432" s="153"/>
      <c r="L432" s="149"/>
      <c r="M432" s="154"/>
      <c r="T432" s="155"/>
      <c r="AT432" s="150" t="s">
        <v>156</v>
      </c>
      <c r="AU432" s="150" t="s">
        <v>81</v>
      </c>
      <c r="AV432" s="148" t="s">
        <v>81</v>
      </c>
      <c r="AW432" s="148" t="s">
        <v>33</v>
      </c>
      <c r="AX432" s="148" t="s">
        <v>71</v>
      </c>
      <c r="AY432" s="150" t="s">
        <v>145</v>
      </c>
    </row>
    <row r="433" spans="2:51" s="140" customFormat="1" ht="12">
      <c r="B433" s="141"/>
      <c r="D433" s="142" t="s">
        <v>156</v>
      </c>
      <c r="E433" s="143" t="s">
        <v>19</v>
      </c>
      <c r="F433" s="144" t="s">
        <v>546</v>
      </c>
      <c r="H433" s="143" t="s">
        <v>19</v>
      </c>
      <c r="I433" s="145"/>
      <c r="L433" s="141"/>
      <c r="M433" s="146"/>
      <c r="T433" s="147"/>
      <c r="AT433" s="143" t="s">
        <v>156</v>
      </c>
      <c r="AU433" s="143" t="s">
        <v>81</v>
      </c>
      <c r="AV433" s="140" t="s">
        <v>79</v>
      </c>
      <c r="AW433" s="140" t="s">
        <v>33</v>
      </c>
      <c r="AX433" s="140" t="s">
        <v>71</v>
      </c>
      <c r="AY433" s="143" t="s">
        <v>145</v>
      </c>
    </row>
    <row r="434" spans="2:51" s="148" customFormat="1" ht="12">
      <c r="B434" s="149"/>
      <c r="D434" s="142" t="s">
        <v>156</v>
      </c>
      <c r="E434" s="150" t="s">
        <v>19</v>
      </c>
      <c r="F434" s="151" t="s">
        <v>547</v>
      </c>
      <c r="H434" s="152">
        <v>0.065</v>
      </c>
      <c r="I434" s="153"/>
      <c r="L434" s="149"/>
      <c r="M434" s="154"/>
      <c r="T434" s="155"/>
      <c r="AT434" s="150" t="s">
        <v>156</v>
      </c>
      <c r="AU434" s="150" t="s">
        <v>81</v>
      </c>
      <c r="AV434" s="148" t="s">
        <v>81</v>
      </c>
      <c r="AW434" s="148" t="s">
        <v>33</v>
      </c>
      <c r="AX434" s="148" t="s">
        <v>71</v>
      </c>
      <c r="AY434" s="150" t="s">
        <v>145</v>
      </c>
    </row>
    <row r="435" spans="2:51" s="140" customFormat="1" ht="12">
      <c r="B435" s="141"/>
      <c r="D435" s="142" t="s">
        <v>156</v>
      </c>
      <c r="E435" s="143" t="s">
        <v>19</v>
      </c>
      <c r="F435" s="144" t="s">
        <v>548</v>
      </c>
      <c r="H435" s="143" t="s">
        <v>19</v>
      </c>
      <c r="I435" s="145"/>
      <c r="L435" s="141"/>
      <c r="M435" s="146"/>
      <c r="T435" s="147"/>
      <c r="AT435" s="143" t="s">
        <v>156</v>
      </c>
      <c r="AU435" s="143" t="s">
        <v>81</v>
      </c>
      <c r="AV435" s="140" t="s">
        <v>79</v>
      </c>
      <c r="AW435" s="140" t="s">
        <v>33</v>
      </c>
      <c r="AX435" s="140" t="s">
        <v>71</v>
      </c>
      <c r="AY435" s="143" t="s">
        <v>145</v>
      </c>
    </row>
    <row r="436" spans="2:51" s="148" customFormat="1" ht="12">
      <c r="B436" s="149"/>
      <c r="D436" s="142" t="s">
        <v>156</v>
      </c>
      <c r="E436" s="150" t="s">
        <v>19</v>
      </c>
      <c r="F436" s="151" t="s">
        <v>549</v>
      </c>
      <c r="H436" s="152">
        <v>0.061</v>
      </c>
      <c r="I436" s="153"/>
      <c r="L436" s="149"/>
      <c r="M436" s="154"/>
      <c r="T436" s="155"/>
      <c r="AT436" s="150" t="s">
        <v>156</v>
      </c>
      <c r="AU436" s="150" t="s">
        <v>81</v>
      </c>
      <c r="AV436" s="148" t="s">
        <v>81</v>
      </c>
      <c r="AW436" s="148" t="s">
        <v>33</v>
      </c>
      <c r="AX436" s="148" t="s">
        <v>71</v>
      </c>
      <c r="AY436" s="150" t="s">
        <v>145</v>
      </c>
    </row>
    <row r="437" spans="2:51" s="148" customFormat="1" ht="22.5">
      <c r="B437" s="149"/>
      <c r="D437" s="142" t="s">
        <v>156</v>
      </c>
      <c r="E437" s="150" t="s">
        <v>19</v>
      </c>
      <c r="F437" s="151" t="s">
        <v>550</v>
      </c>
      <c r="H437" s="152">
        <v>0.052</v>
      </c>
      <c r="I437" s="153"/>
      <c r="L437" s="149"/>
      <c r="M437" s="154"/>
      <c r="T437" s="155"/>
      <c r="AT437" s="150" t="s">
        <v>156</v>
      </c>
      <c r="AU437" s="150" t="s">
        <v>81</v>
      </c>
      <c r="AV437" s="148" t="s">
        <v>81</v>
      </c>
      <c r="AW437" s="148" t="s">
        <v>33</v>
      </c>
      <c r="AX437" s="148" t="s">
        <v>71</v>
      </c>
      <c r="AY437" s="150" t="s">
        <v>145</v>
      </c>
    </row>
    <row r="438" spans="2:51" s="148" customFormat="1" ht="12">
      <c r="B438" s="149"/>
      <c r="D438" s="142" t="s">
        <v>156</v>
      </c>
      <c r="E438" s="150" t="s">
        <v>19</v>
      </c>
      <c r="F438" s="151" t="s">
        <v>551</v>
      </c>
      <c r="H438" s="152">
        <v>0.024</v>
      </c>
      <c r="I438" s="153"/>
      <c r="L438" s="149"/>
      <c r="M438" s="154"/>
      <c r="T438" s="155"/>
      <c r="AT438" s="150" t="s">
        <v>156</v>
      </c>
      <c r="AU438" s="150" t="s">
        <v>81</v>
      </c>
      <c r="AV438" s="148" t="s">
        <v>81</v>
      </c>
      <c r="AW438" s="148" t="s">
        <v>33</v>
      </c>
      <c r="AX438" s="148" t="s">
        <v>71</v>
      </c>
      <c r="AY438" s="150" t="s">
        <v>145</v>
      </c>
    </row>
    <row r="439" spans="2:51" s="148" customFormat="1" ht="12">
      <c r="B439" s="149"/>
      <c r="D439" s="142" t="s">
        <v>156</v>
      </c>
      <c r="E439" s="150" t="s">
        <v>19</v>
      </c>
      <c r="F439" s="151" t="s">
        <v>552</v>
      </c>
      <c r="H439" s="152">
        <v>0.016</v>
      </c>
      <c r="I439" s="153"/>
      <c r="L439" s="149"/>
      <c r="M439" s="154"/>
      <c r="T439" s="155"/>
      <c r="AT439" s="150" t="s">
        <v>156</v>
      </c>
      <c r="AU439" s="150" t="s">
        <v>81</v>
      </c>
      <c r="AV439" s="148" t="s">
        <v>81</v>
      </c>
      <c r="AW439" s="148" t="s">
        <v>33</v>
      </c>
      <c r="AX439" s="148" t="s">
        <v>71</v>
      </c>
      <c r="AY439" s="150" t="s">
        <v>145</v>
      </c>
    </row>
    <row r="440" spans="2:51" s="156" customFormat="1" ht="12">
      <c r="B440" s="157"/>
      <c r="D440" s="142" t="s">
        <v>156</v>
      </c>
      <c r="E440" s="158" t="s">
        <v>19</v>
      </c>
      <c r="F440" s="159" t="s">
        <v>161</v>
      </c>
      <c r="H440" s="160">
        <v>6.066</v>
      </c>
      <c r="I440" s="161"/>
      <c r="L440" s="157"/>
      <c r="M440" s="162"/>
      <c r="T440" s="163"/>
      <c r="AT440" s="158" t="s">
        <v>156</v>
      </c>
      <c r="AU440" s="158" t="s">
        <v>81</v>
      </c>
      <c r="AV440" s="156" t="s">
        <v>152</v>
      </c>
      <c r="AW440" s="156" t="s">
        <v>33</v>
      </c>
      <c r="AX440" s="156" t="s">
        <v>79</v>
      </c>
      <c r="AY440" s="158" t="s">
        <v>145</v>
      </c>
    </row>
    <row r="441" spans="2:65" s="17" customFormat="1" ht="16.5" customHeight="1">
      <c r="B441" s="18"/>
      <c r="C441" s="123" t="s">
        <v>553</v>
      </c>
      <c r="D441" s="123" t="s">
        <v>147</v>
      </c>
      <c r="E441" s="124" t="s">
        <v>554</v>
      </c>
      <c r="F441" s="125" t="s">
        <v>555</v>
      </c>
      <c r="G441" s="126" t="s">
        <v>316</v>
      </c>
      <c r="H441" s="127">
        <v>1.35</v>
      </c>
      <c r="I441" s="128"/>
      <c r="J441" s="129">
        <f>ROUND(I441*H441,2)</f>
        <v>0</v>
      </c>
      <c r="K441" s="125" t="s">
        <v>151</v>
      </c>
      <c r="L441" s="18"/>
      <c r="M441" s="130" t="s">
        <v>19</v>
      </c>
      <c r="N441" s="131" t="s">
        <v>42</v>
      </c>
      <c r="P441" s="132">
        <f>O441*H441</f>
        <v>0</v>
      </c>
      <c r="Q441" s="132">
        <v>0.01607</v>
      </c>
      <c r="R441" s="132">
        <f>Q441*H441</f>
        <v>0.021694500000000002</v>
      </c>
      <c r="S441" s="132">
        <v>0</v>
      </c>
      <c r="T441" s="133">
        <f>S441*H441</f>
        <v>0</v>
      </c>
      <c r="AR441" s="134" t="s">
        <v>152</v>
      </c>
      <c r="AT441" s="134" t="s">
        <v>147</v>
      </c>
      <c r="AU441" s="134" t="s">
        <v>81</v>
      </c>
      <c r="AY441" s="2" t="s">
        <v>145</v>
      </c>
      <c r="BE441" s="135">
        <f t="shared" si="35"/>
        <v>0</v>
      </c>
      <c r="BF441" s="135">
        <f t="shared" si="36"/>
        <v>0</v>
      </c>
      <c r="BG441" s="135">
        <f t="shared" si="37"/>
        <v>0</v>
      </c>
      <c r="BH441" s="135">
        <f t="shared" si="38"/>
        <v>0</v>
      </c>
      <c r="BI441" s="135">
        <f t="shared" si="39"/>
        <v>0</v>
      </c>
      <c r="BJ441" s="2" t="s">
        <v>79</v>
      </c>
      <c r="BK441" s="135">
        <f>ROUND(I441*H441,2)</f>
        <v>0</v>
      </c>
      <c r="BL441" s="2" t="s">
        <v>152</v>
      </c>
      <c r="BM441" s="134" t="s">
        <v>556</v>
      </c>
    </row>
    <row r="442" spans="2:47" s="17" customFormat="1" ht="12">
      <c r="B442" s="18"/>
      <c r="D442" s="136" t="s">
        <v>154</v>
      </c>
      <c r="F442" s="137" t="s">
        <v>557</v>
      </c>
      <c r="I442" s="138"/>
      <c r="L442" s="18"/>
      <c r="M442" s="139"/>
      <c r="T442" s="42"/>
      <c r="AT442" s="2" t="s">
        <v>154</v>
      </c>
      <c r="AU442" s="2" t="s">
        <v>81</v>
      </c>
    </row>
    <row r="443" spans="2:51" s="140" customFormat="1" ht="12">
      <c r="B443" s="141"/>
      <c r="D443" s="142" t="s">
        <v>156</v>
      </c>
      <c r="E443" s="143" t="s">
        <v>19</v>
      </c>
      <c r="F443" s="144" t="s">
        <v>558</v>
      </c>
      <c r="H443" s="143" t="s">
        <v>19</v>
      </c>
      <c r="I443" s="145"/>
      <c r="L443" s="141"/>
      <c r="M443" s="146"/>
      <c r="T443" s="147"/>
      <c r="AT443" s="143" t="s">
        <v>156</v>
      </c>
      <c r="AU443" s="143" t="s">
        <v>81</v>
      </c>
      <c r="AV443" s="140" t="s">
        <v>79</v>
      </c>
      <c r="AW443" s="140" t="s">
        <v>33</v>
      </c>
      <c r="AX443" s="140" t="s">
        <v>71</v>
      </c>
      <c r="AY443" s="143" t="s">
        <v>145</v>
      </c>
    </row>
    <row r="444" spans="2:51" s="148" customFormat="1" ht="12">
      <c r="B444" s="149"/>
      <c r="D444" s="142" t="s">
        <v>156</v>
      </c>
      <c r="E444" s="150" t="s">
        <v>19</v>
      </c>
      <c r="F444" s="151" t="s">
        <v>559</v>
      </c>
      <c r="H444" s="152">
        <v>1.35</v>
      </c>
      <c r="I444" s="153"/>
      <c r="L444" s="149"/>
      <c r="M444" s="154"/>
      <c r="T444" s="155"/>
      <c r="AT444" s="150" t="s">
        <v>156</v>
      </c>
      <c r="AU444" s="150" t="s">
        <v>81</v>
      </c>
      <c r="AV444" s="148" t="s">
        <v>81</v>
      </c>
      <c r="AW444" s="148" t="s">
        <v>33</v>
      </c>
      <c r="AX444" s="148" t="s">
        <v>71</v>
      </c>
      <c r="AY444" s="150" t="s">
        <v>145</v>
      </c>
    </row>
    <row r="445" spans="2:51" s="156" customFormat="1" ht="12">
      <c r="B445" s="157"/>
      <c r="D445" s="142" t="s">
        <v>156</v>
      </c>
      <c r="E445" s="158" t="s">
        <v>19</v>
      </c>
      <c r="F445" s="159" t="s">
        <v>161</v>
      </c>
      <c r="H445" s="160">
        <v>1.35</v>
      </c>
      <c r="I445" s="161"/>
      <c r="L445" s="157"/>
      <c r="M445" s="162"/>
      <c r="T445" s="163"/>
      <c r="AT445" s="158" t="s">
        <v>156</v>
      </c>
      <c r="AU445" s="158" t="s">
        <v>81</v>
      </c>
      <c r="AV445" s="156" t="s">
        <v>152</v>
      </c>
      <c r="AW445" s="156" t="s">
        <v>33</v>
      </c>
      <c r="AX445" s="156" t="s">
        <v>79</v>
      </c>
      <c r="AY445" s="158" t="s">
        <v>145</v>
      </c>
    </row>
    <row r="446" spans="2:65" s="17" customFormat="1" ht="16.5" customHeight="1">
      <c r="B446" s="18"/>
      <c r="C446" s="123" t="s">
        <v>560</v>
      </c>
      <c r="D446" s="123" t="s">
        <v>147</v>
      </c>
      <c r="E446" s="124" t="s">
        <v>561</v>
      </c>
      <c r="F446" s="125" t="s">
        <v>562</v>
      </c>
      <c r="G446" s="126" t="s">
        <v>316</v>
      </c>
      <c r="H446" s="127">
        <v>1.35</v>
      </c>
      <c r="I446" s="128"/>
      <c r="J446" s="129">
        <f>ROUND(I446*H446,2)</f>
        <v>0</v>
      </c>
      <c r="K446" s="125" t="s">
        <v>151</v>
      </c>
      <c r="L446" s="18"/>
      <c r="M446" s="130" t="s">
        <v>19</v>
      </c>
      <c r="N446" s="131" t="s">
        <v>42</v>
      </c>
      <c r="P446" s="132">
        <f>O446*H446</f>
        <v>0</v>
      </c>
      <c r="Q446" s="132">
        <v>0</v>
      </c>
      <c r="R446" s="132">
        <f>Q446*H446</f>
        <v>0</v>
      </c>
      <c r="S446" s="132">
        <v>0</v>
      </c>
      <c r="T446" s="133">
        <f>S446*H446</f>
        <v>0</v>
      </c>
      <c r="AR446" s="134" t="s">
        <v>152</v>
      </c>
      <c r="AT446" s="134" t="s">
        <v>147</v>
      </c>
      <c r="AU446" s="134" t="s">
        <v>81</v>
      </c>
      <c r="AY446" s="2" t="s">
        <v>145</v>
      </c>
      <c r="BE446" s="135">
        <f t="shared" si="35"/>
        <v>0</v>
      </c>
      <c r="BF446" s="135">
        <f t="shared" si="36"/>
        <v>0</v>
      </c>
      <c r="BG446" s="135">
        <f t="shared" si="37"/>
        <v>0</v>
      </c>
      <c r="BH446" s="135">
        <f t="shared" si="38"/>
        <v>0</v>
      </c>
      <c r="BI446" s="135">
        <f t="shared" si="39"/>
        <v>0</v>
      </c>
      <c r="BJ446" s="2" t="s">
        <v>79</v>
      </c>
      <c r="BK446" s="135">
        <f>ROUND(I446*H446,2)</f>
        <v>0</v>
      </c>
      <c r="BL446" s="2" t="s">
        <v>152</v>
      </c>
      <c r="BM446" s="134" t="s">
        <v>563</v>
      </c>
    </row>
    <row r="447" spans="2:47" s="17" customFormat="1" ht="12">
      <c r="B447" s="18"/>
      <c r="D447" s="136" t="s">
        <v>154</v>
      </c>
      <c r="F447" s="137" t="s">
        <v>564</v>
      </c>
      <c r="I447" s="138"/>
      <c r="L447" s="18"/>
      <c r="M447" s="139"/>
      <c r="T447" s="42"/>
      <c r="AT447" s="2" t="s">
        <v>154</v>
      </c>
      <c r="AU447" s="2" t="s">
        <v>81</v>
      </c>
    </row>
    <row r="448" spans="2:65" s="17" customFormat="1" ht="24.2" customHeight="1">
      <c r="B448" s="18"/>
      <c r="C448" s="123" t="s">
        <v>565</v>
      </c>
      <c r="D448" s="123" t="s">
        <v>147</v>
      </c>
      <c r="E448" s="124" t="s">
        <v>566</v>
      </c>
      <c r="F448" s="125" t="s">
        <v>567</v>
      </c>
      <c r="G448" s="126" t="s">
        <v>316</v>
      </c>
      <c r="H448" s="127">
        <v>436.19</v>
      </c>
      <c r="I448" s="128"/>
      <c r="J448" s="129">
        <f>ROUND(I448*H448,2)</f>
        <v>0</v>
      </c>
      <c r="K448" s="125" t="s">
        <v>151</v>
      </c>
      <c r="L448" s="18"/>
      <c r="M448" s="130" t="s">
        <v>19</v>
      </c>
      <c r="N448" s="131" t="s">
        <v>42</v>
      </c>
      <c r="P448" s="132">
        <f>O448*H448</f>
        <v>0</v>
      </c>
      <c r="Q448" s="132">
        <v>0.11</v>
      </c>
      <c r="R448" s="132">
        <f>Q448*H448</f>
        <v>47.9809</v>
      </c>
      <c r="S448" s="132">
        <v>0</v>
      </c>
      <c r="T448" s="133">
        <f>S448*H448</f>
        <v>0</v>
      </c>
      <c r="AR448" s="134" t="s">
        <v>152</v>
      </c>
      <c r="AT448" s="134" t="s">
        <v>147</v>
      </c>
      <c r="AU448" s="134" t="s">
        <v>81</v>
      </c>
      <c r="AY448" s="2" t="s">
        <v>145</v>
      </c>
      <c r="BE448" s="135">
        <f t="shared" si="35"/>
        <v>0</v>
      </c>
      <c r="BF448" s="135">
        <f t="shared" si="36"/>
        <v>0</v>
      </c>
      <c r="BG448" s="135">
        <f t="shared" si="37"/>
        <v>0</v>
      </c>
      <c r="BH448" s="135">
        <f t="shared" si="38"/>
        <v>0</v>
      </c>
      <c r="BI448" s="135">
        <f t="shared" si="39"/>
        <v>0</v>
      </c>
      <c r="BJ448" s="2" t="s">
        <v>79</v>
      </c>
      <c r="BK448" s="135">
        <f>ROUND(I448*H448,2)</f>
        <v>0</v>
      </c>
      <c r="BL448" s="2" t="s">
        <v>152</v>
      </c>
      <c r="BM448" s="134" t="s">
        <v>568</v>
      </c>
    </row>
    <row r="449" spans="2:47" s="17" customFormat="1" ht="12">
      <c r="B449" s="18"/>
      <c r="D449" s="136" t="s">
        <v>154</v>
      </c>
      <c r="F449" s="137" t="s">
        <v>569</v>
      </c>
      <c r="I449" s="138"/>
      <c r="L449" s="18"/>
      <c r="M449" s="139"/>
      <c r="T449" s="42"/>
      <c r="AT449" s="2" t="s">
        <v>154</v>
      </c>
      <c r="AU449" s="2" t="s">
        <v>81</v>
      </c>
    </row>
    <row r="450" spans="2:51" s="140" customFormat="1" ht="12">
      <c r="B450" s="141"/>
      <c r="D450" s="142" t="s">
        <v>156</v>
      </c>
      <c r="E450" s="143" t="s">
        <v>19</v>
      </c>
      <c r="F450" s="144" t="s">
        <v>397</v>
      </c>
      <c r="H450" s="143" t="s">
        <v>19</v>
      </c>
      <c r="I450" s="145"/>
      <c r="L450" s="141"/>
      <c r="M450" s="146"/>
      <c r="T450" s="147"/>
      <c r="AT450" s="143" t="s">
        <v>156</v>
      </c>
      <c r="AU450" s="143" t="s">
        <v>81</v>
      </c>
      <c r="AV450" s="140" t="s">
        <v>79</v>
      </c>
      <c r="AW450" s="140" t="s">
        <v>33</v>
      </c>
      <c r="AX450" s="140" t="s">
        <v>71</v>
      </c>
      <c r="AY450" s="143" t="s">
        <v>145</v>
      </c>
    </row>
    <row r="451" spans="2:51" s="148" customFormat="1" ht="33.75">
      <c r="B451" s="149"/>
      <c r="D451" s="142" t="s">
        <v>156</v>
      </c>
      <c r="E451" s="150" t="s">
        <v>19</v>
      </c>
      <c r="F451" s="151" t="s">
        <v>570</v>
      </c>
      <c r="H451" s="152">
        <v>228.57</v>
      </c>
      <c r="I451" s="153"/>
      <c r="L451" s="149"/>
      <c r="M451" s="154"/>
      <c r="T451" s="155"/>
      <c r="AT451" s="150" t="s">
        <v>156</v>
      </c>
      <c r="AU451" s="150" t="s">
        <v>81</v>
      </c>
      <c r="AV451" s="148" t="s">
        <v>81</v>
      </c>
      <c r="AW451" s="148" t="s">
        <v>33</v>
      </c>
      <c r="AX451" s="148" t="s">
        <v>71</v>
      </c>
      <c r="AY451" s="150" t="s">
        <v>145</v>
      </c>
    </row>
    <row r="452" spans="2:51" s="140" customFormat="1" ht="12">
      <c r="B452" s="141"/>
      <c r="D452" s="142" t="s">
        <v>156</v>
      </c>
      <c r="E452" s="143" t="s">
        <v>19</v>
      </c>
      <c r="F452" s="144" t="s">
        <v>399</v>
      </c>
      <c r="H452" s="143" t="s">
        <v>19</v>
      </c>
      <c r="I452" s="145"/>
      <c r="L452" s="141"/>
      <c r="M452" s="146"/>
      <c r="T452" s="147"/>
      <c r="AT452" s="143" t="s">
        <v>156</v>
      </c>
      <c r="AU452" s="143" t="s">
        <v>81</v>
      </c>
      <c r="AV452" s="140" t="s">
        <v>79</v>
      </c>
      <c r="AW452" s="140" t="s">
        <v>33</v>
      </c>
      <c r="AX452" s="140" t="s">
        <v>71</v>
      </c>
      <c r="AY452" s="143" t="s">
        <v>145</v>
      </c>
    </row>
    <row r="453" spans="2:51" s="148" customFormat="1" ht="22.5">
      <c r="B453" s="149"/>
      <c r="D453" s="142" t="s">
        <v>156</v>
      </c>
      <c r="E453" s="150" t="s">
        <v>19</v>
      </c>
      <c r="F453" s="151" t="s">
        <v>571</v>
      </c>
      <c r="H453" s="152">
        <v>207.62</v>
      </c>
      <c r="I453" s="153"/>
      <c r="L453" s="149"/>
      <c r="M453" s="154"/>
      <c r="T453" s="155"/>
      <c r="AT453" s="150" t="s">
        <v>156</v>
      </c>
      <c r="AU453" s="150" t="s">
        <v>81</v>
      </c>
      <c r="AV453" s="148" t="s">
        <v>81</v>
      </c>
      <c r="AW453" s="148" t="s">
        <v>33</v>
      </c>
      <c r="AX453" s="148" t="s">
        <v>71</v>
      </c>
      <c r="AY453" s="150" t="s">
        <v>145</v>
      </c>
    </row>
    <row r="454" spans="2:51" s="156" customFormat="1" ht="12">
      <c r="B454" s="157"/>
      <c r="D454" s="142" t="s">
        <v>156</v>
      </c>
      <c r="E454" s="158" t="s">
        <v>19</v>
      </c>
      <c r="F454" s="159" t="s">
        <v>161</v>
      </c>
      <c r="H454" s="160">
        <v>436.19</v>
      </c>
      <c r="I454" s="161"/>
      <c r="L454" s="157"/>
      <c r="M454" s="162"/>
      <c r="T454" s="163"/>
      <c r="AT454" s="158" t="s">
        <v>156</v>
      </c>
      <c r="AU454" s="158" t="s">
        <v>81</v>
      </c>
      <c r="AV454" s="156" t="s">
        <v>152</v>
      </c>
      <c r="AW454" s="156" t="s">
        <v>33</v>
      </c>
      <c r="AX454" s="156" t="s">
        <v>79</v>
      </c>
      <c r="AY454" s="158" t="s">
        <v>145</v>
      </c>
    </row>
    <row r="455" spans="2:65" s="17" customFormat="1" ht="24.2" customHeight="1">
      <c r="B455" s="18"/>
      <c r="C455" s="123" t="s">
        <v>572</v>
      </c>
      <c r="D455" s="123" t="s">
        <v>147</v>
      </c>
      <c r="E455" s="124" t="s">
        <v>573</v>
      </c>
      <c r="F455" s="125" t="s">
        <v>574</v>
      </c>
      <c r="G455" s="126" t="s">
        <v>316</v>
      </c>
      <c r="H455" s="127">
        <v>436.19</v>
      </c>
      <c r="I455" s="128"/>
      <c r="J455" s="129">
        <f>ROUND(I455*H455,2)</f>
        <v>0</v>
      </c>
      <c r="K455" s="125" t="s">
        <v>151</v>
      </c>
      <c r="L455" s="18"/>
      <c r="M455" s="130" t="s">
        <v>19</v>
      </c>
      <c r="N455" s="131" t="s">
        <v>42</v>
      </c>
      <c r="P455" s="132">
        <f>O455*H455</f>
        <v>0</v>
      </c>
      <c r="Q455" s="132">
        <v>0</v>
      </c>
      <c r="R455" s="132">
        <f>Q455*H455</f>
        <v>0</v>
      </c>
      <c r="S455" s="132">
        <v>0</v>
      </c>
      <c r="T455" s="133">
        <f>S455*H455</f>
        <v>0</v>
      </c>
      <c r="AR455" s="134" t="s">
        <v>152</v>
      </c>
      <c r="AT455" s="134" t="s">
        <v>147</v>
      </c>
      <c r="AU455" s="134" t="s">
        <v>81</v>
      </c>
      <c r="AY455" s="2" t="s">
        <v>145</v>
      </c>
      <c r="BE455" s="135">
        <f t="shared" si="35"/>
        <v>0</v>
      </c>
      <c r="BF455" s="135">
        <f t="shared" si="36"/>
        <v>0</v>
      </c>
      <c r="BG455" s="135">
        <f t="shared" si="37"/>
        <v>0</v>
      </c>
      <c r="BH455" s="135">
        <f t="shared" si="38"/>
        <v>0</v>
      </c>
      <c r="BI455" s="135">
        <f t="shared" si="39"/>
        <v>0</v>
      </c>
      <c r="BJ455" s="2" t="s">
        <v>79</v>
      </c>
      <c r="BK455" s="135">
        <f>ROUND(I455*H455,2)</f>
        <v>0</v>
      </c>
      <c r="BL455" s="2" t="s">
        <v>152</v>
      </c>
      <c r="BM455" s="134" t="s">
        <v>575</v>
      </c>
    </row>
    <row r="456" spans="2:47" s="17" customFormat="1" ht="12">
      <c r="B456" s="18"/>
      <c r="D456" s="136" t="s">
        <v>154</v>
      </c>
      <c r="F456" s="137" t="s">
        <v>576</v>
      </c>
      <c r="I456" s="138"/>
      <c r="L456" s="18"/>
      <c r="M456" s="139"/>
      <c r="T456" s="42"/>
      <c r="AT456" s="2" t="s">
        <v>154</v>
      </c>
      <c r="AU456" s="2" t="s">
        <v>81</v>
      </c>
    </row>
    <row r="457" spans="2:65" s="17" customFormat="1" ht="37.9" customHeight="1">
      <c r="B457" s="18"/>
      <c r="C457" s="123" t="s">
        <v>577</v>
      </c>
      <c r="D457" s="123" t="s">
        <v>147</v>
      </c>
      <c r="E457" s="124" t="s">
        <v>578</v>
      </c>
      <c r="F457" s="125" t="s">
        <v>579</v>
      </c>
      <c r="G457" s="126" t="s">
        <v>232</v>
      </c>
      <c r="H457" s="127">
        <v>5</v>
      </c>
      <c r="I457" s="128"/>
      <c r="J457" s="129">
        <f>ROUND(I457*H457,2)</f>
        <v>0</v>
      </c>
      <c r="K457" s="125" t="s">
        <v>151</v>
      </c>
      <c r="L457" s="18"/>
      <c r="M457" s="130" t="s">
        <v>19</v>
      </c>
      <c r="N457" s="131" t="s">
        <v>42</v>
      </c>
      <c r="P457" s="132">
        <f>O457*H457</f>
        <v>0</v>
      </c>
      <c r="Q457" s="132">
        <v>0.01777</v>
      </c>
      <c r="R457" s="132">
        <f>Q457*H457</f>
        <v>0.08885000000000001</v>
      </c>
      <c r="S457" s="132">
        <v>0</v>
      </c>
      <c r="T457" s="133">
        <f>S457*H457</f>
        <v>0</v>
      </c>
      <c r="AR457" s="134" t="s">
        <v>152</v>
      </c>
      <c r="AT457" s="134" t="s">
        <v>147</v>
      </c>
      <c r="AU457" s="134" t="s">
        <v>81</v>
      </c>
      <c r="AY457" s="2" t="s">
        <v>145</v>
      </c>
      <c r="BE457" s="135">
        <f t="shared" si="35"/>
        <v>0</v>
      </c>
      <c r="BF457" s="135">
        <f t="shared" si="36"/>
        <v>0</v>
      </c>
      <c r="BG457" s="135">
        <f t="shared" si="37"/>
        <v>0</v>
      </c>
      <c r="BH457" s="135">
        <f t="shared" si="38"/>
        <v>0</v>
      </c>
      <c r="BI457" s="135">
        <f t="shared" si="39"/>
        <v>0</v>
      </c>
      <c r="BJ457" s="2" t="s">
        <v>79</v>
      </c>
      <c r="BK457" s="135">
        <f>ROUND(I457*H457,2)</f>
        <v>0</v>
      </c>
      <c r="BL457" s="2" t="s">
        <v>152</v>
      </c>
      <c r="BM457" s="134" t="s">
        <v>580</v>
      </c>
    </row>
    <row r="458" spans="2:47" s="17" customFormat="1" ht="12">
      <c r="B458" s="18"/>
      <c r="D458" s="136" t="s">
        <v>154</v>
      </c>
      <c r="F458" s="137" t="s">
        <v>581</v>
      </c>
      <c r="I458" s="138"/>
      <c r="L458" s="18"/>
      <c r="M458" s="139"/>
      <c r="T458" s="42"/>
      <c r="AT458" s="2" t="s">
        <v>154</v>
      </c>
      <c r="AU458" s="2" t="s">
        <v>81</v>
      </c>
    </row>
    <row r="459" spans="2:47" s="17" customFormat="1" ht="195">
      <c r="B459" s="18"/>
      <c r="D459" s="142" t="s">
        <v>176</v>
      </c>
      <c r="F459" s="164" t="s">
        <v>582</v>
      </c>
      <c r="I459" s="138"/>
      <c r="L459" s="18"/>
      <c r="M459" s="139"/>
      <c r="T459" s="42"/>
      <c r="AT459" s="2" t="s">
        <v>176</v>
      </c>
      <c r="AU459" s="2" t="s">
        <v>81</v>
      </c>
    </row>
    <row r="460" spans="2:51" s="140" customFormat="1" ht="12">
      <c r="B460" s="141"/>
      <c r="D460" s="142" t="s">
        <v>156</v>
      </c>
      <c r="E460" s="143" t="s">
        <v>19</v>
      </c>
      <c r="F460" s="144" t="s">
        <v>236</v>
      </c>
      <c r="H460" s="143" t="s">
        <v>19</v>
      </c>
      <c r="I460" s="145"/>
      <c r="L460" s="141"/>
      <c r="M460" s="146"/>
      <c r="T460" s="147"/>
      <c r="AT460" s="143" t="s">
        <v>156</v>
      </c>
      <c r="AU460" s="143" t="s">
        <v>81</v>
      </c>
      <c r="AV460" s="140" t="s">
        <v>79</v>
      </c>
      <c r="AW460" s="140" t="s">
        <v>33</v>
      </c>
      <c r="AX460" s="140" t="s">
        <v>71</v>
      </c>
      <c r="AY460" s="143" t="s">
        <v>145</v>
      </c>
    </row>
    <row r="461" spans="2:51" s="148" customFormat="1" ht="12">
      <c r="B461" s="149"/>
      <c r="D461" s="142" t="s">
        <v>156</v>
      </c>
      <c r="E461" s="150" t="s">
        <v>19</v>
      </c>
      <c r="F461" s="151" t="s">
        <v>166</v>
      </c>
      <c r="H461" s="152">
        <v>3</v>
      </c>
      <c r="I461" s="153"/>
      <c r="L461" s="149"/>
      <c r="M461" s="154"/>
      <c r="T461" s="155"/>
      <c r="AT461" s="150" t="s">
        <v>156</v>
      </c>
      <c r="AU461" s="150" t="s">
        <v>81</v>
      </c>
      <c r="AV461" s="148" t="s">
        <v>81</v>
      </c>
      <c r="AW461" s="148" t="s">
        <v>33</v>
      </c>
      <c r="AX461" s="148" t="s">
        <v>71</v>
      </c>
      <c r="AY461" s="150" t="s">
        <v>145</v>
      </c>
    </row>
    <row r="462" spans="2:51" s="140" customFormat="1" ht="12">
      <c r="B462" s="141"/>
      <c r="D462" s="142" t="s">
        <v>156</v>
      </c>
      <c r="E462" s="143" t="s">
        <v>19</v>
      </c>
      <c r="F462" s="144" t="s">
        <v>237</v>
      </c>
      <c r="H462" s="143" t="s">
        <v>19</v>
      </c>
      <c r="I462" s="145"/>
      <c r="L462" s="141"/>
      <c r="M462" s="146"/>
      <c r="T462" s="147"/>
      <c r="AT462" s="143" t="s">
        <v>156</v>
      </c>
      <c r="AU462" s="143" t="s">
        <v>81</v>
      </c>
      <c r="AV462" s="140" t="s">
        <v>79</v>
      </c>
      <c r="AW462" s="140" t="s">
        <v>33</v>
      </c>
      <c r="AX462" s="140" t="s">
        <v>71</v>
      </c>
      <c r="AY462" s="143" t="s">
        <v>145</v>
      </c>
    </row>
    <row r="463" spans="2:51" s="148" customFormat="1" ht="12">
      <c r="B463" s="149"/>
      <c r="D463" s="142" t="s">
        <v>156</v>
      </c>
      <c r="E463" s="150" t="s">
        <v>19</v>
      </c>
      <c r="F463" s="151" t="s">
        <v>583</v>
      </c>
      <c r="H463" s="152">
        <v>2</v>
      </c>
      <c r="I463" s="153"/>
      <c r="L463" s="149"/>
      <c r="M463" s="154"/>
      <c r="T463" s="155"/>
      <c r="AT463" s="150" t="s">
        <v>156</v>
      </c>
      <c r="AU463" s="150" t="s">
        <v>81</v>
      </c>
      <c r="AV463" s="148" t="s">
        <v>81</v>
      </c>
      <c r="AW463" s="148" t="s">
        <v>33</v>
      </c>
      <c r="AX463" s="148" t="s">
        <v>71</v>
      </c>
      <c r="AY463" s="150" t="s">
        <v>145</v>
      </c>
    </row>
    <row r="464" spans="2:51" s="156" customFormat="1" ht="12">
      <c r="B464" s="157"/>
      <c r="D464" s="142" t="s">
        <v>156</v>
      </c>
      <c r="E464" s="158" t="s">
        <v>19</v>
      </c>
      <c r="F464" s="159" t="s">
        <v>161</v>
      </c>
      <c r="H464" s="160">
        <v>5</v>
      </c>
      <c r="I464" s="161"/>
      <c r="L464" s="157"/>
      <c r="M464" s="162"/>
      <c r="T464" s="163"/>
      <c r="AT464" s="158" t="s">
        <v>156</v>
      </c>
      <c r="AU464" s="158" t="s">
        <v>81</v>
      </c>
      <c r="AV464" s="156" t="s">
        <v>152</v>
      </c>
      <c r="AW464" s="156" t="s">
        <v>33</v>
      </c>
      <c r="AX464" s="156" t="s">
        <v>79</v>
      </c>
      <c r="AY464" s="158" t="s">
        <v>145</v>
      </c>
    </row>
    <row r="465" spans="2:65" s="17" customFormat="1" ht="37.9" customHeight="1">
      <c r="B465" s="18"/>
      <c r="C465" s="123" t="s">
        <v>584</v>
      </c>
      <c r="D465" s="123" t="s">
        <v>147</v>
      </c>
      <c r="E465" s="124" t="s">
        <v>585</v>
      </c>
      <c r="F465" s="125" t="s">
        <v>586</v>
      </c>
      <c r="G465" s="126" t="s">
        <v>232</v>
      </c>
      <c r="H465" s="127">
        <v>5</v>
      </c>
      <c r="I465" s="128"/>
      <c r="J465" s="129">
        <f>ROUND(I465*H465,2)</f>
        <v>0</v>
      </c>
      <c r="K465" s="125" t="s">
        <v>151</v>
      </c>
      <c r="L465" s="18"/>
      <c r="M465" s="130" t="s">
        <v>19</v>
      </c>
      <c r="N465" s="131" t="s">
        <v>42</v>
      </c>
      <c r="P465" s="132">
        <f>O465*H465</f>
        <v>0</v>
      </c>
      <c r="Q465" s="132">
        <v>0.04684</v>
      </c>
      <c r="R465" s="132">
        <f>Q465*H465</f>
        <v>0.2342</v>
      </c>
      <c r="S465" s="132">
        <v>0</v>
      </c>
      <c r="T465" s="133">
        <f>S465*H465</f>
        <v>0</v>
      </c>
      <c r="AR465" s="134" t="s">
        <v>152</v>
      </c>
      <c r="AT465" s="134" t="s">
        <v>147</v>
      </c>
      <c r="AU465" s="134" t="s">
        <v>81</v>
      </c>
      <c r="AY465" s="2" t="s">
        <v>145</v>
      </c>
      <c r="BE465" s="135">
        <f t="shared" si="35"/>
        <v>0</v>
      </c>
      <c r="BF465" s="135">
        <f t="shared" si="36"/>
        <v>0</v>
      </c>
      <c r="BG465" s="135">
        <f t="shared" si="37"/>
        <v>0</v>
      </c>
      <c r="BH465" s="135">
        <f t="shared" si="38"/>
        <v>0</v>
      </c>
      <c r="BI465" s="135">
        <f t="shared" si="39"/>
        <v>0</v>
      </c>
      <c r="BJ465" s="2" t="s">
        <v>79</v>
      </c>
      <c r="BK465" s="135">
        <f>ROUND(I465*H465,2)</f>
        <v>0</v>
      </c>
      <c r="BL465" s="2" t="s">
        <v>152</v>
      </c>
      <c r="BM465" s="134" t="s">
        <v>587</v>
      </c>
    </row>
    <row r="466" spans="2:47" s="17" customFormat="1" ht="12">
      <c r="B466" s="18"/>
      <c r="D466" s="136" t="s">
        <v>154</v>
      </c>
      <c r="F466" s="137" t="s">
        <v>588</v>
      </c>
      <c r="I466" s="138"/>
      <c r="L466" s="18"/>
      <c r="M466" s="139"/>
      <c r="T466" s="42"/>
      <c r="AT466" s="2" t="s">
        <v>154</v>
      </c>
      <c r="AU466" s="2" t="s">
        <v>81</v>
      </c>
    </row>
    <row r="467" spans="2:47" s="17" customFormat="1" ht="39">
      <c r="B467" s="18"/>
      <c r="D467" s="142" t="s">
        <v>176</v>
      </c>
      <c r="F467" s="164" t="s">
        <v>589</v>
      </c>
      <c r="I467" s="138"/>
      <c r="L467" s="18"/>
      <c r="M467" s="139"/>
      <c r="T467" s="42"/>
      <c r="AT467" s="2" t="s">
        <v>176</v>
      </c>
      <c r="AU467" s="2" t="s">
        <v>81</v>
      </c>
    </row>
    <row r="468" spans="2:51" s="140" customFormat="1" ht="12">
      <c r="B468" s="141"/>
      <c r="D468" s="142" t="s">
        <v>156</v>
      </c>
      <c r="E468" s="143" t="s">
        <v>19</v>
      </c>
      <c r="F468" s="144" t="s">
        <v>236</v>
      </c>
      <c r="H468" s="143" t="s">
        <v>19</v>
      </c>
      <c r="I468" s="145"/>
      <c r="L468" s="141"/>
      <c r="M468" s="146"/>
      <c r="T468" s="147"/>
      <c r="AT468" s="143" t="s">
        <v>156</v>
      </c>
      <c r="AU468" s="143" t="s">
        <v>81</v>
      </c>
      <c r="AV468" s="140" t="s">
        <v>79</v>
      </c>
      <c r="AW468" s="140" t="s">
        <v>33</v>
      </c>
      <c r="AX468" s="140" t="s">
        <v>71</v>
      </c>
      <c r="AY468" s="143" t="s">
        <v>145</v>
      </c>
    </row>
    <row r="469" spans="2:51" s="148" customFormat="1" ht="12">
      <c r="B469" s="149"/>
      <c r="D469" s="142" t="s">
        <v>156</v>
      </c>
      <c r="E469" s="150" t="s">
        <v>19</v>
      </c>
      <c r="F469" s="151" t="s">
        <v>166</v>
      </c>
      <c r="H469" s="152">
        <v>3</v>
      </c>
      <c r="I469" s="153"/>
      <c r="L469" s="149"/>
      <c r="M469" s="154"/>
      <c r="T469" s="155"/>
      <c r="AT469" s="150" t="s">
        <v>156</v>
      </c>
      <c r="AU469" s="150" t="s">
        <v>81</v>
      </c>
      <c r="AV469" s="148" t="s">
        <v>81</v>
      </c>
      <c r="AW469" s="148" t="s">
        <v>33</v>
      </c>
      <c r="AX469" s="148" t="s">
        <v>71</v>
      </c>
      <c r="AY469" s="150" t="s">
        <v>145</v>
      </c>
    </row>
    <row r="470" spans="2:51" s="140" customFormat="1" ht="12">
      <c r="B470" s="141"/>
      <c r="D470" s="142" t="s">
        <v>156</v>
      </c>
      <c r="E470" s="143" t="s">
        <v>19</v>
      </c>
      <c r="F470" s="144" t="s">
        <v>237</v>
      </c>
      <c r="H470" s="143" t="s">
        <v>19</v>
      </c>
      <c r="I470" s="145"/>
      <c r="L470" s="141"/>
      <c r="M470" s="146"/>
      <c r="T470" s="147"/>
      <c r="AT470" s="143" t="s">
        <v>156</v>
      </c>
      <c r="AU470" s="143" t="s">
        <v>81</v>
      </c>
      <c r="AV470" s="140" t="s">
        <v>79</v>
      </c>
      <c r="AW470" s="140" t="s">
        <v>33</v>
      </c>
      <c r="AX470" s="140" t="s">
        <v>71</v>
      </c>
      <c r="AY470" s="143" t="s">
        <v>145</v>
      </c>
    </row>
    <row r="471" spans="2:51" s="148" customFormat="1" ht="12">
      <c r="B471" s="149"/>
      <c r="D471" s="142" t="s">
        <v>156</v>
      </c>
      <c r="E471" s="150" t="s">
        <v>19</v>
      </c>
      <c r="F471" s="151" t="s">
        <v>81</v>
      </c>
      <c r="H471" s="152">
        <v>2</v>
      </c>
      <c r="I471" s="153"/>
      <c r="L471" s="149"/>
      <c r="M471" s="154"/>
      <c r="T471" s="155"/>
      <c r="AT471" s="150" t="s">
        <v>156</v>
      </c>
      <c r="AU471" s="150" t="s">
        <v>81</v>
      </c>
      <c r="AV471" s="148" t="s">
        <v>81</v>
      </c>
      <c r="AW471" s="148" t="s">
        <v>33</v>
      </c>
      <c r="AX471" s="148" t="s">
        <v>71</v>
      </c>
      <c r="AY471" s="150" t="s">
        <v>145</v>
      </c>
    </row>
    <row r="472" spans="2:51" s="156" customFormat="1" ht="12">
      <c r="B472" s="157"/>
      <c r="D472" s="142" t="s">
        <v>156</v>
      </c>
      <c r="E472" s="158" t="s">
        <v>19</v>
      </c>
      <c r="F472" s="159" t="s">
        <v>161</v>
      </c>
      <c r="H472" s="160">
        <v>5</v>
      </c>
      <c r="I472" s="161"/>
      <c r="L472" s="157"/>
      <c r="M472" s="162"/>
      <c r="T472" s="163"/>
      <c r="AT472" s="158" t="s">
        <v>156</v>
      </c>
      <c r="AU472" s="158" t="s">
        <v>81</v>
      </c>
      <c r="AV472" s="156" t="s">
        <v>152</v>
      </c>
      <c r="AW472" s="156" t="s">
        <v>33</v>
      </c>
      <c r="AX472" s="156" t="s">
        <v>79</v>
      </c>
      <c r="AY472" s="158" t="s">
        <v>145</v>
      </c>
    </row>
    <row r="473" spans="2:65" s="17" customFormat="1" ht="24.2" customHeight="1">
      <c r="B473" s="18"/>
      <c r="C473" s="165" t="s">
        <v>590</v>
      </c>
      <c r="D473" s="165" t="s">
        <v>180</v>
      </c>
      <c r="E473" s="166" t="s">
        <v>591</v>
      </c>
      <c r="F473" s="167" t="s">
        <v>592</v>
      </c>
      <c r="G473" s="168" t="s">
        <v>232</v>
      </c>
      <c r="H473" s="169">
        <v>5</v>
      </c>
      <c r="I473" s="170"/>
      <c r="J473" s="171">
        <f>ROUND(I473*H473,2)</f>
        <v>0</v>
      </c>
      <c r="K473" s="167" t="s">
        <v>151</v>
      </c>
      <c r="L473" s="172"/>
      <c r="M473" s="173" t="s">
        <v>19</v>
      </c>
      <c r="N473" s="174" t="s">
        <v>42</v>
      </c>
      <c r="P473" s="132">
        <f>O473*H473</f>
        <v>0</v>
      </c>
      <c r="Q473" s="132">
        <v>0.01249</v>
      </c>
      <c r="R473" s="132">
        <f>Q473*H473</f>
        <v>0.06245</v>
      </c>
      <c r="S473" s="132">
        <v>0</v>
      </c>
      <c r="T473" s="133">
        <f>S473*H473</f>
        <v>0</v>
      </c>
      <c r="AR473" s="134" t="s">
        <v>184</v>
      </c>
      <c r="AT473" s="134" t="s">
        <v>180</v>
      </c>
      <c r="AU473" s="134" t="s">
        <v>81</v>
      </c>
      <c r="AY473" s="2" t="s">
        <v>145</v>
      </c>
      <c r="BE473" s="135">
        <f t="shared" si="35"/>
        <v>0</v>
      </c>
      <c r="BF473" s="135">
        <f t="shared" si="36"/>
        <v>0</v>
      </c>
      <c r="BG473" s="135">
        <f t="shared" si="37"/>
        <v>0</v>
      </c>
      <c r="BH473" s="135">
        <f t="shared" si="38"/>
        <v>0</v>
      </c>
      <c r="BI473" s="135">
        <f t="shared" si="39"/>
        <v>0</v>
      </c>
      <c r="BJ473" s="2" t="s">
        <v>79</v>
      </c>
      <c r="BK473" s="135">
        <f>ROUND(I473*H473,2)</f>
        <v>0</v>
      </c>
      <c r="BL473" s="2" t="s">
        <v>152</v>
      </c>
      <c r="BM473" s="134" t="s">
        <v>593</v>
      </c>
    </row>
    <row r="474" spans="2:51" s="148" customFormat="1" ht="12">
      <c r="B474" s="149"/>
      <c r="D474" s="142" t="s">
        <v>156</v>
      </c>
      <c r="E474" s="150" t="s">
        <v>19</v>
      </c>
      <c r="F474" s="151" t="s">
        <v>594</v>
      </c>
      <c r="H474" s="152">
        <v>5</v>
      </c>
      <c r="I474" s="153"/>
      <c r="L474" s="149"/>
      <c r="M474" s="154"/>
      <c r="T474" s="155"/>
      <c r="AT474" s="150" t="s">
        <v>156</v>
      </c>
      <c r="AU474" s="150" t="s">
        <v>81</v>
      </c>
      <c r="AV474" s="148" t="s">
        <v>81</v>
      </c>
      <c r="AW474" s="148" t="s">
        <v>33</v>
      </c>
      <c r="AX474" s="148" t="s">
        <v>71</v>
      </c>
      <c r="AY474" s="150" t="s">
        <v>145</v>
      </c>
    </row>
    <row r="475" spans="2:51" s="156" customFormat="1" ht="12">
      <c r="B475" s="157"/>
      <c r="D475" s="142" t="s">
        <v>156</v>
      </c>
      <c r="E475" s="158" t="s">
        <v>19</v>
      </c>
      <c r="F475" s="159" t="s">
        <v>161</v>
      </c>
      <c r="H475" s="160">
        <v>5</v>
      </c>
      <c r="I475" s="161"/>
      <c r="L475" s="157"/>
      <c r="M475" s="162"/>
      <c r="T475" s="163"/>
      <c r="AT475" s="158" t="s">
        <v>156</v>
      </c>
      <c r="AU475" s="158" t="s">
        <v>81</v>
      </c>
      <c r="AV475" s="156" t="s">
        <v>152</v>
      </c>
      <c r="AW475" s="156" t="s">
        <v>33</v>
      </c>
      <c r="AX475" s="156" t="s">
        <v>79</v>
      </c>
      <c r="AY475" s="158" t="s">
        <v>145</v>
      </c>
    </row>
    <row r="476" spans="2:65" s="17" customFormat="1" ht="24.2" customHeight="1">
      <c r="B476" s="18"/>
      <c r="C476" s="165" t="s">
        <v>595</v>
      </c>
      <c r="D476" s="165" t="s">
        <v>180</v>
      </c>
      <c r="E476" s="166" t="s">
        <v>596</v>
      </c>
      <c r="F476" s="167" t="s">
        <v>597</v>
      </c>
      <c r="G476" s="168" t="s">
        <v>232</v>
      </c>
      <c r="H476" s="169">
        <v>1</v>
      </c>
      <c r="I476" s="170"/>
      <c r="J476" s="171">
        <f aca="true" t="shared" si="40" ref="J476:J488">ROUND(I476*H476,2)</f>
        <v>0</v>
      </c>
      <c r="K476" s="167" t="s">
        <v>151</v>
      </c>
      <c r="L476" s="172"/>
      <c r="M476" s="173" t="s">
        <v>19</v>
      </c>
      <c r="N476" s="174" t="s">
        <v>42</v>
      </c>
      <c r="P476" s="132">
        <f aca="true" t="shared" si="41" ref="P476:P488">O476*H476</f>
        <v>0</v>
      </c>
      <c r="Q476" s="132">
        <v>0.01225</v>
      </c>
      <c r="R476" s="132">
        <f aca="true" t="shared" si="42" ref="R476:R488">Q476*H476</f>
        <v>0.01225</v>
      </c>
      <c r="S476" s="132">
        <v>0</v>
      </c>
      <c r="T476" s="133">
        <f aca="true" t="shared" si="43" ref="T476:T488">S476*H476</f>
        <v>0</v>
      </c>
      <c r="AR476" s="134" t="s">
        <v>184</v>
      </c>
      <c r="AT476" s="134" t="s">
        <v>180</v>
      </c>
      <c r="AU476" s="134" t="s">
        <v>81</v>
      </c>
      <c r="AY476" s="2" t="s">
        <v>145</v>
      </c>
      <c r="BE476" s="135">
        <f t="shared" si="35"/>
        <v>0</v>
      </c>
      <c r="BF476" s="135">
        <f t="shared" si="36"/>
        <v>0</v>
      </c>
      <c r="BG476" s="135">
        <f t="shared" si="37"/>
        <v>0</v>
      </c>
      <c r="BH476" s="135">
        <f t="shared" si="38"/>
        <v>0</v>
      </c>
      <c r="BI476" s="135">
        <f t="shared" si="39"/>
        <v>0</v>
      </c>
      <c r="BJ476" s="2" t="s">
        <v>79</v>
      </c>
      <c r="BK476" s="135">
        <f aca="true" t="shared" si="44" ref="BK476:BK488">ROUND(I476*H476,2)</f>
        <v>0</v>
      </c>
      <c r="BL476" s="2" t="s">
        <v>152</v>
      </c>
      <c r="BM476" s="134" t="s">
        <v>598</v>
      </c>
    </row>
    <row r="477" spans="2:65" s="17" customFormat="1" ht="24.2" customHeight="1">
      <c r="B477" s="18"/>
      <c r="C477" s="165" t="s">
        <v>599</v>
      </c>
      <c r="D477" s="165" t="s">
        <v>180</v>
      </c>
      <c r="E477" s="166" t="s">
        <v>600</v>
      </c>
      <c r="F477" s="167" t="s">
        <v>601</v>
      </c>
      <c r="G477" s="168" t="s">
        <v>232</v>
      </c>
      <c r="H477" s="169">
        <v>1</v>
      </c>
      <c r="I477" s="170"/>
      <c r="J477" s="171">
        <f t="shared" si="40"/>
        <v>0</v>
      </c>
      <c r="K477" s="167" t="s">
        <v>151</v>
      </c>
      <c r="L477" s="172"/>
      <c r="M477" s="173" t="s">
        <v>19</v>
      </c>
      <c r="N477" s="174" t="s">
        <v>42</v>
      </c>
      <c r="P477" s="132">
        <f t="shared" si="41"/>
        <v>0</v>
      </c>
      <c r="Q477" s="132">
        <v>0.01489</v>
      </c>
      <c r="R477" s="132">
        <f t="shared" si="42"/>
        <v>0.01489</v>
      </c>
      <c r="S477" s="132">
        <v>0</v>
      </c>
      <c r="T477" s="133">
        <f t="shared" si="43"/>
        <v>0</v>
      </c>
      <c r="AR477" s="134" t="s">
        <v>184</v>
      </c>
      <c r="AT477" s="134" t="s">
        <v>180</v>
      </c>
      <c r="AU477" s="134" t="s">
        <v>81</v>
      </c>
      <c r="AY477" s="2" t="s">
        <v>145</v>
      </c>
      <c r="BE477" s="135">
        <f aca="true" t="shared" si="45" ref="BE477:BE534">IF(N477="základní",J477,0)</f>
        <v>0</v>
      </c>
      <c r="BF477" s="135">
        <f aca="true" t="shared" si="46" ref="BF477:BF534">IF(N477="snížená",J477,0)</f>
        <v>0</v>
      </c>
      <c r="BG477" s="135">
        <f aca="true" t="shared" si="47" ref="BG477:BG534">IF(N477="zákl. přenesená",J477,0)</f>
        <v>0</v>
      </c>
      <c r="BH477" s="135">
        <f aca="true" t="shared" si="48" ref="BH477:BH534">IF(N477="sníž. přenesená",J477,0)</f>
        <v>0</v>
      </c>
      <c r="BI477" s="135">
        <f aca="true" t="shared" si="49" ref="BI477:BI534">IF(N477="nulová",J477,0)</f>
        <v>0</v>
      </c>
      <c r="BJ477" s="2" t="s">
        <v>79</v>
      </c>
      <c r="BK477" s="135">
        <f t="shared" si="44"/>
        <v>0</v>
      </c>
      <c r="BL477" s="2" t="s">
        <v>152</v>
      </c>
      <c r="BM477" s="134" t="s">
        <v>602</v>
      </c>
    </row>
    <row r="478" spans="2:65" s="17" customFormat="1" ht="24.2" customHeight="1">
      <c r="B478" s="18"/>
      <c r="C478" s="165" t="s">
        <v>603</v>
      </c>
      <c r="D478" s="165" t="s">
        <v>180</v>
      </c>
      <c r="E478" s="166" t="s">
        <v>604</v>
      </c>
      <c r="F478" s="167" t="s">
        <v>605</v>
      </c>
      <c r="G478" s="168" t="s">
        <v>232</v>
      </c>
      <c r="H478" s="169">
        <v>3</v>
      </c>
      <c r="I478" s="170"/>
      <c r="J478" s="171">
        <f t="shared" si="40"/>
        <v>0</v>
      </c>
      <c r="K478" s="167" t="s">
        <v>151</v>
      </c>
      <c r="L478" s="172"/>
      <c r="M478" s="173" t="s">
        <v>19</v>
      </c>
      <c r="N478" s="174" t="s">
        <v>42</v>
      </c>
      <c r="P478" s="132">
        <f t="shared" si="41"/>
        <v>0</v>
      </c>
      <c r="Q478" s="132">
        <v>0.01521</v>
      </c>
      <c r="R478" s="132">
        <f t="shared" si="42"/>
        <v>0.04563</v>
      </c>
      <c r="S478" s="132">
        <v>0</v>
      </c>
      <c r="T478" s="133">
        <f t="shared" si="43"/>
        <v>0</v>
      </c>
      <c r="AR478" s="134" t="s">
        <v>184</v>
      </c>
      <c r="AT478" s="134" t="s">
        <v>180</v>
      </c>
      <c r="AU478" s="134" t="s">
        <v>81</v>
      </c>
      <c r="AY478" s="2" t="s">
        <v>145</v>
      </c>
      <c r="BE478" s="135">
        <f t="shared" si="45"/>
        <v>0</v>
      </c>
      <c r="BF478" s="135">
        <f t="shared" si="46"/>
        <v>0</v>
      </c>
      <c r="BG478" s="135">
        <f t="shared" si="47"/>
        <v>0</v>
      </c>
      <c r="BH478" s="135">
        <f t="shared" si="48"/>
        <v>0</v>
      </c>
      <c r="BI478" s="135">
        <f t="shared" si="49"/>
        <v>0</v>
      </c>
      <c r="BJ478" s="2" t="s">
        <v>79</v>
      </c>
      <c r="BK478" s="135">
        <f t="shared" si="44"/>
        <v>0</v>
      </c>
      <c r="BL478" s="2" t="s">
        <v>152</v>
      </c>
      <c r="BM478" s="134" t="s">
        <v>606</v>
      </c>
    </row>
    <row r="479" spans="2:51" s="148" customFormat="1" ht="12">
      <c r="B479" s="149"/>
      <c r="D479" s="142" t="s">
        <v>156</v>
      </c>
      <c r="E479" s="150" t="s">
        <v>19</v>
      </c>
      <c r="F479" s="151" t="s">
        <v>166</v>
      </c>
      <c r="H479" s="152">
        <v>3</v>
      </c>
      <c r="I479" s="153"/>
      <c r="L479" s="149"/>
      <c r="M479" s="154"/>
      <c r="T479" s="155"/>
      <c r="AT479" s="150" t="s">
        <v>156</v>
      </c>
      <c r="AU479" s="150" t="s">
        <v>81</v>
      </c>
      <c r="AV479" s="148" t="s">
        <v>81</v>
      </c>
      <c r="AW479" s="148" t="s">
        <v>33</v>
      </c>
      <c r="AX479" s="148" t="s">
        <v>71</v>
      </c>
      <c r="AY479" s="150" t="s">
        <v>145</v>
      </c>
    </row>
    <row r="480" spans="2:51" s="156" customFormat="1" ht="12">
      <c r="B480" s="157"/>
      <c r="D480" s="142" t="s">
        <v>156</v>
      </c>
      <c r="E480" s="158" t="s">
        <v>19</v>
      </c>
      <c r="F480" s="159" t="s">
        <v>161</v>
      </c>
      <c r="H480" s="160">
        <v>3</v>
      </c>
      <c r="I480" s="161"/>
      <c r="L480" s="157"/>
      <c r="M480" s="162"/>
      <c r="T480" s="163"/>
      <c r="AT480" s="158" t="s">
        <v>156</v>
      </c>
      <c r="AU480" s="158" t="s">
        <v>81</v>
      </c>
      <c r="AV480" s="156" t="s">
        <v>152</v>
      </c>
      <c r="AW480" s="156" t="s">
        <v>33</v>
      </c>
      <c r="AX480" s="156" t="s">
        <v>79</v>
      </c>
      <c r="AY480" s="158" t="s">
        <v>145</v>
      </c>
    </row>
    <row r="481" spans="2:65" s="17" customFormat="1" ht="37.9" customHeight="1">
      <c r="B481" s="18"/>
      <c r="C481" s="123" t="s">
        <v>607</v>
      </c>
      <c r="D481" s="123" t="s">
        <v>147</v>
      </c>
      <c r="E481" s="124" t="s">
        <v>608</v>
      </c>
      <c r="F481" s="125" t="s">
        <v>609</v>
      </c>
      <c r="G481" s="126" t="s">
        <v>232</v>
      </c>
      <c r="H481" s="127">
        <v>2</v>
      </c>
      <c r="I481" s="128"/>
      <c r="J481" s="129">
        <f t="shared" si="40"/>
        <v>0</v>
      </c>
      <c r="K481" s="125" t="s">
        <v>151</v>
      </c>
      <c r="L481" s="18"/>
      <c r="M481" s="130" t="s">
        <v>19</v>
      </c>
      <c r="N481" s="131" t="s">
        <v>42</v>
      </c>
      <c r="P481" s="132">
        <f t="shared" si="41"/>
        <v>0</v>
      </c>
      <c r="Q481" s="132">
        <v>0.07146</v>
      </c>
      <c r="R481" s="132">
        <f t="shared" si="42"/>
        <v>0.14292</v>
      </c>
      <c r="S481" s="132">
        <v>0</v>
      </c>
      <c r="T481" s="133">
        <f t="shared" si="43"/>
        <v>0</v>
      </c>
      <c r="AR481" s="134" t="s">
        <v>152</v>
      </c>
      <c r="AT481" s="134" t="s">
        <v>147</v>
      </c>
      <c r="AU481" s="134" t="s">
        <v>81</v>
      </c>
      <c r="AY481" s="2" t="s">
        <v>145</v>
      </c>
      <c r="BE481" s="135">
        <f t="shared" si="45"/>
        <v>0</v>
      </c>
      <c r="BF481" s="135">
        <f t="shared" si="46"/>
        <v>0</v>
      </c>
      <c r="BG481" s="135">
        <f t="shared" si="47"/>
        <v>0</v>
      </c>
      <c r="BH481" s="135">
        <f t="shared" si="48"/>
        <v>0</v>
      </c>
      <c r="BI481" s="135">
        <f t="shared" si="49"/>
        <v>0</v>
      </c>
      <c r="BJ481" s="2" t="s">
        <v>79</v>
      </c>
      <c r="BK481" s="135">
        <f t="shared" si="44"/>
        <v>0</v>
      </c>
      <c r="BL481" s="2" t="s">
        <v>152</v>
      </c>
      <c r="BM481" s="134" t="s">
        <v>610</v>
      </c>
    </row>
    <row r="482" spans="2:47" s="17" customFormat="1" ht="12">
      <c r="B482" s="18"/>
      <c r="D482" s="136" t="s">
        <v>154</v>
      </c>
      <c r="F482" s="137" t="s">
        <v>611</v>
      </c>
      <c r="I482" s="138"/>
      <c r="L482" s="18"/>
      <c r="M482" s="139"/>
      <c r="T482" s="42"/>
      <c r="AT482" s="2" t="s">
        <v>154</v>
      </c>
      <c r="AU482" s="2" t="s">
        <v>81</v>
      </c>
    </row>
    <row r="483" spans="2:47" s="17" customFormat="1" ht="39">
      <c r="B483" s="18"/>
      <c r="D483" s="142" t="s">
        <v>176</v>
      </c>
      <c r="F483" s="164" t="s">
        <v>589</v>
      </c>
      <c r="I483" s="138"/>
      <c r="L483" s="18"/>
      <c r="M483" s="139"/>
      <c r="T483" s="42"/>
      <c r="AT483" s="2" t="s">
        <v>176</v>
      </c>
      <c r="AU483" s="2" t="s">
        <v>81</v>
      </c>
    </row>
    <row r="484" spans="2:51" s="140" customFormat="1" ht="12">
      <c r="B484" s="141"/>
      <c r="D484" s="142" t="s">
        <v>156</v>
      </c>
      <c r="E484" s="143" t="s">
        <v>19</v>
      </c>
      <c r="F484" s="144" t="s">
        <v>236</v>
      </c>
      <c r="H484" s="143" t="s">
        <v>19</v>
      </c>
      <c r="I484" s="145"/>
      <c r="L484" s="141"/>
      <c r="M484" s="146"/>
      <c r="T484" s="147"/>
      <c r="AT484" s="143" t="s">
        <v>156</v>
      </c>
      <c r="AU484" s="143" t="s">
        <v>81</v>
      </c>
      <c r="AV484" s="140" t="s">
        <v>79</v>
      </c>
      <c r="AW484" s="140" t="s">
        <v>33</v>
      </c>
      <c r="AX484" s="140" t="s">
        <v>71</v>
      </c>
      <c r="AY484" s="143" t="s">
        <v>145</v>
      </c>
    </row>
    <row r="485" spans="2:51" s="148" customFormat="1" ht="12">
      <c r="B485" s="149"/>
      <c r="D485" s="142" t="s">
        <v>156</v>
      </c>
      <c r="E485" s="150" t="s">
        <v>19</v>
      </c>
      <c r="F485" s="151" t="s">
        <v>583</v>
      </c>
      <c r="H485" s="152">
        <v>2</v>
      </c>
      <c r="I485" s="153"/>
      <c r="L485" s="149"/>
      <c r="M485" s="154"/>
      <c r="T485" s="155"/>
      <c r="AT485" s="150" t="s">
        <v>156</v>
      </c>
      <c r="AU485" s="150" t="s">
        <v>81</v>
      </c>
      <c r="AV485" s="148" t="s">
        <v>81</v>
      </c>
      <c r="AW485" s="148" t="s">
        <v>33</v>
      </c>
      <c r="AX485" s="148" t="s">
        <v>79</v>
      </c>
      <c r="AY485" s="150" t="s">
        <v>145</v>
      </c>
    </row>
    <row r="486" spans="2:65" s="17" customFormat="1" ht="24.2" customHeight="1">
      <c r="B486" s="18"/>
      <c r="C486" s="165" t="s">
        <v>612</v>
      </c>
      <c r="D486" s="165" t="s">
        <v>180</v>
      </c>
      <c r="E486" s="166" t="s">
        <v>613</v>
      </c>
      <c r="F486" s="167" t="s">
        <v>614</v>
      </c>
      <c r="G486" s="168" t="s">
        <v>232</v>
      </c>
      <c r="H486" s="169">
        <v>1</v>
      </c>
      <c r="I486" s="170"/>
      <c r="J486" s="171">
        <f t="shared" si="40"/>
        <v>0</v>
      </c>
      <c r="K486" s="167" t="s">
        <v>151</v>
      </c>
      <c r="L486" s="172"/>
      <c r="M486" s="173" t="s">
        <v>19</v>
      </c>
      <c r="N486" s="174" t="s">
        <v>42</v>
      </c>
      <c r="P486" s="132">
        <f t="shared" si="41"/>
        <v>0</v>
      </c>
      <c r="Q486" s="132">
        <v>0.0267</v>
      </c>
      <c r="R486" s="132">
        <f t="shared" si="42"/>
        <v>0.0267</v>
      </c>
      <c r="S486" s="132">
        <v>0</v>
      </c>
      <c r="T486" s="133">
        <f t="shared" si="43"/>
        <v>0</v>
      </c>
      <c r="AR486" s="134" t="s">
        <v>184</v>
      </c>
      <c r="AT486" s="134" t="s">
        <v>180</v>
      </c>
      <c r="AU486" s="134" t="s">
        <v>81</v>
      </c>
      <c r="AY486" s="2" t="s">
        <v>145</v>
      </c>
      <c r="BE486" s="135">
        <f t="shared" si="45"/>
        <v>0</v>
      </c>
      <c r="BF486" s="135">
        <f t="shared" si="46"/>
        <v>0</v>
      </c>
      <c r="BG486" s="135">
        <f t="shared" si="47"/>
        <v>0</v>
      </c>
      <c r="BH486" s="135">
        <f t="shared" si="48"/>
        <v>0</v>
      </c>
      <c r="BI486" s="135">
        <f t="shared" si="49"/>
        <v>0</v>
      </c>
      <c r="BJ486" s="2" t="s">
        <v>79</v>
      </c>
      <c r="BK486" s="135">
        <f t="shared" si="44"/>
        <v>0</v>
      </c>
      <c r="BL486" s="2" t="s">
        <v>152</v>
      </c>
      <c r="BM486" s="134" t="s">
        <v>615</v>
      </c>
    </row>
    <row r="487" spans="2:65" s="17" customFormat="1" ht="24.2" customHeight="1">
      <c r="B487" s="18"/>
      <c r="C487" s="165" t="s">
        <v>616</v>
      </c>
      <c r="D487" s="165" t="s">
        <v>180</v>
      </c>
      <c r="E487" s="166" t="s">
        <v>617</v>
      </c>
      <c r="F487" s="167" t="s">
        <v>618</v>
      </c>
      <c r="G487" s="168" t="s">
        <v>232</v>
      </c>
      <c r="H487" s="169">
        <v>1</v>
      </c>
      <c r="I487" s="170"/>
      <c r="J487" s="171">
        <f t="shared" si="40"/>
        <v>0</v>
      </c>
      <c r="K487" s="167" t="s">
        <v>151</v>
      </c>
      <c r="L487" s="172"/>
      <c r="M487" s="173" t="s">
        <v>19</v>
      </c>
      <c r="N487" s="174" t="s">
        <v>42</v>
      </c>
      <c r="P487" s="132">
        <f t="shared" si="41"/>
        <v>0</v>
      </c>
      <c r="Q487" s="132">
        <v>0.0159</v>
      </c>
      <c r="R487" s="132">
        <f t="shared" si="42"/>
        <v>0.0159</v>
      </c>
      <c r="S487" s="132">
        <v>0</v>
      </c>
      <c r="T487" s="133">
        <f t="shared" si="43"/>
        <v>0</v>
      </c>
      <c r="AR487" s="134" t="s">
        <v>184</v>
      </c>
      <c r="AT487" s="134" t="s">
        <v>180</v>
      </c>
      <c r="AU487" s="134" t="s">
        <v>81</v>
      </c>
      <c r="AY487" s="2" t="s">
        <v>145</v>
      </c>
      <c r="BE487" s="135">
        <f t="shared" si="45"/>
        <v>0</v>
      </c>
      <c r="BF487" s="135">
        <f t="shared" si="46"/>
        <v>0</v>
      </c>
      <c r="BG487" s="135">
        <f t="shared" si="47"/>
        <v>0</v>
      </c>
      <c r="BH487" s="135">
        <f t="shared" si="48"/>
        <v>0</v>
      </c>
      <c r="BI487" s="135">
        <f t="shared" si="49"/>
        <v>0</v>
      </c>
      <c r="BJ487" s="2" t="s">
        <v>79</v>
      </c>
      <c r="BK487" s="135">
        <f t="shared" si="44"/>
        <v>0</v>
      </c>
      <c r="BL487" s="2" t="s">
        <v>152</v>
      </c>
      <c r="BM487" s="134" t="s">
        <v>619</v>
      </c>
    </row>
    <row r="488" spans="2:65" s="17" customFormat="1" ht="24.2" customHeight="1">
      <c r="B488" s="18"/>
      <c r="C488" s="123" t="s">
        <v>620</v>
      </c>
      <c r="D488" s="123" t="s">
        <v>147</v>
      </c>
      <c r="E488" s="124" t="s">
        <v>621</v>
      </c>
      <c r="F488" s="125" t="s">
        <v>622</v>
      </c>
      <c r="G488" s="126" t="s">
        <v>150</v>
      </c>
      <c r="H488" s="127">
        <v>29.297</v>
      </c>
      <c r="I488" s="128"/>
      <c r="J488" s="129">
        <f t="shared" si="40"/>
        <v>0</v>
      </c>
      <c r="K488" s="125" t="s">
        <v>19</v>
      </c>
      <c r="L488" s="18"/>
      <c r="M488" s="130" t="s">
        <v>19</v>
      </c>
      <c r="N488" s="131" t="s">
        <v>42</v>
      </c>
      <c r="P488" s="132">
        <f t="shared" si="41"/>
        <v>0</v>
      </c>
      <c r="Q488" s="132">
        <v>0</v>
      </c>
      <c r="R488" s="132">
        <f t="shared" si="42"/>
        <v>0</v>
      </c>
      <c r="S488" s="132">
        <v>0</v>
      </c>
      <c r="T488" s="133">
        <f t="shared" si="43"/>
        <v>0</v>
      </c>
      <c r="AR488" s="134" t="s">
        <v>152</v>
      </c>
      <c r="AT488" s="134" t="s">
        <v>147</v>
      </c>
      <c r="AU488" s="134" t="s">
        <v>81</v>
      </c>
      <c r="AY488" s="2" t="s">
        <v>145</v>
      </c>
      <c r="BE488" s="135">
        <f t="shared" si="45"/>
        <v>0</v>
      </c>
      <c r="BF488" s="135">
        <f t="shared" si="46"/>
        <v>0</v>
      </c>
      <c r="BG488" s="135">
        <f t="shared" si="47"/>
        <v>0</v>
      </c>
      <c r="BH488" s="135">
        <f t="shared" si="48"/>
        <v>0</v>
      </c>
      <c r="BI488" s="135">
        <f t="shared" si="49"/>
        <v>0</v>
      </c>
      <c r="BJ488" s="2" t="s">
        <v>79</v>
      </c>
      <c r="BK488" s="135">
        <f t="shared" si="44"/>
        <v>0</v>
      </c>
      <c r="BL488" s="2" t="s">
        <v>152</v>
      </c>
      <c r="BM488" s="134" t="s">
        <v>623</v>
      </c>
    </row>
    <row r="489" spans="2:47" s="17" customFormat="1" ht="19.5">
      <c r="B489" s="18"/>
      <c r="D489" s="142" t="s">
        <v>310</v>
      </c>
      <c r="F489" s="164" t="s">
        <v>624</v>
      </c>
      <c r="I489" s="138"/>
      <c r="L489" s="18"/>
      <c r="M489" s="139"/>
      <c r="T489" s="42"/>
      <c r="AT489" s="2" t="s">
        <v>310</v>
      </c>
      <c r="AU489" s="2" t="s">
        <v>81</v>
      </c>
    </row>
    <row r="490" spans="2:51" s="148" customFormat="1" ht="12">
      <c r="B490" s="149"/>
      <c r="D490" s="142" t="s">
        <v>156</v>
      </c>
      <c r="E490" s="150" t="s">
        <v>19</v>
      </c>
      <c r="F490" s="151" t="s">
        <v>625</v>
      </c>
      <c r="H490" s="152">
        <v>29.297</v>
      </c>
      <c r="I490" s="153"/>
      <c r="L490" s="149"/>
      <c r="M490" s="154"/>
      <c r="T490" s="155"/>
      <c r="AT490" s="150" t="s">
        <v>156</v>
      </c>
      <c r="AU490" s="150" t="s">
        <v>81</v>
      </c>
      <c r="AV490" s="148" t="s">
        <v>81</v>
      </c>
      <c r="AW490" s="148" t="s">
        <v>33</v>
      </c>
      <c r="AX490" s="148" t="s">
        <v>79</v>
      </c>
      <c r="AY490" s="150" t="s">
        <v>145</v>
      </c>
    </row>
    <row r="491" spans="2:63" s="110" customFormat="1" ht="22.9" customHeight="1">
      <c r="B491" s="111"/>
      <c r="D491" s="112" t="s">
        <v>70</v>
      </c>
      <c r="E491" s="121" t="s">
        <v>204</v>
      </c>
      <c r="F491" s="121" t="s">
        <v>626</v>
      </c>
      <c r="I491" s="114"/>
      <c r="J491" s="122">
        <f>BK491</f>
        <v>0</v>
      </c>
      <c r="L491" s="111"/>
      <c r="M491" s="116"/>
      <c r="P491" s="117">
        <f>SUM(P492:P843)</f>
        <v>0</v>
      </c>
      <c r="R491" s="117">
        <f>SUM(R492:R843)</f>
        <v>2.1461843999999988</v>
      </c>
      <c r="T491" s="118">
        <f>SUM(T492:T843)</f>
        <v>210.38903813999994</v>
      </c>
      <c r="AR491" s="112" t="s">
        <v>79</v>
      </c>
      <c r="AT491" s="119" t="s">
        <v>70</v>
      </c>
      <c r="AU491" s="119" t="s">
        <v>79</v>
      </c>
      <c r="AY491" s="112" t="s">
        <v>145</v>
      </c>
      <c r="BK491" s="120">
        <f>SUM(BK492:BK843)</f>
        <v>0</v>
      </c>
    </row>
    <row r="492" spans="2:65" s="17" customFormat="1" ht="37.9" customHeight="1">
      <c r="B492" s="18"/>
      <c r="C492" s="123" t="s">
        <v>627</v>
      </c>
      <c r="D492" s="123" t="s">
        <v>147</v>
      </c>
      <c r="E492" s="124" t="s">
        <v>628</v>
      </c>
      <c r="F492" s="125" t="s">
        <v>629</v>
      </c>
      <c r="G492" s="126" t="s">
        <v>316</v>
      </c>
      <c r="H492" s="127">
        <v>600</v>
      </c>
      <c r="I492" s="128"/>
      <c r="J492" s="129">
        <f>ROUND(I492*H492,2)</f>
        <v>0</v>
      </c>
      <c r="K492" s="125" t="s">
        <v>151</v>
      </c>
      <c r="L492" s="18"/>
      <c r="M492" s="130" t="s">
        <v>19</v>
      </c>
      <c r="N492" s="131" t="s">
        <v>42</v>
      </c>
      <c r="P492" s="132">
        <f>O492*H492</f>
        <v>0</v>
      </c>
      <c r="Q492" s="132">
        <v>0.00013</v>
      </c>
      <c r="R492" s="132">
        <f>Q492*H492</f>
        <v>0.078</v>
      </c>
      <c r="S492" s="132">
        <v>0</v>
      </c>
      <c r="T492" s="133">
        <f>S492*H492</f>
        <v>0</v>
      </c>
      <c r="AR492" s="134" t="s">
        <v>152</v>
      </c>
      <c r="AT492" s="134" t="s">
        <v>147</v>
      </c>
      <c r="AU492" s="134" t="s">
        <v>81</v>
      </c>
      <c r="AY492" s="2" t="s">
        <v>145</v>
      </c>
      <c r="BE492" s="135">
        <f t="shared" si="45"/>
        <v>0</v>
      </c>
      <c r="BF492" s="135">
        <f t="shared" si="46"/>
        <v>0</v>
      </c>
      <c r="BG492" s="135">
        <f t="shared" si="47"/>
        <v>0</v>
      </c>
      <c r="BH492" s="135">
        <f t="shared" si="48"/>
        <v>0</v>
      </c>
      <c r="BI492" s="135">
        <f t="shared" si="49"/>
        <v>0</v>
      </c>
      <c r="BJ492" s="2" t="s">
        <v>79</v>
      </c>
      <c r="BK492" s="135">
        <f>ROUND(I492*H492,2)</f>
        <v>0</v>
      </c>
      <c r="BL492" s="2" t="s">
        <v>152</v>
      </c>
      <c r="BM492" s="134" t="s">
        <v>630</v>
      </c>
    </row>
    <row r="493" spans="2:47" s="17" customFormat="1" ht="12">
      <c r="B493" s="18"/>
      <c r="D493" s="136" t="s">
        <v>154</v>
      </c>
      <c r="F493" s="137" t="s">
        <v>631</v>
      </c>
      <c r="I493" s="138"/>
      <c r="L493" s="18"/>
      <c r="M493" s="139"/>
      <c r="T493" s="42"/>
      <c r="AT493" s="2" t="s">
        <v>154</v>
      </c>
      <c r="AU493" s="2" t="s">
        <v>81</v>
      </c>
    </row>
    <row r="494" spans="2:47" s="17" customFormat="1" ht="78">
      <c r="B494" s="18"/>
      <c r="D494" s="142" t="s">
        <v>176</v>
      </c>
      <c r="F494" s="164" t="s">
        <v>632</v>
      </c>
      <c r="I494" s="138"/>
      <c r="L494" s="18"/>
      <c r="M494" s="139"/>
      <c r="T494" s="42"/>
      <c r="AT494" s="2" t="s">
        <v>176</v>
      </c>
      <c r="AU494" s="2" t="s">
        <v>81</v>
      </c>
    </row>
    <row r="495" spans="2:51" s="148" customFormat="1" ht="12">
      <c r="B495" s="149"/>
      <c r="D495" s="142" t="s">
        <v>156</v>
      </c>
      <c r="E495" s="150" t="s">
        <v>19</v>
      </c>
      <c r="F495" s="151" t="s">
        <v>633</v>
      </c>
      <c r="H495" s="152">
        <v>600</v>
      </c>
      <c r="I495" s="153"/>
      <c r="L495" s="149"/>
      <c r="M495" s="154"/>
      <c r="T495" s="155"/>
      <c r="AT495" s="150" t="s">
        <v>156</v>
      </c>
      <c r="AU495" s="150" t="s">
        <v>81</v>
      </c>
      <c r="AV495" s="148" t="s">
        <v>81</v>
      </c>
      <c r="AW495" s="148" t="s">
        <v>33</v>
      </c>
      <c r="AX495" s="148" t="s">
        <v>71</v>
      </c>
      <c r="AY495" s="150" t="s">
        <v>145</v>
      </c>
    </row>
    <row r="496" spans="2:51" s="156" customFormat="1" ht="12">
      <c r="B496" s="157"/>
      <c r="D496" s="142" t="s">
        <v>156</v>
      </c>
      <c r="E496" s="158" t="s">
        <v>19</v>
      </c>
      <c r="F496" s="159" t="s">
        <v>161</v>
      </c>
      <c r="H496" s="160">
        <v>600</v>
      </c>
      <c r="I496" s="161"/>
      <c r="L496" s="157"/>
      <c r="M496" s="162"/>
      <c r="T496" s="163"/>
      <c r="AT496" s="158" t="s">
        <v>156</v>
      </c>
      <c r="AU496" s="158" t="s">
        <v>81</v>
      </c>
      <c r="AV496" s="156" t="s">
        <v>152</v>
      </c>
      <c r="AW496" s="156" t="s">
        <v>33</v>
      </c>
      <c r="AX496" s="156" t="s">
        <v>79</v>
      </c>
      <c r="AY496" s="158" t="s">
        <v>145</v>
      </c>
    </row>
    <row r="497" spans="2:65" s="17" customFormat="1" ht="16.5" customHeight="1">
      <c r="B497" s="18"/>
      <c r="C497" s="123" t="s">
        <v>634</v>
      </c>
      <c r="D497" s="123" t="s">
        <v>147</v>
      </c>
      <c r="E497" s="124" t="s">
        <v>635</v>
      </c>
      <c r="F497" s="125" t="s">
        <v>636</v>
      </c>
      <c r="G497" s="126" t="s">
        <v>316</v>
      </c>
      <c r="H497" s="127">
        <v>1980.406</v>
      </c>
      <c r="I497" s="128"/>
      <c r="J497" s="129">
        <f>ROUND(I497*H497,2)</f>
        <v>0</v>
      </c>
      <c r="K497" s="125" t="s">
        <v>151</v>
      </c>
      <c r="L497" s="18"/>
      <c r="M497" s="130" t="s">
        <v>19</v>
      </c>
      <c r="N497" s="131" t="s">
        <v>42</v>
      </c>
      <c r="P497" s="132">
        <f>O497*H497</f>
        <v>0</v>
      </c>
      <c r="Q497" s="132">
        <v>0.001</v>
      </c>
      <c r="R497" s="132">
        <f>Q497*H497</f>
        <v>1.9804059999999999</v>
      </c>
      <c r="S497" s="132">
        <v>0.00031</v>
      </c>
      <c r="T497" s="133">
        <f>S497*H497</f>
        <v>0.6139258599999999</v>
      </c>
      <c r="AR497" s="134" t="s">
        <v>152</v>
      </c>
      <c r="AT497" s="134" t="s">
        <v>147</v>
      </c>
      <c r="AU497" s="134" t="s">
        <v>81</v>
      </c>
      <c r="AY497" s="2" t="s">
        <v>145</v>
      </c>
      <c r="BE497" s="135">
        <f t="shared" si="45"/>
        <v>0</v>
      </c>
      <c r="BF497" s="135">
        <f t="shared" si="46"/>
        <v>0</v>
      </c>
      <c r="BG497" s="135">
        <f t="shared" si="47"/>
        <v>0</v>
      </c>
      <c r="BH497" s="135">
        <f t="shared" si="48"/>
        <v>0</v>
      </c>
      <c r="BI497" s="135">
        <f t="shared" si="49"/>
        <v>0</v>
      </c>
      <c r="BJ497" s="2" t="s">
        <v>79</v>
      </c>
      <c r="BK497" s="135">
        <f>ROUND(I497*H497,2)</f>
        <v>0</v>
      </c>
      <c r="BL497" s="2" t="s">
        <v>152</v>
      </c>
      <c r="BM497" s="134" t="s">
        <v>637</v>
      </c>
    </row>
    <row r="498" spans="2:47" s="17" customFormat="1" ht="12">
      <c r="B498" s="18"/>
      <c r="D498" s="136" t="s">
        <v>154</v>
      </c>
      <c r="F498" s="137" t="s">
        <v>638</v>
      </c>
      <c r="I498" s="138"/>
      <c r="L498" s="18"/>
      <c r="M498" s="139"/>
      <c r="T498" s="42"/>
      <c r="AT498" s="2" t="s">
        <v>154</v>
      </c>
      <c r="AU498" s="2" t="s">
        <v>81</v>
      </c>
    </row>
    <row r="499" spans="2:47" s="17" customFormat="1" ht="39">
      <c r="B499" s="18"/>
      <c r="D499" s="142" t="s">
        <v>176</v>
      </c>
      <c r="F499" s="164" t="s">
        <v>639</v>
      </c>
      <c r="I499" s="138"/>
      <c r="L499" s="18"/>
      <c r="M499" s="139"/>
      <c r="T499" s="42"/>
      <c r="AT499" s="2" t="s">
        <v>176</v>
      </c>
      <c r="AU499" s="2" t="s">
        <v>81</v>
      </c>
    </row>
    <row r="500" spans="2:51" s="140" customFormat="1" ht="12">
      <c r="B500" s="141"/>
      <c r="D500" s="142" t="s">
        <v>156</v>
      </c>
      <c r="E500" s="143" t="s">
        <v>19</v>
      </c>
      <c r="F500" s="144" t="s">
        <v>640</v>
      </c>
      <c r="H500" s="143" t="s">
        <v>19</v>
      </c>
      <c r="I500" s="145"/>
      <c r="L500" s="141"/>
      <c r="M500" s="146"/>
      <c r="T500" s="147"/>
      <c r="AT500" s="143" t="s">
        <v>156</v>
      </c>
      <c r="AU500" s="143" t="s">
        <v>81</v>
      </c>
      <c r="AV500" s="140" t="s">
        <v>79</v>
      </c>
      <c r="AW500" s="140" t="s">
        <v>33</v>
      </c>
      <c r="AX500" s="140" t="s">
        <v>71</v>
      </c>
      <c r="AY500" s="143" t="s">
        <v>145</v>
      </c>
    </row>
    <row r="501" spans="2:51" s="140" customFormat="1" ht="12">
      <c r="B501" s="141"/>
      <c r="D501" s="142" t="s">
        <v>156</v>
      </c>
      <c r="E501" s="143" t="s">
        <v>19</v>
      </c>
      <c r="F501" s="144" t="s">
        <v>397</v>
      </c>
      <c r="H501" s="143" t="s">
        <v>19</v>
      </c>
      <c r="I501" s="145"/>
      <c r="L501" s="141"/>
      <c r="M501" s="146"/>
      <c r="T501" s="147"/>
      <c r="AT501" s="143" t="s">
        <v>156</v>
      </c>
      <c r="AU501" s="143" t="s">
        <v>81</v>
      </c>
      <c r="AV501" s="140" t="s">
        <v>79</v>
      </c>
      <c r="AW501" s="140" t="s">
        <v>33</v>
      </c>
      <c r="AX501" s="140" t="s">
        <v>71</v>
      </c>
      <c r="AY501" s="143" t="s">
        <v>145</v>
      </c>
    </row>
    <row r="502" spans="2:51" s="148" customFormat="1" ht="33.75">
      <c r="B502" s="149"/>
      <c r="D502" s="142" t="s">
        <v>156</v>
      </c>
      <c r="E502" s="150" t="s">
        <v>19</v>
      </c>
      <c r="F502" s="151" t="s">
        <v>398</v>
      </c>
      <c r="H502" s="152">
        <v>242.66</v>
      </c>
      <c r="I502" s="153"/>
      <c r="L502" s="149"/>
      <c r="M502" s="154"/>
      <c r="T502" s="155"/>
      <c r="AT502" s="150" t="s">
        <v>156</v>
      </c>
      <c r="AU502" s="150" t="s">
        <v>81</v>
      </c>
      <c r="AV502" s="148" t="s">
        <v>81</v>
      </c>
      <c r="AW502" s="148" t="s">
        <v>33</v>
      </c>
      <c r="AX502" s="148" t="s">
        <v>71</v>
      </c>
      <c r="AY502" s="150" t="s">
        <v>145</v>
      </c>
    </row>
    <row r="503" spans="2:51" s="140" customFormat="1" ht="12">
      <c r="B503" s="141"/>
      <c r="D503" s="142" t="s">
        <v>156</v>
      </c>
      <c r="E503" s="143" t="s">
        <v>19</v>
      </c>
      <c r="F503" s="144" t="s">
        <v>399</v>
      </c>
      <c r="H503" s="143" t="s">
        <v>19</v>
      </c>
      <c r="I503" s="145"/>
      <c r="L503" s="141"/>
      <c r="M503" s="146"/>
      <c r="T503" s="147"/>
      <c r="AT503" s="143" t="s">
        <v>156</v>
      </c>
      <c r="AU503" s="143" t="s">
        <v>81</v>
      </c>
      <c r="AV503" s="140" t="s">
        <v>79</v>
      </c>
      <c r="AW503" s="140" t="s">
        <v>33</v>
      </c>
      <c r="AX503" s="140" t="s">
        <v>71</v>
      </c>
      <c r="AY503" s="143" t="s">
        <v>145</v>
      </c>
    </row>
    <row r="504" spans="2:51" s="148" customFormat="1" ht="22.5">
      <c r="B504" s="149"/>
      <c r="D504" s="142" t="s">
        <v>156</v>
      </c>
      <c r="E504" s="150" t="s">
        <v>19</v>
      </c>
      <c r="F504" s="151" t="s">
        <v>641</v>
      </c>
      <c r="H504" s="152">
        <v>318.36</v>
      </c>
      <c r="I504" s="153"/>
      <c r="L504" s="149"/>
      <c r="M504" s="154"/>
      <c r="T504" s="155"/>
      <c r="AT504" s="150" t="s">
        <v>156</v>
      </c>
      <c r="AU504" s="150" t="s">
        <v>81</v>
      </c>
      <c r="AV504" s="148" t="s">
        <v>81</v>
      </c>
      <c r="AW504" s="148" t="s">
        <v>33</v>
      </c>
      <c r="AX504" s="148" t="s">
        <v>71</v>
      </c>
      <c r="AY504" s="150" t="s">
        <v>145</v>
      </c>
    </row>
    <row r="505" spans="2:51" s="175" customFormat="1" ht="12">
      <c r="B505" s="176"/>
      <c r="D505" s="142" t="s">
        <v>156</v>
      </c>
      <c r="E505" s="177" t="s">
        <v>19</v>
      </c>
      <c r="F505" s="178" t="s">
        <v>460</v>
      </c>
      <c r="H505" s="179">
        <v>561.02</v>
      </c>
      <c r="I505" s="180"/>
      <c r="L505" s="176"/>
      <c r="M505" s="181"/>
      <c r="T505" s="182"/>
      <c r="AT505" s="177" t="s">
        <v>156</v>
      </c>
      <c r="AU505" s="177" t="s">
        <v>81</v>
      </c>
      <c r="AV505" s="175" t="s">
        <v>166</v>
      </c>
      <c r="AW505" s="175" t="s">
        <v>33</v>
      </c>
      <c r="AX505" s="175" t="s">
        <v>71</v>
      </c>
      <c r="AY505" s="177" t="s">
        <v>145</v>
      </c>
    </row>
    <row r="506" spans="2:51" s="140" customFormat="1" ht="12">
      <c r="B506" s="141"/>
      <c r="D506" s="142" t="s">
        <v>156</v>
      </c>
      <c r="E506" s="143" t="s">
        <v>19</v>
      </c>
      <c r="F506" s="144" t="s">
        <v>642</v>
      </c>
      <c r="H506" s="143" t="s">
        <v>19</v>
      </c>
      <c r="I506" s="145"/>
      <c r="L506" s="141"/>
      <c r="M506" s="146"/>
      <c r="T506" s="147"/>
      <c r="AT506" s="143" t="s">
        <v>156</v>
      </c>
      <c r="AU506" s="143" t="s">
        <v>81</v>
      </c>
      <c r="AV506" s="140" t="s">
        <v>79</v>
      </c>
      <c r="AW506" s="140" t="s">
        <v>33</v>
      </c>
      <c r="AX506" s="140" t="s">
        <v>71</v>
      </c>
      <c r="AY506" s="143" t="s">
        <v>145</v>
      </c>
    </row>
    <row r="507" spans="2:51" s="140" customFormat="1" ht="12">
      <c r="B507" s="141"/>
      <c r="D507" s="142" t="s">
        <v>156</v>
      </c>
      <c r="E507" s="143" t="s">
        <v>19</v>
      </c>
      <c r="F507" s="144" t="s">
        <v>236</v>
      </c>
      <c r="H507" s="143" t="s">
        <v>19</v>
      </c>
      <c r="I507" s="145"/>
      <c r="L507" s="141"/>
      <c r="M507" s="146"/>
      <c r="T507" s="147"/>
      <c r="AT507" s="143" t="s">
        <v>156</v>
      </c>
      <c r="AU507" s="143" t="s">
        <v>81</v>
      </c>
      <c r="AV507" s="140" t="s">
        <v>79</v>
      </c>
      <c r="AW507" s="140" t="s">
        <v>33</v>
      </c>
      <c r="AX507" s="140" t="s">
        <v>71</v>
      </c>
      <c r="AY507" s="143" t="s">
        <v>145</v>
      </c>
    </row>
    <row r="508" spans="2:51" s="140" customFormat="1" ht="12">
      <c r="B508" s="141"/>
      <c r="D508" s="142" t="s">
        <v>156</v>
      </c>
      <c r="E508" s="143" t="s">
        <v>19</v>
      </c>
      <c r="F508" s="144" t="s">
        <v>425</v>
      </c>
      <c r="H508" s="143" t="s">
        <v>19</v>
      </c>
      <c r="I508" s="145"/>
      <c r="L508" s="141"/>
      <c r="M508" s="146"/>
      <c r="T508" s="147"/>
      <c r="AT508" s="143" t="s">
        <v>156</v>
      </c>
      <c r="AU508" s="143" t="s">
        <v>81</v>
      </c>
      <c r="AV508" s="140" t="s">
        <v>79</v>
      </c>
      <c r="AW508" s="140" t="s">
        <v>33</v>
      </c>
      <c r="AX508" s="140" t="s">
        <v>71</v>
      </c>
      <c r="AY508" s="143" t="s">
        <v>145</v>
      </c>
    </row>
    <row r="509" spans="2:51" s="148" customFormat="1" ht="22.5">
      <c r="B509" s="149"/>
      <c r="D509" s="142" t="s">
        <v>156</v>
      </c>
      <c r="E509" s="150" t="s">
        <v>19</v>
      </c>
      <c r="F509" s="151" t="s">
        <v>643</v>
      </c>
      <c r="H509" s="152">
        <v>86.957</v>
      </c>
      <c r="I509" s="153"/>
      <c r="L509" s="149"/>
      <c r="M509" s="154"/>
      <c r="T509" s="155"/>
      <c r="AT509" s="150" t="s">
        <v>156</v>
      </c>
      <c r="AU509" s="150" t="s">
        <v>81</v>
      </c>
      <c r="AV509" s="148" t="s">
        <v>81</v>
      </c>
      <c r="AW509" s="148" t="s">
        <v>33</v>
      </c>
      <c r="AX509" s="148" t="s">
        <v>71</v>
      </c>
      <c r="AY509" s="150" t="s">
        <v>145</v>
      </c>
    </row>
    <row r="510" spans="2:51" s="140" customFormat="1" ht="12">
      <c r="B510" s="141"/>
      <c r="D510" s="142" t="s">
        <v>156</v>
      </c>
      <c r="E510" s="143" t="s">
        <v>19</v>
      </c>
      <c r="F510" s="144" t="s">
        <v>427</v>
      </c>
      <c r="H510" s="143" t="s">
        <v>19</v>
      </c>
      <c r="I510" s="145"/>
      <c r="L510" s="141"/>
      <c r="M510" s="146"/>
      <c r="T510" s="147"/>
      <c r="AT510" s="143" t="s">
        <v>156</v>
      </c>
      <c r="AU510" s="143" t="s">
        <v>81</v>
      </c>
      <c r="AV510" s="140" t="s">
        <v>79</v>
      </c>
      <c r="AW510" s="140" t="s">
        <v>33</v>
      </c>
      <c r="AX510" s="140" t="s">
        <v>71</v>
      </c>
      <c r="AY510" s="143" t="s">
        <v>145</v>
      </c>
    </row>
    <row r="511" spans="2:51" s="148" customFormat="1" ht="33.75">
      <c r="B511" s="149"/>
      <c r="D511" s="142" t="s">
        <v>156</v>
      </c>
      <c r="E511" s="150" t="s">
        <v>19</v>
      </c>
      <c r="F511" s="151" t="s">
        <v>644</v>
      </c>
      <c r="H511" s="152">
        <v>278.72</v>
      </c>
      <c r="I511" s="153"/>
      <c r="L511" s="149"/>
      <c r="M511" s="154"/>
      <c r="T511" s="155"/>
      <c r="AT511" s="150" t="s">
        <v>156</v>
      </c>
      <c r="AU511" s="150" t="s">
        <v>81</v>
      </c>
      <c r="AV511" s="148" t="s">
        <v>81</v>
      </c>
      <c r="AW511" s="148" t="s">
        <v>33</v>
      </c>
      <c r="AX511" s="148" t="s">
        <v>71</v>
      </c>
      <c r="AY511" s="150" t="s">
        <v>145</v>
      </c>
    </row>
    <row r="512" spans="2:51" s="140" customFormat="1" ht="12">
      <c r="B512" s="141"/>
      <c r="D512" s="142" t="s">
        <v>156</v>
      </c>
      <c r="E512" s="143" t="s">
        <v>19</v>
      </c>
      <c r="F512" s="144" t="s">
        <v>430</v>
      </c>
      <c r="H512" s="143" t="s">
        <v>19</v>
      </c>
      <c r="I512" s="145"/>
      <c r="L512" s="141"/>
      <c r="M512" s="146"/>
      <c r="T512" s="147"/>
      <c r="AT512" s="143" t="s">
        <v>156</v>
      </c>
      <c r="AU512" s="143" t="s">
        <v>81</v>
      </c>
      <c r="AV512" s="140" t="s">
        <v>79</v>
      </c>
      <c r="AW512" s="140" t="s">
        <v>33</v>
      </c>
      <c r="AX512" s="140" t="s">
        <v>71</v>
      </c>
      <c r="AY512" s="143" t="s">
        <v>145</v>
      </c>
    </row>
    <row r="513" spans="2:51" s="148" customFormat="1" ht="12">
      <c r="B513" s="149"/>
      <c r="D513" s="142" t="s">
        <v>156</v>
      </c>
      <c r="E513" s="150" t="s">
        <v>19</v>
      </c>
      <c r="F513" s="151" t="s">
        <v>645</v>
      </c>
      <c r="H513" s="152">
        <v>142.48</v>
      </c>
      <c r="I513" s="153"/>
      <c r="L513" s="149"/>
      <c r="M513" s="154"/>
      <c r="T513" s="155"/>
      <c r="AT513" s="150" t="s">
        <v>156</v>
      </c>
      <c r="AU513" s="150" t="s">
        <v>81</v>
      </c>
      <c r="AV513" s="148" t="s">
        <v>81</v>
      </c>
      <c r="AW513" s="148" t="s">
        <v>33</v>
      </c>
      <c r="AX513" s="148" t="s">
        <v>71</v>
      </c>
      <c r="AY513" s="150" t="s">
        <v>145</v>
      </c>
    </row>
    <row r="514" spans="2:51" s="140" customFormat="1" ht="12">
      <c r="B514" s="141"/>
      <c r="D514" s="142" t="s">
        <v>156</v>
      </c>
      <c r="E514" s="143" t="s">
        <v>19</v>
      </c>
      <c r="F514" s="144" t="s">
        <v>432</v>
      </c>
      <c r="H514" s="143" t="s">
        <v>19</v>
      </c>
      <c r="I514" s="145"/>
      <c r="L514" s="141"/>
      <c r="M514" s="146"/>
      <c r="T514" s="147"/>
      <c r="AT514" s="143" t="s">
        <v>156</v>
      </c>
      <c r="AU514" s="143" t="s">
        <v>81</v>
      </c>
      <c r="AV514" s="140" t="s">
        <v>79</v>
      </c>
      <c r="AW514" s="140" t="s">
        <v>33</v>
      </c>
      <c r="AX514" s="140" t="s">
        <v>71</v>
      </c>
      <c r="AY514" s="143" t="s">
        <v>145</v>
      </c>
    </row>
    <row r="515" spans="2:51" s="148" customFormat="1" ht="12">
      <c r="B515" s="149"/>
      <c r="D515" s="142" t="s">
        <v>156</v>
      </c>
      <c r="E515" s="150" t="s">
        <v>19</v>
      </c>
      <c r="F515" s="151" t="s">
        <v>646</v>
      </c>
      <c r="H515" s="152">
        <v>135.785</v>
      </c>
      <c r="I515" s="153"/>
      <c r="L515" s="149"/>
      <c r="M515" s="154"/>
      <c r="T515" s="155"/>
      <c r="AT515" s="150" t="s">
        <v>156</v>
      </c>
      <c r="AU515" s="150" t="s">
        <v>81</v>
      </c>
      <c r="AV515" s="148" t="s">
        <v>81</v>
      </c>
      <c r="AW515" s="148" t="s">
        <v>33</v>
      </c>
      <c r="AX515" s="148" t="s">
        <v>71</v>
      </c>
      <c r="AY515" s="150" t="s">
        <v>145</v>
      </c>
    </row>
    <row r="516" spans="2:51" s="140" customFormat="1" ht="12">
      <c r="B516" s="141"/>
      <c r="D516" s="142" t="s">
        <v>156</v>
      </c>
      <c r="E516" s="143" t="s">
        <v>19</v>
      </c>
      <c r="F516" s="144" t="s">
        <v>434</v>
      </c>
      <c r="H516" s="143" t="s">
        <v>19</v>
      </c>
      <c r="I516" s="145"/>
      <c r="L516" s="141"/>
      <c r="M516" s="146"/>
      <c r="T516" s="147"/>
      <c r="AT516" s="143" t="s">
        <v>156</v>
      </c>
      <c r="AU516" s="143" t="s">
        <v>81</v>
      </c>
      <c r="AV516" s="140" t="s">
        <v>79</v>
      </c>
      <c r="AW516" s="140" t="s">
        <v>33</v>
      </c>
      <c r="AX516" s="140" t="s">
        <v>71</v>
      </c>
      <c r="AY516" s="143" t="s">
        <v>145</v>
      </c>
    </row>
    <row r="517" spans="2:51" s="148" customFormat="1" ht="12">
      <c r="B517" s="149"/>
      <c r="D517" s="142" t="s">
        <v>156</v>
      </c>
      <c r="E517" s="150" t="s">
        <v>19</v>
      </c>
      <c r="F517" s="151" t="s">
        <v>647</v>
      </c>
      <c r="H517" s="152">
        <v>103.22</v>
      </c>
      <c r="I517" s="153"/>
      <c r="L517" s="149"/>
      <c r="M517" s="154"/>
      <c r="T517" s="155"/>
      <c r="AT517" s="150" t="s">
        <v>156</v>
      </c>
      <c r="AU517" s="150" t="s">
        <v>81</v>
      </c>
      <c r="AV517" s="148" t="s">
        <v>81</v>
      </c>
      <c r="AW517" s="148" t="s">
        <v>33</v>
      </c>
      <c r="AX517" s="148" t="s">
        <v>71</v>
      </c>
      <c r="AY517" s="150" t="s">
        <v>145</v>
      </c>
    </row>
    <row r="518" spans="2:51" s="140" customFormat="1" ht="12">
      <c r="B518" s="141"/>
      <c r="D518" s="142" t="s">
        <v>156</v>
      </c>
      <c r="E518" s="143" t="s">
        <v>19</v>
      </c>
      <c r="F518" s="144" t="s">
        <v>237</v>
      </c>
      <c r="H518" s="143" t="s">
        <v>19</v>
      </c>
      <c r="I518" s="145"/>
      <c r="L518" s="141"/>
      <c r="M518" s="146"/>
      <c r="T518" s="147"/>
      <c r="AT518" s="143" t="s">
        <v>156</v>
      </c>
      <c r="AU518" s="143" t="s">
        <v>81</v>
      </c>
      <c r="AV518" s="140" t="s">
        <v>79</v>
      </c>
      <c r="AW518" s="140" t="s">
        <v>33</v>
      </c>
      <c r="AX518" s="140" t="s">
        <v>71</v>
      </c>
      <c r="AY518" s="143" t="s">
        <v>145</v>
      </c>
    </row>
    <row r="519" spans="2:51" s="140" customFormat="1" ht="12">
      <c r="B519" s="141"/>
      <c r="D519" s="142" t="s">
        <v>156</v>
      </c>
      <c r="E519" s="143" t="s">
        <v>19</v>
      </c>
      <c r="F519" s="144" t="s">
        <v>436</v>
      </c>
      <c r="H519" s="143" t="s">
        <v>19</v>
      </c>
      <c r="I519" s="145"/>
      <c r="L519" s="141"/>
      <c r="M519" s="146"/>
      <c r="T519" s="147"/>
      <c r="AT519" s="143" t="s">
        <v>156</v>
      </c>
      <c r="AU519" s="143" t="s">
        <v>81</v>
      </c>
      <c r="AV519" s="140" t="s">
        <v>79</v>
      </c>
      <c r="AW519" s="140" t="s">
        <v>33</v>
      </c>
      <c r="AX519" s="140" t="s">
        <v>71</v>
      </c>
      <c r="AY519" s="143" t="s">
        <v>145</v>
      </c>
    </row>
    <row r="520" spans="2:51" s="148" customFormat="1" ht="22.5">
      <c r="B520" s="149"/>
      <c r="D520" s="142" t="s">
        <v>156</v>
      </c>
      <c r="E520" s="150" t="s">
        <v>19</v>
      </c>
      <c r="F520" s="151" t="s">
        <v>437</v>
      </c>
      <c r="H520" s="152">
        <v>418.368</v>
      </c>
      <c r="I520" s="153"/>
      <c r="L520" s="149"/>
      <c r="M520" s="154"/>
      <c r="T520" s="155"/>
      <c r="AT520" s="150" t="s">
        <v>156</v>
      </c>
      <c r="AU520" s="150" t="s">
        <v>81</v>
      </c>
      <c r="AV520" s="148" t="s">
        <v>81</v>
      </c>
      <c r="AW520" s="148" t="s">
        <v>33</v>
      </c>
      <c r="AX520" s="148" t="s">
        <v>71</v>
      </c>
      <c r="AY520" s="150" t="s">
        <v>145</v>
      </c>
    </row>
    <row r="521" spans="2:51" s="140" customFormat="1" ht="12">
      <c r="B521" s="141"/>
      <c r="D521" s="142" t="s">
        <v>156</v>
      </c>
      <c r="E521" s="143" t="s">
        <v>19</v>
      </c>
      <c r="F521" s="144" t="s">
        <v>427</v>
      </c>
      <c r="H521" s="143" t="s">
        <v>19</v>
      </c>
      <c r="I521" s="145"/>
      <c r="L521" s="141"/>
      <c r="M521" s="146"/>
      <c r="T521" s="147"/>
      <c r="AT521" s="143" t="s">
        <v>156</v>
      </c>
      <c r="AU521" s="143" t="s">
        <v>81</v>
      </c>
      <c r="AV521" s="140" t="s">
        <v>79</v>
      </c>
      <c r="AW521" s="140" t="s">
        <v>33</v>
      </c>
      <c r="AX521" s="140" t="s">
        <v>71</v>
      </c>
      <c r="AY521" s="143" t="s">
        <v>145</v>
      </c>
    </row>
    <row r="522" spans="2:51" s="148" customFormat="1" ht="12">
      <c r="B522" s="149"/>
      <c r="D522" s="142" t="s">
        <v>156</v>
      </c>
      <c r="E522" s="150" t="s">
        <v>19</v>
      </c>
      <c r="F522" s="151" t="s">
        <v>648</v>
      </c>
      <c r="H522" s="152">
        <v>97.536</v>
      </c>
      <c r="I522" s="153"/>
      <c r="L522" s="149"/>
      <c r="M522" s="154"/>
      <c r="T522" s="155"/>
      <c r="AT522" s="150" t="s">
        <v>156</v>
      </c>
      <c r="AU522" s="150" t="s">
        <v>81</v>
      </c>
      <c r="AV522" s="148" t="s">
        <v>81</v>
      </c>
      <c r="AW522" s="148" t="s">
        <v>33</v>
      </c>
      <c r="AX522" s="148" t="s">
        <v>71</v>
      </c>
      <c r="AY522" s="150" t="s">
        <v>145</v>
      </c>
    </row>
    <row r="523" spans="2:51" s="140" customFormat="1" ht="12">
      <c r="B523" s="141"/>
      <c r="D523" s="142" t="s">
        <v>156</v>
      </c>
      <c r="E523" s="143" t="s">
        <v>19</v>
      </c>
      <c r="F523" s="144" t="s">
        <v>440</v>
      </c>
      <c r="H523" s="143" t="s">
        <v>19</v>
      </c>
      <c r="I523" s="145"/>
      <c r="L523" s="141"/>
      <c r="M523" s="146"/>
      <c r="T523" s="147"/>
      <c r="AT523" s="143" t="s">
        <v>156</v>
      </c>
      <c r="AU523" s="143" t="s">
        <v>81</v>
      </c>
      <c r="AV523" s="140" t="s">
        <v>79</v>
      </c>
      <c r="AW523" s="140" t="s">
        <v>33</v>
      </c>
      <c r="AX523" s="140" t="s">
        <v>71</v>
      </c>
      <c r="AY523" s="143" t="s">
        <v>145</v>
      </c>
    </row>
    <row r="524" spans="2:51" s="148" customFormat="1" ht="12">
      <c r="B524" s="149"/>
      <c r="D524" s="142" t="s">
        <v>156</v>
      </c>
      <c r="E524" s="150" t="s">
        <v>19</v>
      </c>
      <c r="F524" s="151" t="s">
        <v>649</v>
      </c>
      <c r="H524" s="152">
        <v>46.432</v>
      </c>
      <c r="I524" s="153"/>
      <c r="L524" s="149"/>
      <c r="M524" s="154"/>
      <c r="T524" s="155"/>
      <c r="AT524" s="150" t="s">
        <v>156</v>
      </c>
      <c r="AU524" s="150" t="s">
        <v>81</v>
      </c>
      <c r="AV524" s="148" t="s">
        <v>81</v>
      </c>
      <c r="AW524" s="148" t="s">
        <v>33</v>
      </c>
      <c r="AX524" s="148" t="s">
        <v>71</v>
      </c>
      <c r="AY524" s="150" t="s">
        <v>145</v>
      </c>
    </row>
    <row r="525" spans="2:51" s="140" customFormat="1" ht="12">
      <c r="B525" s="141"/>
      <c r="D525" s="142" t="s">
        <v>156</v>
      </c>
      <c r="E525" s="143" t="s">
        <v>19</v>
      </c>
      <c r="F525" s="144" t="s">
        <v>442</v>
      </c>
      <c r="H525" s="143" t="s">
        <v>19</v>
      </c>
      <c r="I525" s="145"/>
      <c r="L525" s="141"/>
      <c r="M525" s="146"/>
      <c r="T525" s="147"/>
      <c r="AT525" s="143" t="s">
        <v>156</v>
      </c>
      <c r="AU525" s="143" t="s">
        <v>81</v>
      </c>
      <c r="AV525" s="140" t="s">
        <v>79</v>
      </c>
      <c r="AW525" s="140" t="s">
        <v>33</v>
      </c>
      <c r="AX525" s="140" t="s">
        <v>71</v>
      </c>
      <c r="AY525" s="143" t="s">
        <v>145</v>
      </c>
    </row>
    <row r="526" spans="2:51" s="148" customFormat="1" ht="12">
      <c r="B526" s="149"/>
      <c r="D526" s="142" t="s">
        <v>156</v>
      </c>
      <c r="E526" s="150" t="s">
        <v>19</v>
      </c>
      <c r="F526" s="151" t="s">
        <v>650</v>
      </c>
      <c r="H526" s="152">
        <v>109.888</v>
      </c>
      <c r="I526" s="153"/>
      <c r="L526" s="149"/>
      <c r="M526" s="154"/>
      <c r="T526" s="155"/>
      <c r="AT526" s="150" t="s">
        <v>156</v>
      </c>
      <c r="AU526" s="150" t="s">
        <v>81</v>
      </c>
      <c r="AV526" s="148" t="s">
        <v>81</v>
      </c>
      <c r="AW526" s="148" t="s">
        <v>33</v>
      </c>
      <c r="AX526" s="148" t="s">
        <v>71</v>
      </c>
      <c r="AY526" s="150" t="s">
        <v>145</v>
      </c>
    </row>
    <row r="527" spans="2:51" s="175" customFormat="1" ht="12">
      <c r="B527" s="176"/>
      <c r="D527" s="142" t="s">
        <v>156</v>
      </c>
      <c r="E527" s="177" t="s">
        <v>19</v>
      </c>
      <c r="F527" s="178" t="s">
        <v>460</v>
      </c>
      <c r="H527" s="179">
        <v>1419.386</v>
      </c>
      <c r="I527" s="180"/>
      <c r="L527" s="176"/>
      <c r="M527" s="181"/>
      <c r="T527" s="182"/>
      <c r="AT527" s="177" t="s">
        <v>156</v>
      </c>
      <c r="AU527" s="177" t="s">
        <v>81</v>
      </c>
      <c r="AV527" s="175" t="s">
        <v>166</v>
      </c>
      <c r="AW527" s="175" t="s">
        <v>33</v>
      </c>
      <c r="AX527" s="175" t="s">
        <v>71</v>
      </c>
      <c r="AY527" s="177" t="s">
        <v>145</v>
      </c>
    </row>
    <row r="528" spans="2:51" s="156" customFormat="1" ht="12">
      <c r="B528" s="157"/>
      <c r="D528" s="142" t="s">
        <v>156</v>
      </c>
      <c r="E528" s="158" t="s">
        <v>19</v>
      </c>
      <c r="F528" s="159" t="s">
        <v>161</v>
      </c>
      <c r="H528" s="160">
        <v>1980.406</v>
      </c>
      <c r="I528" s="161"/>
      <c r="L528" s="157"/>
      <c r="M528" s="162"/>
      <c r="T528" s="163"/>
      <c r="AT528" s="158" t="s">
        <v>156</v>
      </c>
      <c r="AU528" s="158" t="s">
        <v>81</v>
      </c>
      <c r="AV528" s="156" t="s">
        <v>152</v>
      </c>
      <c r="AW528" s="156" t="s">
        <v>33</v>
      </c>
      <c r="AX528" s="156" t="s">
        <v>79</v>
      </c>
      <c r="AY528" s="158" t="s">
        <v>145</v>
      </c>
    </row>
    <row r="529" spans="2:65" s="17" customFormat="1" ht="55.5" customHeight="1">
      <c r="B529" s="18"/>
      <c r="C529" s="123" t="s">
        <v>651</v>
      </c>
      <c r="D529" s="123" t="s">
        <v>147</v>
      </c>
      <c r="E529" s="124" t="s">
        <v>652</v>
      </c>
      <c r="F529" s="125" t="s">
        <v>653</v>
      </c>
      <c r="G529" s="126" t="s">
        <v>292</v>
      </c>
      <c r="H529" s="127">
        <v>2.62</v>
      </c>
      <c r="I529" s="128"/>
      <c r="J529" s="129">
        <f>ROUND(I529*H529,2)</f>
        <v>0</v>
      </c>
      <c r="K529" s="125" t="s">
        <v>151</v>
      </c>
      <c r="L529" s="18"/>
      <c r="M529" s="130" t="s">
        <v>19</v>
      </c>
      <c r="N529" s="131" t="s">
        <v>42</v>
      </c>
      <c r="P529" s="132">
        <f>O529*H529</f>
        <v>0</v>
      </c>
      <c r="Q529" s="132">
        <v>0.01827</v>
      </c>
      <c r="R529" s="132">
        <f>Q529*H529</f>
        <v>0.047867400000000004</v>
      </c>
      <c r="S529" s="132">
        <v>0</v>
      </c>
      <c r="T529" s="133">
        <f>S529*H529</f>
        <v>0</v>
      </c>
      <c r="AR529" s="134" t="s">
        <v>152</v>
      </c>
      <c r="AT529" s="134" t="s">
        <v>147</v>
      </c>
      <c r="AU529" s="134" t="s">
        <v>81</v>
      </c>
      <c r="AY529" s="2" t="s">
        <v>145</v>
      </c>
      <c r="BE529" s="135">
        <f t="shared" si="45"/>
        <v>0</v>
      </c>
      <c r="BF529" s="135">
        <f t="shared" si="46"/>
        <v>0</v>
      </c>
      <c r="BG529" s="135">
        <f t="shared" si="47"/>
        <v>0</v>
      </c>
      <c r="BH529" s="135">
        <f t="shared" si="48"/>
        <v>0</v>
      </c>
      <c r="BI529" s="135">
        <f t="shared" si="49"/>
        <v>0</v>
      </c>
      <c r="BJ529" s="2" t="s">
        <v>79</v>
      </c>
      <c r="BK529" s="135">
        <f>ROUND(I529*H529,2)</f>
        <v>0</v>
      </c>
      <c r="BL529" s="2" t="s">
        <v>152</v>
      </c>
      <c r="BM529" s="134" t="s">
        <v>654</v>
      </c>
    </row>
    <row r="530" spans="2:47" s="17" customFormat="1" ht="12">
      <c r="B530" s="18"/>
      <c r="D530" s="136" t="s">
        <v>154</v>
      </c>
      <c r="F530" s="137" t="s">
        <v>655</v>
      </c>
      <c r="I530" s="138"/>
      <c r="L530" s="18"/>
      <c r="M530" s="139"/>
      <c r="T530" s="42"/>
      <c r="AT530" s="2" t="s">
        <v>154</v>
      </c>
      <c r="AU530" s="2" t="s">
        <v>81</v>
      </c>
    </row>
    <row r="531" spans="2:51" s="140" customFormat="1" ht="12">
      <c r="B531" s="141"/>
      <c r="D531" s="142" t="s">
        <v>156</v>
      </c>
      <c r="E531" s="143" t="s">
        <v>19</v>
      </c>
      <c r="F531" s="144" t="s">
        <v>656</v>
      </c>
      <c r="H531" s="143" t="s">
        <v>19</v>
      </c>
      <c r="I531" s="145"/>
      <c r="L531" s="141"/>
      <c r="M531" s="146"/>
      <c r="T531" s="147"/>
      <c r="AT531" s="143" t="s">
        <v>156</v>
      </c>
      <c r="AU531" s="143" t="s">
        <v>81</v>
      </c>
      <c r="AV531" s="140" t="s">
        <v>79</v>
      </c>
      <c r="AW531" s="140" t="s">
        <v>33</v>
      </c>
      <c r="AX531" s="140" t="s">
        <v>71</v>
      </c>
      <c r="AY531" s="143" t="s">
        <v>145</v>
      </c>
    </row>
    <row r="532" spans="2:51" s="148" customFormat="1" ht="12">
      <c r="B532" s="149"/>
      <c r="D532" s="142" t="s">
        <v>156</v>
      </c>
      <c r="E532" s="150" t="s">
        <v>19</v>
      </c>
      <c r="F532" s="151" t="s">
        <v>657</v>
      </c>
      <c r="H532" s="152">
        <v>2.62</v>
      </c>
      <c r="I532" s="153"/>
      <c r="L532" s="149"/>
      <c r="M532" s="154"/>
      <c r="T532" s="155"/>
      <c r="AT532" s="150" t="s">
        <v>156</v>
      </c>
      <c r="AU532" s="150" t="s">
        <v>81</v>
      </c>
      <c r="AV532" s="148" t="s">
        <v>81</v>
      </c>
      <c r="AW532" s="148" t="s">
        <v>33</v>
      </c>
      <c r="AX532" s="148" t="s">
        <v>71</v>
      </c>
      <c r="AY532" s="150" t="s">
        <v>145</v>
      </c>
    </row>
    <row r="533" spans="2:51" s="156" customFormat="1" ht="12">
      <c r="B533" s="157"/>
      <c r="D533" s="142" t="s">
        <v>156</v>
      </c>
      <c r="E533" s="158" t="s">
        <v>19</v>
      </c>
      <c r="F533" s="159" t="s">
        <v>161</v>
      </c>
      <c r="H533" s="160">
        <v>2.62</v>
      </c>
      <c r="I533" s="161"/>
      <c r="L533" s="157"/>
      <c r="M533" s="162"/>
      <c r="T533" s="163"/>
      <c r="AT533" s="158" t="s">
        <v>156</v>
      </c>
      <c r="AU533" s="158" t="s">
        <v>81</v>
      </c>
      <c r="AV533" s="156" t="s">
        <v>152</v>
      </c>
      <c r="AW533" s="156" t="s">
        <v>33</v>
      </c>
      <c r="AX533" s="156" t="s">
        <v>79</v>
      </c>
      <c r="AY533" s="158" t="s">
        <v>145</v>
      </c>
    </row>
    <row r="534" spans="2:65" s="17" customFormat="1" ht="24.2" customHeight="1">
      <c r="B534" s="18"/>
      <c r="C534" s="123" t="s">
        <v>658</v>
      </c>
      <c r="D534" s="123" t="s">
        <v>147</v>
      </c>
      <c r="E534" s="124" t="s">
        <v>659</v>
      </c>
      <c r="F534" s="125" t="s">
        <v>660</v>
      </c>
      <c r="G534" s="126" t="s">
        <v>316</v>
      </c>
      <c r="H534" s="127">
        <v>178.138</v>
      </c>
      <c r="I534" s="128"/>
      <c r="J534" s="129">
        <f>ROUND(I534*H534,2)</f>
        <v>0</v>
      </c>
      <c r="K534" s="125" t="s">
        <v>151</v>
      </c>
      <c r="L534" s="18"/>
      <c r="M534" s="130" t="s">
        <v>19</v>
      </c>
      <c r="N534" s="131" t="s">
        <v>42</v>
      </c>
      <c r="P534" s="132">
        <f>O534*H534</f>
        <v>0</v>
      </c>
      <c r="Q534" s="132">
        <v>0</v>
      </c>
      <c r="R534" s="132">
        <f>Q534*H534</f>
        <v>0</v>
      </c>
      <c r="S534" s="132">
        <v>0.181</v>
      </c>
      <c r="T534" s="133">
        <f>S534*H534</f>
        <v>32.242978</v>
      </c>
      <c r="AR534" s="134" t="s">
        <v>152</v>
      </c>
      <c r="AT534" s="134" t="s">
        <v>147</v>
      </c>
      <c r="AU534" s="134" t="s">
        <v>81</v>
      </c>
      <c r="AY534" s="2" t="s">
        <v>145</v>
      </c>
      <c r="BE534" s="135">
        <f t="shared" si="45"/>
        <v>0</v>
      </c>
      <c r="BF534" s="135">
        <f t="shared" si="46"/>
        <v>0</v>
      </c>
      <c r="BG534" s="135">
        <f t="shared" si="47"/>
        <v>0</v>
      </c>
      <c r="BH534" s="135">
        <f t="shared" si="48"/>
        <v>0</v>
      </c>
      <c r="BI534" s="135">
        <f t="shared" si="49"/>
        <v>0</v>
      </c>
      <c r="BJ534" s="2" t="s">
        <v>79</v>
      </c>
      <c r="BK534" s="135">
        <f>ROUND(I534*H534,2)</f>
        <v>0</v>
      </c>
      <c r="BL534" s="2" t="s">
        <v>152</v>
      </c>
      <c r="BM534" s="134" t="s">
        <v>661</v>
      </c>
    </row>
    <row r="535" spans="2:47" s="17" customFormat="1" ht="12">
      <c r="B535" s="18"/>
      <c r="D535" s="136" t="s">
        <v>154</v>
      </c>
      <c r="F535" s="137" t="s">
        <v>662</v>
      </c>
      <c r="I535" s="138"/>
      <c r="L535" s="18"/>
      <c r="M535" s="139"/>
      <c r="T535" s="42"/>
      <c r="AT535" s="2" t="s">
        <v>154</v>
      </c>
      <c r="AU535" s="2" t="s">
        <v>81</v>
      </c>
    </row>
    <row r="536" spans="2:51" s="140" customFormat="1" ht="12">
      <c r="B536" s="141"/>
      <c r="D536" s="142" t="s">
        <v>156</v>
      </c>
      <c r="E536" s="143" t="s">
        <v>19</v>
      </c>
      <c r="F536" s="144" t="s">
        <v>236</v>
      </c>
      <c r="H536" s="143" t="s">
        <v>19</v>
      </c>
      <c r="I536" s="145"/>
      <c r="L536" s="141"/>
      <c r="M536" s="146"/>
      <c r="T536" s="147"/>
      <c r="AT536" s="143" t="s">
        <v>156</v>
      </c>
      <c r="AU536" s="143" t="s">
        <v>81</v>
      </c>
      <c r="AV536" s="140" t="s">
        <v>79</v>
      </c>
      <c r="AW536" s="140" t="s">
        <v>33</v>
      </c>
      <c r="AX536" s="140" t="s">
        <v>71</v>
      </c>
      <c r="AY536" s="143" t="s">
        <v>145</v>
      </c>
    </row>
    <row r="537" spans="2:51" s="148" customFormat="1" ht="12">
      <c r="B537" s="149"/>
      <c r="D537" s="142" t="s">
        <v>156</v>
      </c>
      <c r="E537" s="150" t="s">
        <v>19</v>
      </c>
      <c r="F537" s="151" t="s">
        <v>663</v>
      </c>
      <c r="H537" s="152">
        <v>72.816</v>
      </c>
      <c r="I537" s="153"/>
      <c r="L537" s="149"/>
      <c r="M537" s="154"/>
      <c r="T537" s="155"/>
      <c r="AT537" s="150" t="s">
        <v>156</v>
      </c>
      <c r="AU537" s="150" t="s">
        <v>81</v>
      </c>
      <c r="AV537" s="148" t="s">
        <v>81</v>
      </c>
      <c r="AW537" s="148" t="s">
        <v>33</v>
      </c>
      <c r="AX537" s="148" t="s">
        <v>71</v>
      </c>
      <c r="AY537" s="150" t="s">
        <v>145</v>
      </c>
    </row>
    <row r="538" spans="2:51" s="148" customFormat="1" ht="12">
      <c r="B538" s="149"/>
      <c r="D538" s="142" t="s">
        <v>156</v>
      </c>
      <c r="E538" s="150" t="s">
        <v>19</v>
      </c>
      <c r="F538" s="151" t="s">
        <v>664</v>
      </c>
      <c r="H538" s="152">
        <v>-3.349</v>
      </c>
      <c r="I538" s="153"/>
      <c r="L538" s="149"/>
      <c r="M538" s="154"/>
      <c r="T538" s="155"/>
      <c r="AT538" s="150" t="s">
        <v>156</v>
      </c>
      <c r="AU538" s="150" t="s">
        <v>81</v>
      </c>
      <c r="AV538" s="148" t="s">
        <v>81</v>
      </c>
      <c r="AW538" s="148" t="s">
        <v>33</v>
      </c>
      <c r="AX538" s="148" t="s">
        <v>71</v>
      </c>
      <c r="AY538" s="150" t="s">
        <v>145</v>
      </c>
    </row>
    <row r="539" spans="2:51" s="140" customFormat="1" ht="12">
      <c r="B539" s="141"/>
      <c r="D539" s="142" t="s">
        <v>156</v>
      </c>
      <c r="E539" s="143" t="s">
        <v>19</v>
      </c>
      <c r="F539" s="144" t="s">
        <v>237</v>
      </c>
      <c r="H539" s="143" t="s">
        <v>19</v>
      </c>
      <c r="I539" s="145"/>
      <c r="L539" s="141"/>
      <c r="M539" s="146"/>
      <c r="T539" s="147"/>
      <c r="AT539" s="143" t="s">
        <v>156</v>
      </c>
      <c r="AU539" s="143" t="s">
        <v>81</v>
      </c>
      <c r="AV539" s="140" t="s">
        <v>79</v>
      </c>
      <c r="AW539" s="140" t="s">
        <v>33</v>
      </c>
      <c r="AX539" s="140" t="s">
        <v>71</v>
      </c>
      <c r="AY539" s="143" t="s">
        <v>145</v>
      </c>
    </row>
    <row r="540" spans="2:51" s="148" customFormat="1" ht="22.5">
      <c r="B540" s="149"/>
      <c r="D540" s="142" t="s">
        <v>156</v>
      </c>
      <c r="E540" s="150" t="s">
        <v>19</v>
      </c>
      <c r="F540" s="151" t="s">
        <v>665</v>
      </c>
      <c r="H540" s="152">
        <v>102.106</v>
      </c>
      <c r="I540" s="153"/>
      <c r="L540" s="149"/>
      <c r="M540" s="154"/>
      <c r="T540" s="155"/>
      <c r="AT540" s="150" t="s">
        <v>156</v>
      </c>
      <c r="AU540" s="150" t="s">
        <v>81</v>
      </c>
      <c r="AV540" s="148" t="s">
        <v>81</v>
      </c>
      <c r="AW540" s="148" t="s">
        <v>33</v>
      </c>
      <c r="AX540" s="148" t="s">
        <v>71</v>
      </c>
      <c r="AY540" s="150" t="s">
        <v>145</v>
      </c>
    </row>
    <row r="541" spans="2:51" s="148" customFormat="1" ht="12">
      <c r="B541" s="149"/>
      <c r="D541" s="142" t="s">
        <v>156</v>
      </c>
      <c r="E541" s="150" t="s">
        <v>19</v>
      </c>
      <c r="F541" s="151" t="s">
        <v>666</v>
      </c>
      <c r="H541" s="152">
        <v>-16.45</v>
      </c>
      <c r="I541" s="153"/>
      <c r="L541" s="149"/>
      <c r="M541" s="154"/>
      <c r="T541" s="155"/>
      <c r="AT541" s="150" t="s">
        <v>156</v>
      </c>
      <c r="AU541" s="150" t="s">
        <v>81</v>
      </c>
      <c r="AV541" s="148" t="s">
        <v>81</v>
      </c>
      <c r="AW541" s="148" t="s">
        <v>33</v>
      </c>
      <c r="AX541" s="148" t="s">
        <v>71</v>
      </c>
      <c r="AY541" s="150" t="s">
        <v>145</v>
      </c>
    </row>
    <row r="542" spans="2:51" s="148" customFormat="1" ht="12">
      <c r="B542" s="149"/>
      <c r="D542" s="142" t="s">
        <v>156</v>
      </c>
      <c r="E542" s="150" t="s">
        <v>19</v>
      </c>
      <c r="F542" s="151" t="s">
        <v>667</v>
      </c>
      <c r="H542" s="152">
        <v>23.015</v>
      </c>
      <c r="I542" s="153"/>
      <c r="L542" s="149"/>
      <c r="M542" s="154"/>
      <c r="T542" s="155"/>
      <c r="AT542" s="150" t="s">
        <v>156</v>
      </c>
      <c r="AU542" s="150" t="s">
        <v>81</v>
      </c>
      <c r="AV542" s="148" t="s">
        <v>81</v>
      </c>
      <c r="AW542" s="148" t="s">
        <v>33</v>
      </c>
      <c r="AX542" s="148" t="s">
        <v>71</v>
      </c>
      <c r="AY542" s="150" t="s">
        <v>145</v>
      </c>
    </row>
    <row r="543" spans="2:51" s="156" customFormat="1" ht="12">
      <c r="B543" s="157"/>
      <c r="D543" s="142" t="s">
        <v>156</v>
      </c>
      <c r="E543" s="158" t="s">
        <v>19</v>
      </c>
      <c r="F543" s="159" t="s">
        <v>161</v>
      </c>
      <c r="H543" s="160">
        <v>178.138</v>
      </c>
      <c r="I543" s="161"/>
      <c r="L543" s="157"/>
      <c r="M543" s="162"/>
      <c r="T543" s="163"/>
      <c r="AT543" s="158" t="s">
        <v>156</v>
      </c>
      <c r="AU543" s="158" t="s">
        <v>81</v>
      </c>
      <c r="AV543" s="156" t="s">
        <v>152</v>
      </c>
      <c r="AW543" s="156" t="s">
        <v>33</v>
      </c>
      <c r="AX543" s="156" t="s">
        <v>79</v>
      </c>
      <c r="AY543" s="158" t="s">
        <v>145</v>
      </c>
    </row>
    <row r="544" spans="2:65" s="17" customFormat="1" ht="24.2" customHeight="1">
      <c r="B544" s="18"/>
      <c r="C544" s="123" t="s">
        <v>668</v>
      </c>
      <c r="D544" s="123" t="s">
        <v>147</v>
      </c>
      <c r="E544" s="124" t="s">
        <v>669</v>
      </c>
      <c r="F544" s="125" t="s">
        <v>670</v>
      </c>
      <c r="G544" s="126" t="s">
        <v>316</v>
      </c>
      <c r="H544" s="127">
        <v>45.618</v>
      </c>
      <c r="I544" s="128"/>
      <c r="J544" s="129">
        <f>ROUND(I544*H544,2)</f>
        <v>0</v>
      </c>
      <c r="K544" s="125" t="s">
        <v>151</v>
      </c>
      <c r="L544" s="18"/>
      <c r="M544" s="130" t="s">
        <v>19</v>
      </c>
      <c r="N544" s="131" t="s">
        <v>42</v>
      </c>
      <c r="P544" s="132">
        <f>O544*H544</f>
        <v>0</v>
      </c>
      <c r="Q544" s="132">
        <v>0</v>
      </c>
      <c r="R544" s="132">
        <f>Q544*H544</f>
        <v>0</v>
      </c>
      <c r="S544" s="132">
        <v>0.261</v>
      </c>
      <c r="T544" s="133">
        <f>S544*H544</f>
        <v>11.906298000000001</v>
      </c>
      <c r="AR544" s="134" t="s">
        <v>152</v>
      </c>
      <c r="AT544" s="134" t="s">
        <v>147</v>
      </c>
      <c r="AU544" s="134" t="s">
        <v>81</v>
      </c>
      <c r="AY544" s="2" t="s">
        <v>145</v>
      </c>
      <c r="BE544" s="135">
        <f aca="true" t="shared" si="50" ref="BE544:BE603">IF(N544="základní",J544,0)</f>
        <v>0</v>
      </c>
      <c r="BF544" s="135">
        <f aca="true" t="shared" si="51" ref="BF544:BF603">IF(N544="snížená",J544,0)</f>
        <v>0</v>
      </c>
      <c r="BG544" s="135">
        <f aca="true" t="shared" si="52" ref="BG544:BG603">IF(N544="zákl. přenesená",J544,0)</f>
        <v>0</v>
      </c>
      <c r="BH544" s="135">
        <f aca="true" t="shared" si="53" ref="BH544:BH603">IF(N544="sníž. přenesená",J544,0)</f>
        <v>0</v>
      </c>
      <c r="BI544" s="135">
        <f aca="true" t="shared" si="54" ref="BI544:BI603">IF(N544="nulová",J544,0)</f>
        <v>0</v>
      </c>
      <c r="BJ544" s="2" t="s">
        <v>79</v>
      </c>
      <c r="BK544" s="135">
        <f>ROUND(I544*H544,2)</f>
        <v>0</v>
      </c>
      <c r="BL544" s="2" t="s">
        <v>152</v>
      </c>
      <c r="BM544" s="134" t="s">
        <v>671</v>
      </c>
    </row>
    <row r="545" spans="2:47" s="17" customFormat="1" ht="12">
      <c r="B545" s="18"/>
      <c r="D545" s="136" t="s">
        <v>154</v>
      </c>
      <c r="F545" s="137" t="s">
        <v>672</v>
      </c>
      <c r="I545" s="138"/>
      <c r="L545" s="18"/>
      <c r="M545" s="139"/>
      <c r="T545" s="42"/>
      <c r="AT545" s="2" t="s">
        <v>154</v>
      </c>
      <c r="AU545" s="2" t="s">
        <v>81</v>
      </c>
    </row>
    <row r="546" spans="2:51" s="140" customFormat="1" ht="12">
      <c r="B546" s="141"/>
      <c r="D546" s="142" t="s">
        <v>156</v>
      </c>
      <c r="E546" s="143" t="s">
        <v>19</v>
      </c>
      <c r="F546" s="144" t="s">
        <v>236</v>
      </c>
      <c r="H546" s="143" t="s">
        <v>19</v>
      </c>
      <c r="I546" s="145"/>
      <c r="L546" s="141"/>
      <c r="M546" s="146"/>
      <c r="T546" s="147"/>
      <c r="AT546" s="143" t="s">
        <v>156</v>
      </c>
      <c r="AU546" s="143" t="s">
        <v>81</v>
      </c>
      <c r="AV546" s="140" t="s">
        <v>79</v>
      </c>
      <c r="AW546" s="140" t="s">
        <v>33</v>
      </c>
      <c r="AX546" s="140" t="s">
        <v>71</v>
      </c>
      <c r="AY546" s="143" t="s">
        <v>145</v>
      </c>
    </row>
    <row r="547" spans="2:51" s="148" customFormat="1" ht="12">
      <c r="B547" s="149"/>
      <c r="D547" s="142" t="s">
        <v>156</v>
      </c>
      <c r="E547" s="150" t="s">
        <v>19</v>
      </c>
      <c r="F547" s="151" t="s">
        <v>673</v>
      </c>
      <c r="H547" s="152">
        <v>35.978</v>
      </c>
      <c r="I547" s="153"/>
      <c r="L547" s="149"/>
      <c r="M547" s="154"/>
      <c r="T547" s="155"/>
      <c r="AT547" s="150" t="s">
        <v>156</v>
      </c>
      <c r="AU547" s="150" t="s">
        <v>81</v>
      </c>
      <c r="AV547" s="148" t="s">
        <v>81</v>
      </c>
      <c r="AW547" s="148" t="s">
        <v>33</v>
      </c>
      <c r="AX547" s="148" t="s">
        <v>71</v>
      </c>
      <c r="AY547" s="150" t="s">
        <v>145</v>
      </c>
    </row>
    <row r="548" spans="2:51" s="148" customFormat="1" ht="12">
      <c r="B548" s="149"/>
      <c r="D548" s="142" t="s">
        <v>156</v>
      </c>
      <c r="E548" s="150" t="s">
        <v>19</v>
      </c>
      <c r="F548" s="151" t="s">
        <v>674</v>
      </c>
      <c r="H548" s="152">
        <v>-3.152</v>
      </c>
      <c r="I548" s="153"/>
      <c r="L548" s="149"/>
      <c r="M548" s="154"/>
      <c r="T548" s="155"/>
      <c r="AT548" s="150" t="s">
        <v>156</v>
      </c>
      <c r="AU548" s="150" t="s">
        <v>81</v>
      </c>
      <c r="AV548" s="148" t="s">
        <v>81</v>
      </c>
      <c r="AW548" s="148" t="s">
        <v>33</v>
      </c>
      <c r="AX548" s="148" t="s">
        <v>71</v>
      </c>
      <c r="AY548" s="150" t="s">
        <v>145</v>
      </c>
    </row>
    <row r="549" spans="2:51" s="140" customFormat="1" ht="12">
      <c r="B549" s="141"/>
      <c r="D549" s="142" t="s">
        <v>156</v>
      </c>
      <c r="E549" s="143" t="s">
        <v>19</v>
      </c>
      <c r="F549" s="144" t="s">
        <v>237</v>
      </c>
      <c r="H549" s="143" t="s">
        <v>19</v>
      </c>
      <c r="I549" s="145"/>
      <c r="L549" s="141"/>
      <c r="M549" s="146"/>
      <c r="T549" s="147"/>
      <c r="AT549" s="143" t="s">
        <v>156</v>
      </c>
      <c r="AU549" s="143" t="s">
        <v>81</v>
      </c>
      <c r="AV549" s="140" t="s">
        <v>79</v>
      </c>
      <c r="AW549" s="140" t="s">
        <v>33</v>
      </c>
      <c r="AX549" s="140" t="s">
        <v>71</v>
      </c>
      <c r="AY549" s="143" t="s">
        <v>145</v>
      </c>
    </row>
    <row r="550" spans="2:51" s="148" customFormat="1" ht="12">
      <c r="B550" s="149"/>
      <c r="D550" s="142" t="s">
        <v>156</v>
      </c>
      <c r="E550" s="150" t="s">
        <v>19</v>
      </c>
      <c r="F550" s="151" t="s">
        <v>675</v>
      </c>
      <c r="H550" s="152">
        <v>12.792</v>
      </c>
      <c r="I550" s="153"/>
      <c r="L550" s="149"/>
      <c r="M550" s="154"/>
      <c r="T550" s="155"/>
      <c r="AT550" s="150" t="s">
        <v>156</v>
      </c>
      <c r="AU550" s="150" t="s">
        <v>81</v>
      </c>
      <c r="AV550" s="148" t="s">
        <v>81</v>
      </c>
      <c r="AW550" s="148" t="s">
        <v>33</v>
      </c>
      <c r="AX550" s="148" t="s">
        <v>71</v>
      </c>
      <c r="AY550" s="150" t="s">
        <v>145</v>
      </c>
    </row>
    <row r="551" spans="2:51" s="156" customFormat="1" ht="12">
      <c r="B551" s="157"/>
      <c r="D551" s="142" t="s">
        <v>156</v>
      </c>
      <c r="E551" s="158" t="s">
        <v>19</v>
      </c>
      <c r="F551" s="159" t="s">
        <v>161</v>
      </c>
      <c r="H551" s="160">
        <v>45.618</v>
      </c>
      <c r="I551" s="161"/>
      <c r="L551" s="157"/>
      <c r="M551" s="162"/>
      <c r="T551" s="163"/>
      <c r="AT551" s="158" t="s">
        <v>156</v>
      </c>
      <c r="AU551" s="158" t="s">
        <v>81</v>
      </c>
      <c r="AV551" s="156" t="s">
        <v>152</v>
      </c>
      <c r="AW551" s="156" t="s">
        <v>33</v>
      </c>
      <c r="AX551" s="156" t="s">
        <v>79</v>
      </c>
      <c r="AY551" s="158" t="s">
        <v>145</v>
      </c>
    </row>
    <row r="552" spans="2:65" s="17" customFormat="1" ht="24.2" customHeight="1">
      <c r="B552" s="18"/>
      <c r="C552" s="123" t="s">
        <v>676</v>
      </c>
      <c r="D552" s="123" t="s">
        <v>147</v>
      </c>
      <c r="E552" s="124" t="s">
        <v>677</v>
      </c>
      <c r="F552" s="125" t="s">
        <v>678</v>
      </c>
      <c r="G552" s="126" t="s">
        <v>150</v>
      </c>
      <c r="H552" s="127">
        <v>23.292</v>
      </c>
      <c r="I552" s="128"/>
      <c r="J552" s="129">
        <f>ROUND(I552*H552,2)</f>
        <v>0</v>
      </c>
      <c r="K552" s="125" t="s">
        <v>151</v>
      </c>
      <c r="L552" s="18"/>
      <c r="M552" s="130" t="s">
        <v>19</v>
      </c>
      <c r="N552" s="131" t="s">
        <v>42</v>
      </c>
      <c r="P552" s="132">
        <f>O552*H552</f>
        <v>0</v>
      </c>
      <c r="Q552" s="132">
        <v>0</v>
      </c>
      <c r="R552" s="132">
        <f>Q552*H552</f>
        <v>0</v>
      </c>
      <c r="S552" s="132">
        <v>2.2</v>
      </c>
      <c r="T552" s="133">
        <f>S552*H552</f>
        <v>51.24240000000001</v>
      </c>
      <c r="AR552" s="134" t="s">
        <v>152</v>
      </c>
      <c r="AT552" s="134" t="s">
        <v>147</v>
      </c>
      <c r="AU552" s="134" t="s">
        <v>81</v>
      </c>
      <c r="AY552" s="2" t="s">
        <v>145</v>
      </c>
      <c r="BE552" s="135">
        <f t="shared" si="50"/>
        <v>0</v>
      </c>
      <c r="BF552" s="135">
        <f t="shared" si="51"/>
        <v>0</v>
      </c>
      <c r="BG552" s="135">
        <f t="shared" si="52"/>
        <v>0</v>
      </c>
      <c r="BH552" s="135">
        <f t="shared" si="53"/>
        <v>0</v>
      </c>
      <c r="BI552" s="135">
        <f t="shared" si="54"/>
        <v>0</v>
      </c>
      <c r="BJ552" s="2" t="s">
        <v>79</v>
      </c>
      <c r="BK552" s="135">
        <f>ROUND(I552*H552,2)</f>
        <v>0</v>
      </c>
      <c r="BL552" s="2" t="s">
        <v>152</v>
      </c>
      <c r="BM552" s="134" t="s">
        <v>679</v>
      </c>
    </row>
    <row r="553" spans="2:47" s="17" customFormat="1" ht="12">
      <c r="B553" s="18"/>
      <c r="D553" s="136" t="s">
        <v>154</v>
      </c>
      <c r="F553" s="137" t="s">
        <v>680</v>
      </c>
      <c r="I553" s="138"/>
      <c r="L553" s="18"/>
      <c r="M553" s="139"/>
      <c r="T553" s="42"/>
      <c r="AT553" s="2" t="s">
        <v>154</v>
      </c>
      <c r="AU553" s="2" t="s">
        <v>81</v>
      </c>
    </row>
    <row r="554" spans="2:51" s="140" customFormat="1" ht="12">
      <c r="B554" s="141"/>
      <c r="D554" s="142" t="s">
        <v>156</v>
      </c>
      <c r="E554" s="143" t="s">
        <v>19</v>
      </c>
      <c r="F554" s="144" t="s">
        <v>681</v>
      </c>
      <c r="H554" s="143" t="s">
        <v>19</v>
      </c>
      <c r="I554" s="145"/>
      <c r="L554" s="141"/>
      <c r="M554" s="146"/>
      <c r="T554" s="147"/>
      <c r="AT554" s="143" t="s">
        <v>156</v>
      </c>
      <c r="AU554" s="143" t="s">
        <v>81</v>
      </c>
      <c r="AV554" s="140" t="s">
        <v>79</v>
      </c>
      <c r="AW554" s="140" t="s">
        <v>33</v>
      </c>
      <c r="AX554" s="140" t="s">
        <v>71</v>
      </c>
      <c r="AY554" s="143" t="s">
        <v>145</v>
      </c>
    </row>
    <row r="555" spans="2:51" s="148" customFormat="1" ht="12">
      <c r="B555" s="149"/>
      <c r="D555" s="142" t="s">
        <v>156</v>
      </c>
      <c r="E555" s="150" t="s">
        <v>19</v>
      </c>
      <c r="F555" s="151" t="s">
        <v>682</v>
      </c>
      <c r="H555" s="152">
        <v>21.81</v>
      </c>
      <c r="I555" s="153"/>
      <c r="L555" s="149"/>
      <c r="M555" s="154"/>
      <c r="T555" s="155"/>
      <c r="AT555" s="150" t="s">
        <v>156</v>
      </c>
      <c r="AU555" s="150" t="s">
        <v>81</v>
      </c>
      <c r="AV555" s="148" t="s">
        <v>81</v>
      </c>
      <c r="AW555" s="148" t="s">
        <v>33</v>
      </c>
      <c r="AX555" s="148" t="s">
        <v>71</v>
      </c>
      <c r="AY555" s="150" t="s">
        <v>145</v>
      </c>
    </row>
    <row r="556" spans="2:51" s="140" customFormat="1" ht="12">
      <c r="B556" s="141"/>
      <c r="D556" s="142" t="s">
        <v>156</v>
      </c>
      <c r="E556" s="143" t="s">
        <v>19</v>
      </c>
      <c r="F556" s="144" t="s">
        <v>683</v>
      </c>
      <c r="H556" s="143" t="s">
        <v>19</v>
      </c>
      <c r="I556" s="145"/>
      <c r="L556" s="141"/>
      <c r="M556" s="146"/>
      <c r="T556" s="147"/>
      <c r="AT556" s="143" t="s">
        <v>156</v>
      </c>
      <c r="AU556" s="143" t="s">
        <v>81</v>
      </c>
      <c r="AV556" s="140" t="s">
        <v>79</v>
      </c>
      <c r="AW556" s="140" t="s">
        <v>33</v>
      </c>
      <c r="AX556" s="140" t="s">
        <v>71</v>
      </c>
      <c r="AY556" s="143" t="s">
        <v>145</v>
      </c>
    </row>
    <row r="557" spans="2:51" s="148" customFormat="1" ht="12">
      <c r="B557" s="149"/>
      <c r="D557" s="142" t="s">
        <v>156</v>
      </c>
      <c r="E557" s="150" t="s">
        <v>19</v>
      </c>
      <c r="F557" s="151" t="s">
        <v>684</v>
      </c>
      <c r="H557" s="152">
        <v>1.482</v>
      </c>
      <c r="I557" s="153"/>
      <c r="L557" s="149"/>
      <c r="M557" s="154"/>
      <c r="T557" s="155"/>
      <c r="AT557" s="150" t="s">
        <v>156</v>
      </c>
      <c r="AU557" s="150" t="s">
        <v>81</v>
      </c>
      <c r="AV557" s="148" t="s">
        <v>81</v>
      </c>
      <c r="AW557" s="148" t="s">
        <v>33</v>
      </c>
      <c r="AX557" s="148" t="s">
        <v>71</v>
      </c>
      <c r="AY557" s="150" t="s">
        <v>145</v>
      </c>
    </row>
    <row r="558" spans="2:51" s="156" customFormat="1" ht="12">
      <c r="B558" s="157"/>
      <c r="D558" s="142" t="s">
        <v>156</v>
      </c>
      <c r="E558" s="158" t="s">
        <v>19</v>
      </c>
      <c r="F558" s="159" t="s">
        <v>161</v>
      </c>
      <c r="H558" s="160">
        <v>23.292</v>
      </c>
      <c r="I558" s="161"/>
      <c r="L558" s="157"/>
      <c r="M558" s="162"/>
      <c r="T558" s="163"/>
      <c r="AT558" s="158" t="s">
        <v>156</v>
      </c>
      <c r="AU558" s="158" t="s">
        <v>81</v>
      </c>
      <c r="AV558" s="156" t="s">
        <v>152</v>
      </c>
      <c r="AW558" s="156" t="s">
        <v>33</v>
      </c>
      <c r="AX558" s="156" t="s">
        <v>79</v>
      </c>
      <c r="AY558" s="158" t="s">
        <v>145</v>
      </c>
    </row>
    <row r="559" spans="2:65" s="17" customFormat="1" ht="49.15" customHeight="1">
      <c r="B559" s="18"/>
      <c r="C559" s="123" t="s">
        <v>685</v>
      </c>
      <c r="D559" s="123" t="s">
        <v>147</v>
      </c>
      <c r="E559" s="124" t="s">
        <v>686</v>
      </c>
      <c r="F559" s="125" t="s">
        <v>687</v>
      </c>
      <c r="G559" s="126" t="s">
        <v>316</v>
      </c>
      <c r="H559" s="127">
        <v>436.19</v>
      </c>
      <c r="I559" s="128"/>
      <c r="J559" s="129">
        <f>ROUND(I559*H559,2)</f>
        <v>0</v>
      </c>
      <c r="K559" s="125" t="s">
        <v>151</v>
      </c>
      <c r="L559" s="18"/>
      <c r="M559" s="130" t="s">
        <v>19</v>
      </c>
      <c r="N559" s="131" t="s">
        <v>42</v>
      </c>
      <c r="P559" s="132">
        <f>O559*H559</f>
        <v>0</v>
      </c>
      <c r="Q559" s="132">
        <v>0</v>
      </c>
      <c r="R559" s="132">
        <f>Q559*H559</f>
        <v>0</v>
      </c>
      <c r="S559" s="132">
        <v>0.09</v>
      </c>
      <c r="T559" s="133">
        <f>S559*H559</f>
        <v>39.2571</v>
      </c>
      <c r="AR559" s="134" t="s">
        <v>152</v>
      </c>
      <c r="AT559" s="134" t="s">
        <v>147</v>
      </c>
      <c r="AU559" s="134" t="s">
        <v>81</v>
      </c>
      <c r="AY559" s="2" t="s">
        <v>145</v>
      </c>
      <c r="BE559" s="135">
        <f t="shared" si="50"/>
        <v>0</v>
      </c>
      <c r="BF559" s="135">
        <f t="shared" si="51"/>
        <v>0</v>
      </c>
      <c r="BG559" s="135">
        <f t="shared" si="52"/>
        <v>0</v>
      </c>
      <c r="BH559" s="135">
        <f t="shared" si="53"/>
        <v>0</v>
      </c>
      <c r="BI559" s="135">
        <f t="shared" si="54"/>
        <v>0</v>
      </c>
      <c r="BJ559" s="2" t="s">
        <v>79</v>
      </c>
      <c r="BK559" s="135">
        <f>ROUND(I559*H559,2)</f>
        <v>0</v>
      </c>
      <c r="BL559" s="2" t="s">
        <v>152</v>
      </c>
      <c r="BM559" s="134" t="s">
        <v>688</v>
      </c>
    </row>
    <row r="560" spans="2:47" s="17" customFormat="1" ht="12">
      <c r="B560" s="18"/>
      <c r="D560" s="136" t="s">
        <v>154</v>
      </c>
      <c r="F560" s="137" t="s">
        <v>689</v>
      </c>
      <c r="I560" s="138"/>
      <c r="L560" s="18"/>
      <c r="M560" s="139"/>
      <c r="T560" s="42"/>
      <c r="AT560" s="2" t="s">
        <v>154</v>
      </c>
      <c r="AU560" s="2" t="s">
        <v>81</v>
      </c>
    </row>
    <row r="561" spans="2:47" s="17" customFormat="1" ht="29.25">
      <c r="B561" s="18"/>
      <c r="D561" s="142" t="s">
        <v>176</v>
      </c>
      <c r="F561" s="164" t="s">
        <v>690</v>
      </c>
      <c r="I561" s="138"/>
      <c r="L561" s="18"/>
      <c r="M561" s="139"/>
      <c r="T561" s="42"/>
      <c r="AT561" s="2" t="s">
        <v>176</v>
      </c>
      <c r="AU561" s="2" t="s">
        <v>81</v>
      </c>
    </row>
    <row r="562" spans="2:51" s="140" customFormat="1" ht="12">
      <c r="B562" s="141"/>
      <c r="D562" s="142" t="s">
        <v>156</v>
      </c>
      <c r="E562" s="143" t="s">
        <v>19</v>
      </c>
      <c r="F562" s="144" t="s">
        <v>397</v>
      </c>
      <c r="H562" s="143" t="s">
        <v>19</v>
      </c>
      <c r="I562" s="145"/>
      <c r="L562" s="141"/>
      <c r="M562" s="146"/>
      <c r="T562" s="147"/>
      <c r="AT562" s="143" t="s">
        <v>156</v>
      </c>
      <c r="AU562" s="143" t="s">
        <v>81</v>
      </c>
      <c r="AV562" s="140" t="s">
        <v>79</v>
      </c>
      <c r="AW562" s="140" t="s">
        <v>33</v>
      </c>
      <c r="AX562" s="140" t="s">
        <v>71</v>
      </c>
      <c r="AY562" s="143" t="s">
        <v>145</v>
      </c>
    </row>
    <row r="563" spans="2:51" s="148" customFormat="1" ht="33.75">
      <c r="B563" s="149"/>
      <c r="D563" s="142" t="s">
        <v>156</v>
      </c>
      <c r="E563" s="150" t="s">
        <v>19</v>
      </c>
      <c r="F563" s="151" t="s">
        <v>570</v>
      </c>
      <c r="H563" s="152">
        <v>228.57</v>
      </c>
      <c r="I563" s="153"/>
      <c r="L563" s="149"/>
      <c r="M563" s="154"/>
      <c r="T563" s="155"/>
      <c r="AT563" s="150" t="s">
        <v>156</v>
      </c>
      <c r="AU563" s="150" t="s">
        <v>81</v>
      </c>
      <c r="AV563" s="148" t="s">
        <v>81</v>
      </c>
      <c r="AW563" s="148" t="s">
        <v>33</v>
      </c>
      <c r="AX563" s="148" t="s">
        <v>71</v>
      </c>
      <c r="AY563" s="150" t="s">
        <v>145</v>
      </c>
    </row>
    <row r="564" spans="2:51" s="140" customFormat="1" ht="12">
      <c r="B564" s="141"/>
      <c r="D564" s="142" t="s">
        <v>156</v>
      </c>
      <c r="E564" s="143" t="s">
        <v>19</v>
      </c>
      <c r="F564" s="144" t="s">
        <v>399</v>
      </c>
      <c r="H564" s="143" t="s">
        <v>19</v>
      </c>
      <c r="I564" s="145"/>
      <c r="L564" s="141"/>
      <c r="M564" s="146"/>
      <c r="T564" s="147"/>
      <c r="AT564" s="143" t="s">
        <v>156</v>
      </c>
      <c r="AU564" s="143" t="s">
        <v>81</v>
      </c>
      <c r="AV564" s="140" t="s">
        <v>79</v>
      </c>
      <c r="AW564" s="140" t="s">
        <v>33</v>
      </c>
      <c r="AX564" s="140" t="s">
        <v>71</v>
      </c>
      <c r="AY564" s="143" t="s">
        <v>145</v>
      </c>
    </row>
    <row r="565" spans="2:51" s="148" customFormat="1" ht="22.5">
      <c r="B565" s="149"/>
      <c r="D565" s="142" t="s">
        <v>156</v>
      </c>
      <c r="E565" s="150" t="s">
        <v>19</v>
      </c>
      <c r="F565" s="151" t="s">
        <v>571</v>
      </c>
      <c r="H565" s="152">
        <v>207.62</v>
      </c>
      <c r="I565" s="153"/>
      <c r="L565" s="149"/>
      <c r="M565" s="154"/>
      <c r="T565" s="155"/>
      <c r="AT565" s="150" t="s">
        <v>156</v>
      </c>
      <c r="AU565" s="150" t="s">
        <v>81</v>
      </c>
      <c r="AV565" s="148" t="s">
        <v>81</v>
      </c>
      <c r="AW565" s="148" t="s">
        <v>33</v>
      </c>
      <c r="AX565" s="148" t="s">
        <v>71</v>
      </c>
      <c r="AY565" s="150" t="s">
        <v>145</v>
      </c>
    </row>
    <row r="566" spans="2:51" s="156" customFormat="1" ht="12">
      <c r="B566" s="157"/>
      <c r="D566" s="142" t="s">
        <v>156</v>
      </c>
      <c r="E566" s="158" t="s">
        <v>19</v>
      </c>
      <c r="F566" s="159" t="s">
        <v>161</v>
      </c>
      <c r="H566" s="160">
        <v>436.19</v>
      </c>
      <c r="I566" s="161"/>
      <c r="L566" s="157"/>
      <c r="M566" s="162"/>
      <c r="T566" s="163"/>
      <c r="AT566" s="158" t="s">
        <v>156</v>
      </c>
      <c r="AU566" s="158" t="s">
        <v>81</v>
      </c>
      <c r="AV566" s="156" t="s">
        <v>152</v>
      </c>
      <c r="AW566" s="156" t="s">
        <v>33</v>
      </c>
      <c r="AX566" s="156" t="s">
        <v>79</v>
      </c>
      <c r="AY566" s="158" t="s">
        <v>145</v>
      </c>
    </row>
    <row r="567" spans="2:65" s="17" customFormat="1" ht="37.9" customHeight="1">
      <c r="B567" s="18"/>
      <c r="C567" s="123" t="s">
        <v>691</v>
      </c>
      <c r="D567" s="123" t="s">
        <v>147</v>
      </c>
      <c r="E567" s="124" t="s">
        <v>692</v>
      </c>
      <c r="F567" s="125" t="s">
        <v>693</v>
      </c>
      <c r="G567" s="126" t="s">
        <v>316</v>
      </c>
      <c r="H567" s="127">
        <v>19.25</v>
      </c>
      <c r="I567" s="128"/>
      <c r="J567" s="129">
        <f>ROUND(I567*H567,2)</f>
        <v>0</v>
      </c>
      <c r="K567" s="125" t="s">
        <v>151</v>
      </c>
      <c r="L567" s="18"/>
      <c r="M567" s="130" t="s">
        <v>19</v>
      </c>
      <c r="N567" s="131" t="s">
        <v>42</v>
      </c>
      <c r="P567" s="132">
        <f>O567*H567</f>
        <v>0</v>
      </c>
      <c r="Q567" s="132">
        <v>0</v>
      </c>
      <c r="R567" s="132">
        <f>Q567*H567</f>
        <v>0</v>
      </c>
      <c r="S567" s="132">
        <v>0.038</v>
      </c>
      <c r="T567" s="133">
        <f>S567*H567</f>
        <v>0.7314999999999999</v>
      </c>
      <c r="AR567" s="134" t="s">
        <v>152</v>
      </c>
      <c r="AT567" s="134" t="s">
        <v>147</v>
      </c>
      <c r="AU567" s="134" t="s">
        <v>81</v>
      </c>
      <c r="AY567" s="2" t="s">
        <v>145</v>
      </c>
      <c r="BE567" s="135">
        <f t="shared" si="50"/>
        <v>0</v>
      </c>
      <c r="BF567" s="135">
        <f t="shared" si="51"/>
        <v>0</v>
      </c>
      <c r="BG567" s="135">
        <f t="shared" si="52"/>
        <v>0</v>
      </c>
      <c r="BH567" s="135">
        <f t="shared" si="53"/>
        <v>0</v>
      </c>
      <c r="BI567" s="135">
        <f t="shared" si="54"/>
        <v>0</v>
      </c>
      <c r="BJ567" s="2" t="s">
        <v>79</v>
      </c>
      <c r="BK567" s="135">
        <f>ROUND(I567*H567,2)</f>
        <v>0</v>
      </c>
      <c r="BL567" s="2" t="s">
        <v>152</v>
      </c>
      <c r="BM567" s="134" t="s">
        <v>694</v>
      </c>
    </row>
    <row r="568" spans="2:47" s="17" customFormat="1" ht="12">
      <c r="B568" s="18"/>
      <c r="D568" s="136" t="s">
        <v>154</v>
      </c>
      <c r="F568" s="137" t="s">
        <v>695</v>
      </c>
      <c r="I568" s="138"/>
      <c r="L568" s="18"/>
      <c r="M568" s="139"/>
      <c r="T568" s="42"/>
      <c r="AT568" s="2" t="s">
        <v>154</v>
      </c>
      <c r="AU568" s="2" t="s">
        <v>81</v>
      </c>
    </row>
    <row r="569" spans="2:47" s="17" customFormat="1" ht="39">
      <c r="B569" s="18"/>
      <c r="D569" s="142" t="s">
        <v>176</v>
      </c>
      <c r="F569" s="164" t="s">
        <v>696</v>
      </c>
      <c r="I569" s="138"/>
      <c r="L569" s="18"/>
      <c r="M569" s="139"/>
      <c r="T569" s="42"/>
      <c r="AT569" s="2" t="s">
        <v>176</v>
      </c>
      <c r="AU569" s="2" t="s">
        <v>81</v>
      </c>
    </row>
    <row r="570" spans="2:51" s="140" customFormat="1" ht="12">
      <c r="B570" s="141"/>
      <c r="D570" s="142" t="s">
        <v>156</v>
      </c>
      <c r="E570" s="143" t="s">
        <v>19</v>
      </c>
      <c r="F570" s="144" t="s">
        <v>697</v>
      </c>
      <c r="H570" s="143" t="s">
        <v>19</v>
      </c>
      <c r="I570" s="145"/>
      <c r="L570" s="141"/>
      <c r="M570" s="146"/>
      <c r="T570" s="147"/>
      <c r="AT570" s="143" t="s">
        <v>156</v>
      </c>
      <c r="AU570" s="143" t="s">
        <v>81</v>
      </c>
      <c r="AV570" s="140" t="s">
        <v>79</v>
      </c>
      <c r="AW570" s="140" t="s">
        <v>33</v>
      </c>
      <c r="AX570" s="140" t="s">
        <v>71</v>
      </c>
      <c r="AY570" s="143" t="s">
        <v>145</v>
      </c>
    </row>
    <row r="571" spans="2:51" s="148" customFormat="1" ht="12">
      <c r="B571" s="149"/>
      <c r="D571" s="142" t="s">
        <v>156</v>
      </c>
      <c r="E571" s="150" t="s">
        <v>19</v>
      </c>
      <c r="F571" s="151" t="s">
        <v>698</v>
      </c>
      <c r="H571" s="152">
        <v>19.25</v>
      </c>
      <c r="I571" s="153"/>
      <c r="L571" s="149"/>
      <c r="M571" s="154"/>
      <c r="T571" s="155"/>
      <c r="AT571" s="150" t="s">
        <v>156</v>
      </c>
      <c r="AU571" s="150" t="s">
        <v>81</v>
      </c>
      <c r="AV571" s="148" t="s">
        <v>81</v>
      </c>
      <c r="AW571" s="148" t="s">
        <v>33</v>
      </c>
      <c r="AX571" s="148" t="s">
        <v>71</v>
      </c>
      <c r="AY571" s="150" t="s">
        <v>145</v>
      </c>
    </row>
    <row r="572" spans="2:51" s="156" customFormat="1" ht="12">
      <c r="B572" s="157"/>
      <c r="D572" s="142" t="s">
        <v>156</v>
      </c>
      <c r="E572" s="158" t="s">
        <v>19</v>
      </c>
      <c r="F572" s="159" t="s">
        <v>161</v>
      </c>
      <c r="H572" s="160">
        <v>19.25</v>
      </c>
      <c r="I572" s="161"/>
      <c r="L572" s="157"/>
      <c r="M572" s="162"/>
      <c r="T572" s="163"/>
      <c r="AT572" s="158" t="s">
        <v>156</v>
      </c>
      <c r="AU572" s="158" t="s">
        <v>81</v>
      </c>
      <c r="AV572" s="156" t="s">
        <v>152</v>
      </c>
      <c r="AW572" s="156" t="s">
        <v>33</v>
      </c>
      <c r="AX572" s="156" t="s">
        <v>79</v>
      </c>
      <c r="AY572" s="158" t="s">
        <v>145</v>
      </c>
    </row>
    <row r="573" spans="2:65" s="17" customFormat="1" ht="44.25" customHeight="1">
      <c r="B573" s="18"/>
      <c r="C573" s="123" t="s">
        <v>699</v>
      </c>
      <c r="D573" s="123" t="s">
        <v>147</v>
      </c>
      <c r="E573" s="124" t="s">
        <v>700</v>
      </c>
      <c r="F573" s="125" t="s">
        <v>701</v>
      </c>
      <c r="G573" s="126" t="s">
        <v>316</v>
      </c>
      <c r="H573" s="127">
        <v>8.757</v>
      </c>
      <c r="I573" s="128"/>
      <c r="J573" s="129">
        <f>ROUND(I573*H573,2)</f>
        <v>0</v>
      </c>
      <c r="K573" s="125" t="s">
        <v>151</v>
      </c>
      <c r="L573" s="18"/>
      <c r="M573" s="130" t="s">
        <v>19</v>
      </c>
      <c r="N573" s="131" t="s">
        <v>42</v>
      </c>
      <c r="P573" s="132">
        <f>O573*H573</f>
        <v>0</v>
      </c>
      <c r="Q573" s="132">
        <v>0</v>
      </c>
      <c r="R573" s="132">
        <f>Q573*H573</f>
        <v>0</v>
      </c>
      <c r="S573" s="132">
        <v>0.059</v>
      </c>
      <c r="T573" s="133">
        <f>S573*H573</f>
        <v>0.516663</v>
      </c>
      <c r="AR573" s="134" t="s">
        <v>152</v>
      </c>
      <c r="AT573" s="134" t="s">
        <v>147</v>
      </c>
      <c r="AU573" s="134" t="s">
        <v>81</v>
      </c>
      <c r="AY573" s="2" t="s">
        <v>145</v>
      </c>
      <c r="BE573" s="135">
        <f t="shared" si="50"/>
        <v>0</v>
      </c>
      <c r="BF573" s="135">
        <f t="shared" si="51"/>
        <v>0</v>
      </c>
      <c r="BG573" s="135">
        <f t="shared" si="52"/>
        <v>0</v>
      </c>
      <c r="BH573" s="135">
        <f t="shared" si="53"/>
        <v>0</v>
      </c>
      <c r="BI573" s="135">
        <f t="shared" si="54"/>
        <v>0</v>
      </c>
      <c r="BJ573" s="2" t="s">
        <v>79</v>
      </c>
      <c r="BK573" s="135">
        <f>ROUND(I573*H573,2)</f>
        <v>0</v>
      </c>
      <c r="BL573" s="2" t="s">
        <v>152</v>
      </c>
      <c r="BM573" s="134" t="s">
        <v>702</v>
      </c>
    </row>
    <row r="574" spans="2:47" s="17" customFormat="1" ht="12">
      <c r="B574" s="18"/>
      <c r="D574" s="136" t="s">
        <v>154</v>
      </c>
      <c r="F574" s="137" t="s">
        <v>703</v>
      </c>
      <c r="I574" s="138"/>
      <c r="L574" s="18"/>
      <c r="M574" s="139"/>
      <c r="T574" s="42"/>
      <c r="AT574" s="2" t="s">
        <v>154</v>
      </c>
      <c r="AU574" s="2" t="s">
        <v>81</v>
      </c>
    </row>
    <row r="575" spans="2:51" s="140" customFormat="1" ht="12">
      <c r="B575" s="141"/>
      <c r="D575" s="142" t="s">
        <v>156</v>
      </c>
      <c r="E575" s="143" t="s">
        <v>19</v>
      </c>
      <c r="F575" s="144" t="s">
        <v>236</v>
      </c>
      <c r="H575" s="143" t="s">
        <v>19</v>
      </c>
      <c r="I575" s="145"/>
      <c r="L575" s="141"/>
      <c r="M575" s="146"/>
      <c r="T575" s="147"/>
      <c r="AT575" s="143" t="s">
        <v>156</v>
      </c>
      <c r="AU575" s="143" t="s">
        <v>81</v>
      </c>
      <c r="AV575" s="140" t="s">
        <v>79</v>
      </c>
      <c r="AW575" s="140" t="s">
        <v>33</v>
      </c>
      <c r="AX575" s="140" t="s">
        <v>71</v>
      </c>
      <c r="AY575" s="143" t="s">
        <v>145</v>
      </c>
    </row>
    <row r="576" spans="2:51" s="148" customFormat="1" ht="12">
      <c r="B576" s="149"/>
      <c r="D576" s="142" t="s">
        <v>156</v>
      </c>
      <c r="E576" s="150" t="s">
        <v>19</v>
      </c>
      <c r="F576" s="151" t="s">
        <v>704</v>
      </c>
      <c r="H576" s="152">
        <v>1.59</v>
      </c>
      <c r="I576" s="153"/>
      <c r="L576" s="149"/>
      <c r="M576" s="154"/>
      <c r="T576" s="155"/>
      <c r="AT576" s="150" t="s">
        <v>156</v>
      </c>
      <c r="AU576" s="150" t="s">
        <v>81</v>
      </c>
      <c r="AV576" s="148" t="s">
        <v>81</v>
      </c>
      <c r="AW576" s="148" t="s">
        <v>33</v>
      </c>
      <c r="AX576" s="148" t="s">
        <v>71</v>
      </c>
      <c r="AY576" s="150" t="s">
        <v>145</v>
      </c>
    </row>
    <row r="577" spans="2:51" s="148" customFormat="1" ht="12">
      <c r="B577" s="149"/>
      <c r="D577" s="142" t="s">
        <v>156</v>
      </c>
      <c r="E577" s="150" t="s">
        <v>19</v>
      </c>
      <c r="F577" s="151" t="s">
        <v>705</v>
      </c>
      <c r="H577" s="152">
        <v>1.312</v>
      </c>
      <c r="I577" s="153"/>
      <c r="L577" s="149"/>
      <c r="M577" s="154"/>
      <c r="T577" s="155"/>
      <c r="AT577" s="150" t="s">
        <v>156</v>
      </c>
      <c r="AU577" s="150" t="s">
        <v>81</v>
      </c>
      <c r="AV577" s="148" t="s">
        <v>81</v>
      </c>
      <c r="AW577" s="148" t="s">
        <v>33</v>
      </c>
      <c r="AX577" s="148" t="s">
        <v>71</v>
      </c>
      <c r="AY577" s="150" t="s">
        <v>145</v>
      </c>
    </row>
    <row r="578" spans="2:51" s="148" customFormat="1" ht="12">
      <c r="B578" s="149"/>
      <c r="D578" s="142" t="s">
        <v>156</v>
      </c>
      <c r="E578" s="150" t="s">
        <v>19</v>
      </c>
      <c r="F578" s="151" t="s">
        <v>706</v>
      </c>
      <c r="H578" s="152">
        <v>1.01</v>
      </c>
      <c r="I578" s="153"/>
      <c r="L578" s="149"/>
      <c r="M578" s="154"/>
      <c r="T578" s="155"/>
      <c r="AT578" s="150" t="s">
        <v>156</v>
      </c>
      <c r="AU578" s="150" t="s">
        <v>81</v>
      </c>
      <c r="AV578" s="148" t="s">
        <v>81</v>
      </c>
      <c r="AW578" s="148" t="s">
        <v>33</v>
      </c>
      <c r="AX578" s="148" t="s">
        <v>71</v>
      </c>
      <c r="AY578" s="150" t="s">
        <v>145</v>
      </c>
    </row>
    <row r="579" spans="2:51" s="140" customFormat="1" ht="12">
      <c r="B579" s="141"/>
      <c r="D579" s="142" t="s">
        <v>156</v>
      </c>
      <c r="E579" s="143" t="s">
        <v>19</v>
      </c>
      <c r="F579" s="144" t="s">
        <v>237</v>
      </c>
      <c r="H579" s="143" t="s">
        <v>19</v>
      </c>
      <c r="I579" s="145"/>
      <c r="L579" s="141"/>
      <c r="M579" s="146"/>
      <c r="T579" s="147"/>
      <c r="AT579" s="143" t="s">
        <v>156</v>
      </c>
      <c r="AU579" s="143" t="s">
        <v>81</v>
      </c>
      <c r="AV579" s="140" t="s">
        <v>79</v>
      </c>
      <c r="AW579" s="140" t="s">
        <v>33</v>
      </c>
      <c r="AX579" s="140" t="s">
        <v>71</v>
      </c>
      <c r="AY579" s="143" t="s">
        <v>145</v>
      </c>
    </row>
    <row r="580" spans="2:51" s="148" customFormat="1" ht="12">
      <c r="B580" s="149"/>
      <c r="D580" s="142" t="s">
        <v>156</v>
      </c>
      <c r="E580" s="150" t="s">
        <v>19</v>
      </c>
      <c r="F580" s="151" t="s">
        <v>707</v>
      </c>
      <c r="H580" s="152">
        <v>3.446</v>
      </c>
      <c r="I580" s="153"/>
      <c r="L580" s="149"/>
      <c r="M580" s="154"/>
      <c r="T580" s="155"/>
      <c r="AT580" s="150" t="s">
        <v>156</v>
      </c>
      <c r="AU580" s="150" t="s">
        <v>81</v>
      </c>
      <c r="AV580" s="148" t="s">
        <v>81</v>
      </c>
      <c r="AW580" s="148" t="s">
        <v>33</v>
      </c>
      <c r="AX580" s="148" t="s">
        <v>71</v>
      </c>
      <c r="AY580" s="150" t="s">
        <v>145</v>
      </c>
    </row>
    <row r="581" spans="2:51" s="148" customFormat="1" ht="12">
      <c r="B581" s="149"/>
      <c r="D581" s="142" t="s">
        <v>156</v>
      </c>
      <c r="E581" s="150" t="s">
        <v>19</v>
      </c>
      <c r="F581" s="151" t="s">
        <v>708</v>
      </c>
      <c r="H581" s="152">
        <v>0.109</v>
      </c>
      <c r="I581" s="153"/>
      <c r="L581" s="149"/>
      <c r="M581" s="154"/>
      <c r="T581" s="155"/>
      <c r="AT581" s="150" t="s">
        <v>156</v>
      </c>
      <c r="AU581" s="150" t="s">
        <v>81</v>
      </c>
      <c r="AV581" s="148" t="s">
        <v>81</v>
      </c>
      <c r="AW581" s="148" t="s">
        <v>33</v>
      </c>
      <c r="AX581" s="148" t="s">
        <v>71</v>
      </c>
      <c r="AY581" s="150" t="s">
        <v>145</v>
      </c>
    </row>
    <row r="582" spans="2:51" s="148" customFormat="1" ht="12">
      <c r="B582" s="149"/>
      <c r="D582" s="142" t="s">
        <v>156</v>
      </c>
      <c r="E582" s="150" t="s">
        <v>19</v>
      </c>
      <c r="F582" s="151" t="s">
        <v>709</v>
      </c>
      <c r="H582" s="152">
        <v>1.29</v>
      </c>
      <c r="I582" s="153"/>
      <c r="L582" s="149"/>
      <c r="M582" s="154"/>
      <c r="T582" s="155"/>
      <c r="AT582" s="150" t="s">
        <v>156</v>
      </c>
      <c r="AU582" s="150" t="s">
        <v>81</v>
      </c>
      <c r="AV582" s="148" t="s">
        <v>81</v>
      </c>
      <c r="AW582" s="148" t="s">
        <v>33</v>
      </c>
      <c r="AX582" s="148" t="s">
        <v>71</v>
      </c>
      <c r="AY582" s="150" t="s">
        <v>145</v>
      </c>
    </row>
    <row r="583" spans="2:51" s="156" customFormat="1" ht="12">
      <c r="B583" s="157"/>
      <c r="D583" s="142" t="s">
        <v>156</v>
      </c>
      <c r="E583" s="158" t="s">
        <v>19</v>
      </c>
      <c r="F583" s="159" t="s">
        <v>161</v>
      </c>
      <c r="H583" s="160">
        <v>8.757</v>
      </c>
      <c r="I583" s="161"/>
      <c r="L583" s="157"/>
      <c r="M583" s="162"/>
      <c r="T583" s="163"/>
      <c r="AT583" s="158" t="s">
        <v>156</v>
      </c>
      <c r="AU583" s="158" t="s">
        <v>81</v>
      </c>
      <c r="AV583" s="156" t="s">
        <v>152</v>
      </c>
      <c r="AW583" s="156" t="s">
        <v>33</v>
      </c>
      <c r="AX583" s="156" t="s">
        <v>79</v>
      </c>
      <c r="AY583" s="158" t="s">
        <v>145</v>
      </c>
    </row>
    <row r="584" spans="2:65" s="17" customFormat="1" ht="37.9" customHeight="1">
      <c r="B584" s="18"/>
      <c r="C584" s="123" t="s">
        <v>710</v>
      </c>
      <c r="D584" s="123" t="s">
        <v>147</v>
      </c>
      <c r="E584" s="124" t="s">
        <v>711</v>
      </c>
      <c r="F584" s="125" t="s">
        <v>712</v>
      </c>
      <c r="G584" s="126" t="s">
        <v>316</v>
      </c>
      <c r="H584" s="127">
        <v>27.777</v>
      </c>
      <c r="I584" s="128"/>
      <c r="J584" s="129">
        <f>ROUND(I584*H584,2)</f>
        <v>0</v>
      </c>
      <c r="K584" s="125" t="s">
        <v>151</v>
      </c>
      <c r="L584" s="18"/>
      <c r="M584" s="130" t="s">
        <v>19</v>
      </c>
      <c r="N584" s="131" t="s">
        <v>42</v>
      </c>
      <c r="P584" s="132">
        <f>O584*H584</f>
        <v>0</v>
      </c>
      <c r="Q584" s="132">
        <v>0</v>
      </c>
      <c r="R584" s="132">
        <f>Q584*H584</f>
        <v>0</v>
      </c>
      <c r="S584" s="132">
        <v>0.076</v>
      </c>
      <c r="T584" s="133">
        <f>S584*H584</f>
        <v>2.111052</v>
      </c>
      <c r="AR584" s="134" t="s">
        <v>152</v>
      </c>
      <c r="AT584" s="134" t="s">
        <v>147</v>
      </c>
      <c r="AU584" s="134" t="s">
        <v>81</v>
      </c>
      <c r="AY584" s="2" t="s">
        <v>145</v>
      </c>
      <c r="BE584" s="135">
        <f t="shared" si="50"/>
        <v>0</v>
      </c>
      <c r="BF584" s="135">
        <f t="shared" si="51"/>
        <v>0</v>
      </c>
      <c r="BG584" s="135">
        <f t="shared" si="52"/>
        <v>0</v>
      </c>
      <c r="BH584" s="135">
        <f t="shared" si="53"/>
        <v>0</v>
      </c>
      <c r="BI584" s="135">
        <f t="shared" si="54"/>
        <v>0</v>
      </c>
      <c r="BJ584" s="2" t="s">
        <v>79</v>
      </c>
      <c r="BK584" s="135">
        <f>ROUND(I584*H584,2)</f>
        <v>0</v>
      </c>
      <c r="BL584" s="2" t="s">
        <v>152</v>
      </c>
      <c r="BM584" s="134" t="s">
        <v>713</v>
      </c>
    </row>
    <row r="585" spans="2:47" s="17" customFormat="1" ht="12">
      <c r="B585" s="18"/>
      <c r="D585" s="136" t="s">
        <v>154</v>
      </c>
      <c r="F585" s="137" t="s">
        <v>714</v>
      </c>
      <c r="I585" s="138"/>
      <c r="L585" s="18"/>
      <c r="M585" s="139"/>
      <c r="T585" s="42"/>
      <c r="AT585" s="2" t="s">
        <v>154</v>
      </c>
      <c r="AU585" s="2" t="s">
        <v>81</v>
      </c>
    </row>
    <row r="586" spans="2:47" s="17" customFormat="1" ht="58.5">
      <c r="B586" s="18"/>
      <c r="D586" s="142" t="s">
        <v>176</v>
      </c>
      <c r="F586" s="164" t="s">
        <v>715</v>
      </c>
      <c r="I586" s="138"/>
      <c r="L586" s="18"/>
      <c r="M586" s="139"/>
      <c r="T586" s="42"/>
      <c r="AT586" s="2" t="s">
        <v>176</v>
      </c>
      <c r="AU586" s="2" t="s">
        <v>81</v>
      </c>
    </row>
    <row r="587" spans="2:51" s="140" customFormat="1" ht="12">
      <c r="B587" s="141"/>
      <c r="D587" s="142" t="s">
        <v>156</v>
      </c>
      <c r="E587" s="143" t="s">
        <v>19</v>
      </c>
      <c r="F587" s="144" t="s">
        <v>236</v>
      </c>
      <c r="H587" s="143" t="s">
        <v>19</v>
      </c>
      <c r="I587" s="145"/>
      <c r="L587" s="141"/>
      <c r="M587" s="146"/>
      <c r="T587" s="147"/>
      <c r="AT587" s="143" t="s">
        <v>156</v>
      </c>
      <c r="AU587" s="143" t="s">
        <v>81</v>
      </c>
      <c r="AV587" s="140" t="s">
        <v>79</v>
      </c>
      <c r="AW587" s="140" t="s">
        <v>33</v>
      </c>
      <c r="AX587" s="140" t="s">
        <v>71</v>
      </c>
      <c r="AY587" s="143" t="s">
        <v>145</v>
      </c>
    </row>
    <row r="588" spans="2:51" s="148" customFormat="1" ht="12">
      <c r="B588" s="149"/>
      <c r="D588" s="142" t="s">
        <v>156</v>
      </c>
      <c r="E588" s="150" t="s">
        <v>19</v>
      </c>
      <c r="F588" s="151" t="s">
        <v>716</v>
      </c>
      <c r="H588" s="152">
        <v>14.381</v>
      </c>
      <c r="I588" s="153"/>
      <c r="L588" s="149"/>
      <c r="M588" s="154"/>
      <c r="T588" s="155"/>
      <c r="AT588" s="150" t="s">
        <v>156</v>
      </c>
      <c r="AU588" s="150" t="s">
        <v>81</v>
      </c>
      <c r="AV588" s="148" t="s">
        <v>81</v>
      </c>
      <c r="AW588" s="148" t="s">
        <v>33</v>
      </c>
      <c r="AX588" s="148" t="s">
        <v>71</v>
      </c>
      <c r="AY588" s="150" t="s">
        <v>145</v>
      </c>
    </row>
    <row r="589" spans="2:51" s="140" customFormat="1" ht="12">
      <c r="B589" s="141"/>
      <c r="D589" s="142" t="s">
        <v>156</v>
      </c>
      <c r="E589" s="143" t="s">
        <v>19</v>
      </c>
      <c r="F589" s="144" t="s">
        <v>237</v>
      </c>
      <c r="H589" s="143" t="s">
        <v>19</v>
      </c>
      <c r="I589" s="145"/>
      <c r="L589" s="141"/>
      <c r="M589" s="146"/>
      <c r="T589" s="147"/>
      <c r="AT589" s="143" t="s">
        <v>156</v>
      </c>
      <c r="AU589" s="143" t="s">
        <v>81</v>
      </c>
      <c r="AV589" s="140" t="s">
        <v>79</v>
      </c>
      <c r="AW589" s="140" t="s">
        <v>33</v>
      </c>
      <c r="AX589" s="140" t="s">
        <v>71</v>
      </c>
      <c r="AY589" s="143" t="s">
        <v>145</v>
      </c>
    </row>
    <row r="590" spans="2:51" s="148" customFormat="1" ht="12">
      <c r="B590" s="149"/>
      <c r="D590" s="142" t="s">
        <v>156</v>
      </c>
      <c r="E590" s="150" t="s">
        <v>19</v>
      </c>
      <c r="F590" s="151" t="s">
        <v>717</v>
      </c>
      <c r="H590" s="152">
        <v>13.396</v>
      </c>
      <c r="I590" s="153"/>
      <c r="L590" s="149"/>
      <c r="M590" s="154"/>
      <c r="T590" s="155"/>
      <c r="AT590" s="150" t="s">
        <v>156</v>
      </c>
      <c r="AU590" s="150" t="s">
        <v>81</v>
      </c>
      <c r="AV590" s="148" t="s">
        <v>81</v>
      </c>
      <c r="AW590" s="148" t="s">
        <v>33</v>
      </c>
      <c r="AX590" s="148" t="s">
        <v>71</v>
      </c>
      <c r="AY590" s="150" t="s">
        <v>145</v>
      </c>
    </row>
    <row r="591" spans="2:51" s="156" customFormat="1" ht="12">
      <c r="B591" s="157"/>
      <c r="D591" s="142" t="s">
        <v>156</v>
      </c>
      <c r="E591" s="158" t="s">
        <v>19</v>
      </c>
      <c r="F591" s="159" t="s">
        <v>161</v>
      </c>
      <c r="H591" s="160">
        <v>27.777</v>
      </c>
      <c r="I591" s="161"/>
      <c r="L591" s="157"/>
      <c r="M591" s="162"/>
      <c r="T591" s="163"/>
      <c r="AT591" s="158" t="s">
        <v>156</v>
      </c>
      <c r="AU591" s="158" t="s">
        <v>81</v>
      </c>
      <c r="AV591" s="156" t="s">
        <v>152</v>
      </c>
      <c r="AW591" s="156" t="s">
        <v>33</v>
      </c>
      <c r="AX591" s="156" t="s">
        <v>79</v>
      </c>
      <c r="AY591" s="158" t="s">
        <v>145</v>
      </c>
    </row>
    <row r="592" spans="2:65" s="17" customFormat="1" ht="24.2" customHeight="1">
      <c r="B592" s="18"/>
      <c r="C592" s="123" t="s">
        <v>718</v>
      </c>
      <c r="D592" s="123" t="s">
        <v>147</v>
      </c>
      <c r="E592" s="124" t="s">
        <v>719</v>
      </c>
      <c r="F592" s="125" t="s">
        <v>720</v>
      </c>
      <c r="G592" s="126" t="s">
        <v>232</v>
      </c>
      <c r="H592" s="127">
        <v>31</v>
      </c>
      <c r="I592" s="128"/>
      <c r="J592" s="129">
        <f>ROUND(I592*H592,2)</f>
        <v>0</v>
      </c>
      <c r="K592" s="125" t="s">
        <v>151</v>
      </c>
      <c r="L592" s="18"/>
      <c r="M592" s="130" t="s">
        <v>19</v>
      </c>
      <c r="N592" s="131" t="s">
        <v>42</v>
      </c>
      <c r="P592" s="132">
        <f>O592*H592</f>
        <v>0</v>
      </c>
      <c r="Q592" s="132">
        <v>0</v>
      </c>
      <c r="R592" s="132">
        <f>Q592*H592</f>
        <v>0</v>
      </c>
      <c r="S592" s="132">
        <v>0.024</v>
      </c>
      <c r="T592" s="133">
        <f>S592*H592</f>
        <v>0.744</v>
      </c>
      <c r="AR592" s="134" t="s">
        <v>152</v>
      </c>
      <c r="AT592" s="134" t="s">
        <v>147</v>
      </c>
      <c r="AU592" s="134" t="s">
        <v>81</v>
      </c>
      <c r="AY592" s="2" t="s">
        <v>145</v>
      </c>
      <c r="BE592" s="135">
        <f t="shared" si="50"/>
        <v>0</v>
      </c>
      <c r="BF592" s="135">
        <f t="shared" si="51"/>
        <v>0</v>
      </c>
      <c r="BG592" s="135">
        <f t="shared" si="52"/>
        <v>0</v>
      </c>
      <c r="BH592" s="135">
        <f t="shared" si="53"/>
        <v>0</v>
      </c>
      <c r="BI592" s="135">
        <f t="shared" si="54"/>
        <v>0</v>
      </c>
      <c r="BJ592" s="2" t="s">
        <v>79</v>
      </c>
      <c r="BK592" s="135">
        <f>ROUND(I592*H592,2)</f>
        <v>0</v>
      </c>
      <c r="BL592" s="2" t="s">
        <v>152</v>
      </c>
      <c r="BM592" s="134" t="s">
        <v>721</v>
      </c>
    </row>
    <row r="593" spans="2:47" s="17" customFormat="1" ht="12">
      <c r="B593" s="18"/>
      <c r="D593" s="136" t="s">
        <v>154</v>
      </c>
      <c r="F593" s="137" t="s">
        <v>722</v>
      </c>
      <c r="I593" s="138"/>
      <c r="L593" s="18"/>
      <c r="M593" s="139"/>
      <c r="T593" s="42"/>
      <c r="AT593" s="2" t="s">
        <v>154</v>
      </c>
      <c r="AU593" s="2" t="s">
        <v>81</v>
      </c>
    </row>
    <row r="594" spans="2:47" s="17" customFormat="1" ht="39">
      <c r="B594" s="18"/>
      <c r="D594" s="142" t="s">
        <v>176</v>
      </c>
      <c r="F594" s="164" t="s">
        <v>723</v>
      </c>
      <c r="I594" s="138"/>
      <c r="L594" s="18"/>
      <c r="M594" s="139"/>
      <c r="T594" s="42"/>
      <c r="AT594" s="2" t="s">
        <v>176</v>
      </c>
      <c r="AU594" s="2" t="s">
        <v>81</v>
      </c>
    </row>
    <row r="595" spans="2:51" s="148" customFormat="1" ht="12">
      <c r="B595" s="149"/>
      <c r="D595" s="142" t="s">
        <v>156</v>
      </c>
      <c r="E595" s="150" t="s">
        <v>19</v>
      </c>
      <c r="F595" s="151" t="s">
        <v>341</v>
      </c>
      <c r="H595" s="152">
        <v>31</v>
      </c>
      <c r="I595" s="153"/>
      <c r="L595" s="149"/>
      <c r="M595" s="154"/>
      <c r="T595" s="155"/>
      <c r="AT595" s="150" t="s">
        <v>156</v>
      </c>
      <c r="AU595" s="150" t="s">
        <v>81</v>
      </c>
      <c r="AV595" s="148" t="s">
        <v>81</v>
      </c>
      <c r="AW595" s="148" t="s">
        <v>33</v>
      </c>
      <c r="AX595" s="148" t="s">
        <v>79</v>
      </c>
      <c r="AY595" s="150" t="s">
        <v>145</v>
      </c>
    </row>
    <row r="596" spans="2:65" s="17" customFormat="1" ht="55.5" customHeight="1">
      <c r="B596" s="18"/>
      <c r="C596" s="123" t="s">
        <v>724</v>
      </c>
      <c r="D596" s="123" t="s">
        <v>147</v>
      </c>
      <c r="E596" s="124" t="s">
        <v>725</v>
      </c>
      <c r="F596" s="125" t="s">
        <v>726</v>
      </c>
      <c r="G596" s="126" t="s">
        <v>232</v>
      </c>
      <c r="H596" s="127">
        <v>25</v>
      </c>
      <c r="I596" s="128"/>
      <c r="J596" s="129">
        <f>ROUND(I596*H596,2)</f>
        <v>0</v>
      </c>
      <c r="K596" s="125" t="s">
        <v>151</v>
      </c>
      <c r="L596" s="18"/>
      <c r="M596" s="130" t="s">
        <v>19</v>
      </c>
      <c r="N596" s="131" t="s">
        <v>42</v>
      </c>
      <c r="P596" s="132">
        <f>O596*H596</f>
        <v>0</v>
      </c>
      <c r="Q596" s="132">
        <v>0</v>
      </c>
      <c r="R596" s="132">
        <f>Q596*H596</f>
        <v>0</v>
      </c>
      <c r="S596" s="132">
        <v>0.069</v>
      </c>
      <c r="T596" s="133">
        <f>S596*H596</f>
        <v>1.725</v>
      </c>
      <c r="AR596" s="134" t="s">
        <v>152</v>
      </c>
      <c r="AT596" s="134" t="s">
        <v>147</v>
      </c>
      <c r="AU596" s="134" t="s">
        <v>81</v>
      </c>
      <c r="AY596" s="2" t="s">
        <v>145</v>
      </c>
      <c r="BE596" s="135">
        <f t="shared" si="50"/>
        <v>0</v>
      </c>
      <c r="BF596" s="135">
        <f t="shared" si="51"/>
        <v>0</v>
      </c>
      <c r="BG596" s="135">
        <f t="shared" si="52"/>
        <v>0</v>
      </c>
      <c r="BH596" s="135">
        <f t="shared" si="53"/>
        <v>0</v>
      </c>
      <c r="BI596" s="135">
        <f t="shared" si="54"/>
        <v>0</v>
      </c>
      <c r="BJ596" s="2" t="s">
        <v>79</v>
      </c>
      <c r="BK596" s="135">
        <f>ROUND(I596*H596,2)</f>
        <v>0</v>
      </c>
      <c r="BL596" s="2" t="s">
        <v>152</v>
      </c>
      <c r="BM596" s="134" t="s">
        <v>727</v>
      </c>
    </row>
    <row r="597" spans="2:47" s="17" customFormat="1" ht="12">
      <c r="B597" s="18"/>
      <c r="D597" s="136" t="s">
        <v>154</v>
      </c>
      <c r="F597" s="137" t="s">
        <v>728</v>
      </c>
      <c r="I597" s="138"/>
      <c r="L597" s="18"/>
      <c r="M597" s="139"/>
      <c r="T597" s="42"/>
      <c r="AT597" s="2" t="s">
        <v>154</v>
      </c>
      <c r="AU597" s="2" t="s">
        <v>81</v>
      </c>
    </row>
    <row r="598" spans="2:51" s="140" customFormat="1" ht="12">
      <c r="B598" s="141"/>
      <c r="D598" s="142" t="s">
        <v>156</v>
      </c>
      <c r="E598" s="143" t="s">
        <v>19</v>
      </c>
      <c r="F598" s="144" t="s">
        <v>729</v>
      </c>
      <c r="H598" s="143" t="s">
        <v>19</v>
      </c>
      <c r="I598" s="145"/>
      <c r="L598" s="141"/>
      <c r="M598" s="146"/>
      <c r="T598" s="147"/>
      <c r="AT598" s="143" t="s">
        <v>156</v>
      </c>
      <c r="AU598" s="143" t="s">
        <v>81</v>
      </c>
      <c r="AV598" s="140" t="s">
        <v>79</v>
      </c>
      <c r="AW598" s="140" t="s">
        <v>33</v>
      </c>
      <c r="AX598" s="140" t="s">
        <v>71</v>
      </c>
      <c r="AY598" s="143" t="s">
        <v>145</v>
      </c>
    </row>
    <row r="599" spans="2:51" s="148" customFormat="1" ht="12">
      <c r="B599" s="149"/>
      <c r="D599" s="142" t="s">
        <v>156</v>
      </c>
      <c r="E599" s="150" t="s">
        <v>19</v>
      </c>
      <c r="F599" s="151" t="s">
        <v>242</v>
      </c>
      <c r="H599" s="152">
        <v>15</v>
      </c>
      <c r="I599" s="153"/>
      <c r="L599" s="149"/>
      <c r="M599" s="154"/>
      <c r="T599" s="155"/>
      <c r="AT599" s="150" t="s">
        <v>156</v>
      </c>
      <c r="AU599" s="150" t="s">
        <v>81</v>
      </c>
      <c r="AV599" s="148" t="s">
        <v>81</v>
      </c>
      <c r="AW599" s="148" t="s">
        <v>33</v>
      </c>
      <c r="AX599" s="148" t="s">
        <v>71</v>
      </c>
      <c r="AY599" s="150" t="s">
        <v>145</v>
      </c>
    </row>
    <row r="600" spans="2:51" s="140" customFormat="1" ht="12">
      <c r="B600" s="141"/>
      <c r="D600" s="142" t="s">
        <v>156</v>
      </c>
      <c r="E600" s="143" t="s">
        <v>19</v>
      </c>
      <c r="F600" s="144" t="s">
        <v>730</v>
      </c>
      <c r="H600" s="143" t="s">
        <v>19</v>
      </c>
      <c r="I600" s="145"/>
      <c r="L600" s="141"/>
      <c r="M600" s="146"/>
      <c r="T600" s="147"/>
      <c r="AT600" s="143" t="s">
        <v>156</v>
      </c>
      <c r="AU600" s="143" t="s">
        <v>81</v>
      </c>
      <c r="AV600" s="140" t="s">
        <v>79</v>
      </c>
      <c r="AW600" s="140" t="s">
        <v>33</v>
      </c>
      <c r="AX600" s="140" t="s">
        <v>71</v>
      </c>
      <c r="AY600" s="143" t="s">
        <v>145</v>
      </c>
    </row>
    <row r="601" spans="2:51" s="148" customFormat="1" ht="12">
      <c r="B601" s="149"/>
      <c r="D601" s="142" t="s">
        <v>156</v>
      </c>
      <c r="E601" s="150" t="s">
        <v>19</v>
      </c>
      <c r="F601" s="151" t="s">
        <v>210</v>
      </c>
      <c r="H601" s="152">
        <v>10</v>
      </c>
      <c r="I601" s="153"/>
      <c r="L601" s="149"/>
      <c r="M601" s="154"/>
      <c r="T601" s="155"/>
      <c r="AT601" s="150" t="s">
        <v>156</v>
      </c>
      <c r="AU601" s="150" t="s">
        <v>81</v>
      </c>
      <c r="AV601" s="148" t="s">
        <v>81</v>
      </c>
      <c r="AW601" s="148" t="s">
        <v>33</v>
      </c>
      <c r="AX601" s="148" t="s">
        <v>71</v>
      </c>
      <c r="AY601" s="150" t="s">
        <v>145</v>
      </c>
    </row>
    <row r="602" spans="2:51" s="156" customFormat="1" ht="12">
      <c r="B602" s="157"/>
      <c r="D602" s="142" t="s">
        <v>156</v>
      </c>
      <c r="E602" s="158" t="s">
        <v>19</v>
      </c>
      <c r="F602" s="159" t="s">
        <v>161</v>
      </c>
      <c r="H602" s="160">
        <v>25</v>
      </c>
      <c r="I602" s="161"/>
      <c r="L602" s="157"/>
      <c r="M602" s="162"/>
      <c r="T602" s="163"/>
      <c r="AT602" s="158" t="s">
        <v>156</v>
      </c>
      <c r="AU602" s="158" t="s">
        <v>81</v>
      </c>
      <c r="AV602" s="156" t="s">
        <v>152</v>
      </c>
      <c r="AW602" s="156" t="s">
        <v>33</v>
      </c>
      <c r="AX602" s="156" t="s">
        <v>79</v>
      </c>
      <c r="AY602" s="158" t="s">
        <v>145</v>
      </c>
    </row>
    <row r="603" spans="2:65" s="17" customFormat="1" ht="55.5" customHeight="1">
      <c r="B603" s="18"/>
      <c r="C603" s="123" t="s">
        <v>731</v>
      </c>
      <c r="D603" s="123" t="s">
        <v>147</v>
      </c>
      <c r="E603" s="124" t="s">
        <v>732</v>
      </c>
      <c r="F603" s="125" t="s">
        <v>733</v>
      </c>
      <c r="G603" s="126" t="s">
        <v>316</v>
      </c>
      <c r="H603" s="127">
        <v>5.454</v>
      </c>
      <c r="I603" s="128"/>
      <c r="J603" s="129">
        <f>ROUND(I603*H603,2)</f>
        <v>0</v>
      </c>
      <c r="K603" s="125" t="s">
        <v>151</v>
      </c>
      <c r="L603" s="18"/>
      <c r="M603" s="130" t="s">
        <v>19</v>
      </c>
      <c r="N603" s="131" t="s">
        <v>42</v>
      </c>
      <c r="P603" s="132">
        <f>O603*H603</f>
        <v>0</v>
      </c>
      <c r="Q603" s="132">
        <v>0</v>
      </c>
      <c r="R603" s="132">
        <f>Q603*H603</f>
        <v>0</v>
      </c>
      <c r="S603" s="132">
        <v>0.27</v>
      </c>
      <c r="T603" s="133">
        <f>S603*H603</f>
        <v>1.47258</v>
      </c>
      <c r="AR603" s="134" t="s">
        <v>152</v>
      </c>
      <c r="AT603" s="134" t="s">
        <v>147</v>
      </c>
      <c r="AU603" s="134" t="s">
        <v>81</v>
      </c>
      <c r="AY603" s="2" t="s">
        <v>145</v>
      </c>
      <c r="BE603" s="135">
        <f t="shared" si="50"/>
        <v>0</v>
      </c>
      <c r="BF603" s="135">
        <f t="shared" si="51"/>
        <v>0</v>
      </c>
      <c r="BG603" s="135">
        <f t="shared" si="52"/>
        <v>0</v>
      </c>
      <c r="BH603" s="135">
        <f t="shared" si="53"/>
        <v>0</v>
      </c>
      <c r="BI603" s="135">
        <f t="shared" si="54"/>
        <v>0</v>
      </c>
      <c r="BJ603" s="2" t="s">
        <v>79</v>
      </c>
      <c r="BK603" s="135">
        <f>ROUND(I603*H603,2)</f>
        <v>0</v>
      </c>
      <c r="BL603" s="2" t="s">
        <v>152</v>
      </c>
      <c r="BM603" s="134" t="s">
        <v>734</v>
      </c>
    </row>
    <row r="604" spans="2:47" s="17" customFormat="1" ht="12">
      <c r="B604" s="18"/>
      <c r="D604" s="136" t="s">
        <v>154</v>
      </c>
      <c r="F604" s="137" t="s">
        <v>735</v>
      </c>
      <c r="I604" s="138"/>
      <c r="L604" s="18"/>
      <c r="M604" s="139"/>
      <c r="T604" s="42"/>
      <c r="AT604" s="2" t="s">
        <v>154</v>
      </c>
      <c r="AU604" s="2" t="s">
        <v>81</v>
      </c>
    </row>
    <row r="605" spans="2:51" s="140" customFormat="1" ht="12">
      <c r="B605" s="141"/>
      <c r="D605" s="142" t="s">
        <v>156</v>
      </c>
      <c r="E605" s="143" t="s">
        <v>19</v>
      </c>
      <c r="F605" s="144" t="s">
        <v>236</v>
      </c>
      <c r="H605" s="143" t="s">
        <v>19</v>
      </c>
      <c r="I605" s="145"/>
      <c r="L605" s="141"/>
      <c r="M605" s="146"/>
      <c r="T605" s="147"/>
      <c r="AT605" s="143" t="s">
        <v>156</v>
      </c>
      <c r="AU605" s="143" t="s">
        <v>81</v>
      </c>
      <c r="AV605" s="140" t="s">
        <v>79</v>
      </c>
      <c r="AW605" s="140" t="s">
        <v>33</v>
      </c>
      <c r="AX605" s="140" t="s">
        <v>71</v>
      </c>
      <c r="AY605" s="143" t="s">
        <v>145</v>
      </c>
    </row>
    <row r="606" spans="2:51" s="148" customFormat="1" ht="12">
      <c r="B606" s="149"/>
      <c r="D606" s="142" t="s">
        <v>156</v>
      </c>
      <c r="E606" s="150" t="s">
        <v>19</v>
      </c>
      <c r="F606" s="151" t="s">
        <v>736</v>
      </c>
      <c r="H606" s="152">
        <v>5.454</v>
      </c>
      <c r="I606" s="153"/>
      <c r="L606" s="149"/>
      <c r="M606" s="154"/>
      <c r="T606" s="155"/>
      <c r="AT606" s="150" t="s">
        <v>156</v>
      </c>
      <c r="AU606" s="150" t="s">
        <v>81</v>
      </c>
      <c r="AV606" s="148" t="s">
        <v>81</v>
      </c>
      <c r="AW606" s="148" t="s">
        <v>33</v>
      </c>
      <c r="AX606" s="148" t="s">
        <v>71</v>
      </c>
      <c r="AY606" s="150" t="s">
        <v>145</v>
      </c>
    </row>
    <row r="607" spans="2:51" s="156" customFormat="1" ht="12">
      <c r="B607" s="157"/>
      <c r="D607" s="142" t="s">
        <v>156</v>
      </c>
      <c r="E607" s="158" t="s">
        <v>19</v>
      </c>
      <c r="F607" s="159" t="s">
        <v>161</v>
      </c>
      <c r="H607" s="160">
        <v>5.454</v>
      </c>
      <c r="I607" s="161"/>
      <c r="L607" s="157"/>
      <c r="M607" s="162"/>
      <c r="T607" s="163"/>
      <c r="AT607" s="158" t="s">
        <v>156</v>
      </c>
      <c r="AU607" s="158" t="s">
        <v>81</v>
      </c>
      <c r="AV607" s="156" t="s">
        <v>152</v>
      </c>
      <c r="AW607" s="156" t="s">
        <v>33</v>
      </c>
      <c r="AX607" s="156" t="s">
        <v>79</v>
      </c>
      <c r="AY607" s="158" t="s">
        <v>145</v>
      </c>
    </row>
    <row r="608" spans="2:65" s="17" customFormat="1" ht="55.5" customHeight="1">
      <c r="B608" s="18"/>
      <c r="C608" s="123" t="s">
        <v>737</v>
      </c>
      <c r="D608" s="123" t="s">
        <v>147</v>
      </c>
      <c r="E608" s="124" t="s">
        <v>732</v>
      </c>
      <c r="F608" s="125" t="s">
        <v>733</v>
      </c>
      <c r="G608" s="126" t="s">
        <v>316</v>
      </c>
      <c r="H608" s="127">
        <v>5.905</v>
      </c>
      <c r="I608" s="128"/>
      <c r="J608" s="129">
        <f>ROUND(I608*H608,2)</f>
        <v>0</v>
      </c>
      <c r="K608" s="125" t="s">
        <v>151</v>
      </c>
      <c r="L608" s="18"/>
      <c r="M608" s="130" t="s">
        <v>19</v>
      </c>
      <c r="N608" s="131" t="s">
        <v>42</v>
      </c>
      <c r="P608" s="132">
        <f>O608*H608</f>
        <v>0</v>
      </c>
      <c r="Q608" s="132">
        <v>0</v>
      </c>
      <c r="R608" s="132">
        <f>Q608*H608</f>
        <v>0</v>
      </c>
      <c r="S608" s="132">
        <v>0.27</v>
      </c>
      <c r="T608" s="133">
        <f>S608*H608</f>
        <v>1.5943500000000002</v>
      </c>
      <c r="AR608" s="134" t="s">
        <v>152</v>
      </c>
      <c r="AT608" s="134" t="s">
        <v>147</v>
      </c>
      <c r="AU608" s="134" t="s">
        <v>81</v>
      </c>
      <c r="AY608" s="2" t="s">
        <v>145</v>
      </c>
      <c r="BE608" s="135">
        <f aca="true" t="shared" si="55" ref="BE608:BE667">IF(N608="základní",J608,0)</f>
        <v>0</v>
      </c>
      <c r="BF608" s="135">
        <f aca="true" t="shared" si="56" ref="BF608:BF667">IF(N608="snížená",J608,0)</f>
        <v>0</v>
      </c>
      <c r="BG608" s="135">
        <f aca="true" t="shared" si="57" ref="BG608:BG667">IF(N608="zákl. přenesená",J608,0)</f>
        <v>0</v>
      </c>
      <c r="BH608" s="135">
        <f aca="true" t="shared" si="58" ref="BH608:BH667">IF(N608="sníž. přenesená",J608,0)</f>
        <v>0</v>
      </c>
      <c r="BI608" s="135">
        <f aca="true" t="shared" si="59" ref="BI608:BI667">IF(N608="nulová",J608,0)</f>
        <v>0</v>
      </c>
      <c r="BJ608" s="2" t="s">
        <v>79</v>
      </c>
      <c r="BK608" s="135">
        <f>ROUND(I608*H608,2)</f>
        <v>0</v>
      </c>
      <c r="BL608" s="2" t="s">
        <v>152</v>
      </c>
      <c r="BM608" s="134" t="s">
        <v>738</v>
      </c>
    </row>
    <row r="609" spans="2:47" s="17" customFormat="1" ht="12">
      <c r="B609" s="18"/>
      <c r="D609" s="136" t="s">
        <v>154</v>
      </c>
      <c r="F609" s="137" t="s">
        <v>735</v>
      </c>
      <c r="I609" s="138"/>
      <c r="L609" s="18"/>
      <c r="M609" s="139"/>
      <c r="T609" s="42"/>
      <c r="AT609" s="2" t="s">
        <v>154</v>
      </c>
      <c r="AU609" s="2" t="s">
        <v>81</v>
      </c>
    </row>
    <row r="610" spans="2:51" s="140" customFormat="1" ht="12">
      <c r="B610" s="141"/>
      <c r="D610" s="142" t="s">
        <v>156</v>
      </c>
      <c r="E610" s="143" t="s">
        <v>19</v>
      </c>
      <c r="F610" s="144" t="s">
        <v>729</v>
      </c>
      <c r="H610" s="143" t="s">
        <v>19</v>
      </c>
      <c r="I610" s="145"/>
      <c r="L610" s="141"/>
      <c r="M610" s="146"/>
      <c r="T610" s="147"/>
      <c r="AT610" s="143" t="s">
        <v>156</v>
      </c>
      <c r="AU610" s="143" t="s">
        <v>81</v>
      </c>
      <c r="AV610" s="140" t="s">
        <v>79</v>
      </c>
      <c r="AW610" s="140" t="s">
        <v>33</v>
      </c>
      <c r="AX610" s="140" t="s">
        <v>71</v>
      </c>
      <c r="AY610" s="143" t="s">
        <v>145</v>
      </c>
    </row>
    <row r="611" spans="2:51" s="148" customFormat="1" ht="12">
      <c r="B611" s="149"/>
      <c r="D611" s="142" t="s">
        <v>156</v>
      </c>
      <c r="E611" s="150" t="s">
        <v>19</v>
      </c>
      <c r="F611" s="151" t="s">
        <v>739</v>
      </c>
      <c r="H611" s="152">
        <v>5.905</v>
      </c>
      <c r="I611" s="153"/>
      <c r="L611" s="149"/>
      <c r="M611" s="154"/>
      <c r="T611" s="155"/>
      <c r="AT611" s="150" t="s">
        <v>156</v>
      </c>
      <c r="AU611" s="150" t="s">
        <v>81</v>
      </c>
      <c r="AV611" s="148" t="s">
        <v>81</v>
      </c>
      <c r="AW611" s="148" t="s">
        <v>33</v>
      </c>
      <c r="AX611" s="148" t="s">
        <v>71</v>
      </c>
      <c r="AY611" s="150" t="s">
        <v>145</v>
      </c>
    </row>
    <row r="612" spans="2:51" s="156" customFormat="1" ht="12">
      <c r="B612" s="157"/>
      <c r="D612" s="142" t="s">
        <v>156</v>
      </c>
      <c r="E612" s="158" t="s">
        <v>19</v>
      </c>
      <c r="F612" s="159" t="s">
        <v>161</v>
      </c>
      <c r="H612" s="160">
        <v>5.905</v>
      </c>
      <c r="I612" s="161"/>
      <c r="L612" s="157"/>
      <c r="M612" s="162"/>
      <c r="T612" s="163"/>
      <c r="AT612" s="158" t="s">
        <v>156</v>
      </c>
      <c r="AU612" s="158" t="s">
        <v>81</v>
      </c>
      <c r="AV612" s="156" t="s">
        <v>152</v>
      </c>
      <c r="AW612" s="156" t="s">
        <v>33</v>
      </c>
      <c r="AX612" s="156" t="s">
        <v>79</v>
      </c>
      <c r="AY612" s="158" t="s">
        <v>145</v>
      </c>
    </row>
    <row r="613" spans="2:65" s="17" customFormat="1" ht="55.5" customHeight="1">
      <c r="B613" s="18"/>
      <c r="C613" s="123" t="s">
        <v>740</v>
      </c>
      <c r="D613" s="123" t="s">
        <v>147</v>
      </c>
      <c r="E613" s="124" t="s">
        <v>741</v>
      </c>
      <c r="F613" s="125" t="s">
        <v>742</v>
      </c>
      <c r="G613" s="126" t="s">
        <v>316</v>
      </c>
      <c r="H613" s="127">
        <v>6.326</v>
      </c>
      <c r="I613" s="128"/>
      <c r="J613" s="129">
        <f>ROUND(I613*H613,2)</f>
        <v>0</v>
      </c>
      <c r="K613" s="125" t="s">
        <v>151</v>
      </c>
      <c r="L613" s="18"/>
      <c r="M613" s="130" t="s">
        <v>19</v>
      </c>
      <c r="N613" s="131" t="s">
        <v>42</v>
      </c>
      <c r="P613" s="132">
        <f>O613*H613</f>
        <v>0</v>
      </c>
      <c r="Q613" s="132">
        <v>0</v>
      </c>
      <c r="R613" s="132">
        <f>Q613*H613</f>
        <v>0</v>
      </c>
      <c r="S613" s="132">
        <v>0.18</v>
      </c>
      <c r="T613" s="133">
        <f>S613*H613</f>
        <v>1.13868</v>
      </c>
      <c r="AR613" s="134" t="s">
        <v>152</v>
      </c>
      <c r="AT613" s="134" t="s">
        <v>147</v>
      </c>
      <c r="AU613" s="134" t="s">
        <v>81</v>
      </c>
      <c r="AY613" s="2" t="s">
        <v>145</v>
      </c>
      <c r="BE613" s="135">
        <f t="shared" si="55"/>
        <v>0</v>
      </c>
      <c r="BF613" s="135">
        <f t="shared" si="56"/>
        <v>0</v>
      </c>
      <c r="BG613" s="135">
        <f t="shared" si="57"/>
        <v>0</v>
      </c>
      <c r="BH613" s="135">
        <f t="shared" si="58"/>
        <v>0</v>
      </c>
      <c r="BI613" s="135">
        <f t="shared" si="59"/>
        <v>0</v>
      </c>
      <c r="BJ613" s="2" t="s">
        <v>79</v>
      </c>
      <c r="BK613" s="135">
        <f>ROUND(I613*H613,2)</f>
        <v>0</v>
      </c>
      <c r="BL613" s="2" t="s">
        <v>152</v>
      </c>
      <c r="BM613" s="134" t="s">
        <v>743</v>
      </c>
    </row>
    <row r="614" spans="2:47" s="17" customFormat="1" ht="12">
      <c r="B614" s="18"/>
      <c r="D614" s="136" t="s">
        <v>154</v>
      </c>
      <c r="F614" s="137" t="s">
        <v>744</v>
      </c>
      <c r="I614" s="138"/>
      <c r="L614" s="18"/>
      <c r="M614" s="139"/>
      <c r="T614" s="42"/>
      <c r="AT614" s="2" t="s">
        <v>154</v>
      </c>
      <c r="AU614" s="2" t="s">
        <v>81</v>
      </c>
    </row>
    <row r="615" spans="2:51" s="140" customFormat="1" ht="12">
      <c r="B615" s="141"/>
      <c r="D615" s="142" t="s">
        <v>156</v>
      </c>
      <c r="E615" s="143" t="s">
        <v>19</v>
      </c>
      <c r="F615" s="144" t="s">
        <v>236</v>
      </c>
      <c r="H615" s="143" t="s">
        <v>19</v>
      </c>
      <c r="I615" s="145"/>
      <c r="L615" s="141"/>
      <c r="M615" s="146"/>
      <c r="T615" s="147"/>
      <c r="AT615" s="143" t="s">
        <v>156</v>
      </c>
      <c r="AU615" s="143" t="s">
        <v>81</v>
      </c>
      <c r="AV615" s="140" t="s">
        <v>79</v>
      </c>
      <c r="AW615" s="140" t="s">
        <v>33</v>
      </c>
      <c r="AX615" s="140" t="s">
        <v>71</v>
      </c>
      <c r="AY615" s="143" t="s">
        <v>145</v>
      </c>
    </row>
    <row r="616" spans="2:51" s="148" customFormat="1" ht="12">
      <c r="B616" s="149"/>
      <c r="D616" s="142" t="s">
        <v>156</v>
      </c>
      <c r="E616" s="150" t="s">
        <v>19</v>
      </c>
      <c r="F616" s="151" t="s">
        <v>745</v>
      </c>
      <c r="H616" s="152">
        <v>1.616</v>
      </c>
      <c r="I616" s="153"/>
      <c r="L616" s="149"/>
      <c r="M616" s="154"/>
      <c r="T616" s="155"/>
      <c r="AT616" s="150" t="s">
        <v>156</v>
      </c>
      <c r="AU616" s="150" t="s">
        <v>81</v>
      </c>
      <c r="AV616" s="148" t="s">
        <v>81</v>
      </c>
      <c r="AW616" s="148" t="s">
        <v>33</v>
      </c>
      <c r="AX616" s="148" t="s">
        <v>71</v>
      </c>
      <c r="AY616" s="150" t="s">
        <v>145</v>
      </c>
    </row>
    <row r="617" spans="2:51" s="140" customFormat="1" ht="12">
      <c r="B617" s="141"/>
      <c r="D617" s="142" t="s">
        <v>156</v>
      </c>
      <c r="E617" s="143" t="s">
        <v>19</v>
      </c>
      <c r="F617" s="144" t="s">
        <v>237</v>
      </c>
      <c r="H617" s="143" t="s">
        <v>19</v>
      </c>
      <c r="I617" s="145"/>
      <c r="L617" s="141"/>
      <c r="M617" s="146"/>
      <c r="T617" s="147"/>
      <c r="AT617" s="143" t="s">
        <v>156</v>
      </c>
      <c r="AU617" s="143" t="s">
        <v>81</v>
      </c>
      <c r="AV617" s="140" t="s">
        <v>79</v>
      </c>
      <c r="AW617" s="140" t="s">
        <v>33</v>
      </c>
      <c r="AX617" s="140" t="s">
        <v>71</v>
      </c>
      <c r="AY617" s="143" t="s">
        <v>145</v>
      </c>
    </row>
    <row r="618" spans="2:51" s="148" customFormat="1" ht="12">
      <c r="B618" s="149"/>
      <c r="D618" s="142" t="s">
        <v>156</v>
      </c>
      <c r="E618" s="150" t="s">
        <v>19</v>
      </c>
      <c r="F618" s="151" t="s">
        <v>746</v>
      </c>
      <c r="H618" s="152">
        <v>4.71</v>
      </c>
      <c r="I618" s="153"/>
      <c r="L618" s="149"/>
      <c r="M618" s="154"/>
      <c r="T618" s="155"/>
      <c r="AT618" s="150" t="s">
        <v>156</v>
      </c>
      <c r="AU618" s="150" t="s">
        <v>81</v>
      </c>
      <c r="AV618" s="148" t="s">
        <v>81</v>
      </c>
      <c r="AW618" s="148" t="s">
        <v>33</v>
      </c>
      <c r="AX618" s="148" t="s">
        <v>71</v>
      </c>
      <c r="AY618" s="150" t="s">
        <v>145</v>
      </c>
    </row>
    <row r="619" spans="2:51" s="156" customFormat="1" ht="12">
      <c r="B619" s="157"/>
      <c r="D619" s="142" t="s">
        <v>156</v>
      </c>
      <c r="E619" s="158" t="s">
        <v>19</v>
      </c>
      <c r="F619" s="159" t="s">
        <v>161</v>
      </c>
      <c r="H619" s="160">
        <v>6.326</v>
      </c>
      <c r="I619" s="161"/>
      <c r="L619" s="157"/>
      <c r="M619" s="162"/>
      <c r="T619" s="163"/>
      <c r="AT619" s="158" t="s">
        <v>156</v>
      </c>
      <c r="AU619" s="158" t="s">
        <v>81</v>
      </c>
      <c r="AV619" s="156" t="s">
        <v>152</v>
      </c>
      <c r="AW619" s="156" t="s">
        <v>33</v>
      </c>
      <c r="AX619" s="156" t="s">
        <v>79</v>
      </c>
      <c r="AY619" s="158" t="s">
        <v>145</v>
      </c>
    </row>
    <row r="620" spans="2:65" s="17" customFormat="1" ht="55.5" customHeight="1">
      <c r="B620" s="18"/>
      <c r="C620" s="123" t="s">
        <v>747</v>
      </c>
      <c r="D620" s="123" t="s">
        <v>147</v>
      </c>
      <c r="E620" s="124" t="s">
        <v>748</v>
      </c>
      <c r="F620" s="125" t="s">
        <v>749</v>
      </c>
      <c r="G620" s="126" t="s">
        <v>150</v>
      </c>
      <c r="H620" s="127">
        <v>1.16</v>
      </c>
      <c r="I620" s="128"/>
      <c r="J620" s="129">
        <f>ROUND(I620*H620,2)</f>
        <v>0</v>
      </c>
      <c r="K620" s="125" t="s">
        <v>151</v>
      </c>
      <c r="L620" s="18"/>
      <c r="M620" s="130" t="s">
        <v>19</v>
      </c>
      <c r="N620" s="131" t="s">
        <v>42</v>
      </c>
      <c r="P620" s="132">
        <f>O620*H620</f>
        <v>0</v>
      </c>
      <c r="Q620" s="132">
        <v>0</v>
      </c>
      <c r="R620" s="132">
        <f>Q620*H620</f>
        <v>0</v>
      </c>
      <c r="S620" s="132">
        <v>1.8</v>
      </c>
      <c r="T620" s="133">
        <f>S620*H620</f>
        <v>2.088</v>
      </c>
      <c r="AR620" s="134" t="s">
        <v>152</v>
      </c>
      <c r="AT620" s="134" t="s">
        <v>147</v>
      </c>
      <c r="AU620" s="134" t="s">
        <v>81</v>
      </c>
      <c r="AY620" s="2" t="s">
        <v>145</v>
      </c>
      <c r="BE620" s="135">
        <f t="shared" si="55"/>
        <v>0</v>
      </c>
      <c r="BF620" s="135">
        <f t="shared" si="56"/>
        <v>0</v>
      </c>
      <c r="BG620" s="135">
        <f t="shared" si="57"/>
        <v>0</v>
      </c>
      <c r="BH620" s="135">
        <f t="shared" si="58"/>
        <v>0</v>
      </c>
      <c r="BI620" s="135">
        <f t="shared" si="59"/>
        <v>0</v>
      </c>
      <c r="BJ620" s="2" t="s">
        <v>79</v>
      </c>
      <c r="BK620" s="135">
        <f>ROUND(I620*H620,2)</f>
        <v>0</v>
      </c>
      <c r="BL620" s="2" t="s">
        <v>152</v>
      </c>
      <c r="BM620" s="134" t="s">
        <v>750</v>
      </c>
    </row>
    <row r="621" spans="2:47" s="17" customFormat="1" ht="12">
      <c r="B621" s="18"/>
      <c r="D621" s="136" t="s">
        <v>154</v>
      </c>
      <c r="F621" s="137" t="s">
        <v>751</v>
      </c>
      <c r="I621" s="138"/>
      <c r="L621" s="18"/>
      <c r="M621" s="139"/>
      <c r="T621" s="42"/>
      <c r="AT621" s="2" t="s">
        <v>154</v>
      </c>
      <c r="AU621" s="2" t="s">
        <v>81</v>
      </c>
    </row>
    <row r="622" spans="2:51" s="140" customFormat="1" ht="12">
      <c r="B622" s="141"/>
      <c r="D622" s="142" t="s">
        <v>156</v>
      </c>
      <c r="E622" s="143" t="s">
        <v>19</v>
      </c>
      <c r="F622" s="144" t="s">
        <v>236</v>
      </c>
      <c r="H622" s="143" t="s">
        <v>19</v>
      </c>
      <c r="I622" s="145"/>
      <c r="L622" s="141"/>
      <c r="M622" s="146"/>
      <c r="T622" s="147"/>
      <c r="AT622" s="143" t="s">
        <v>156</v>
      </c>
      <c r="AU622" s="143" t="s">
        <v>81</v>
      </c>
      <c r="AV622" s="140" t="s">
        <v>79</v>
      </c>
      <c r="AW622" s="140" t="s">
        <v>33</v>
      </c>
      <c r="AX622" s="140" t="s">
        <v>71</v>
      </c>
      <c r="AY622" s="143" t="s">
        <v>145</v>
      </c>
    </row>
    <row r="623" spans="2:51" s="148" customFormat="1" ht="12">
      <c r="B623" s="149"/>
      <c r="D623" s="142" t="s">
        <v>156</v>
      </c>
      <c r="E623" s="150" t="s">
        <v>19</v>
      </c>
      <c r="F623" s="151" t="s">
        <v>752</v>
      </c>
      <c r="H623" s="152">
        <v>0.404</v>
      </c>
      <c r="I623" s="153"/>
      <c r="L623" s="149"/>
      <c r="M623" s="154"/>
      <c r="T623" s="155"/>
      <c r="AT623" s="150" t="s">
        <v>156</v>
      </c>
      <c r="AU623" s="150" t="s">
        <v>81</v>
      </c>
      <c r="AV623" s="148" t="s">
        <v>81</v>
      </c>
      <c r="AW623" s="148" t="s">
        <v>33</v>
      </c>
      <c r="AX623" s="148" t="s">
        <v>71</v>
      </c>
      <c r="AY623" s="150" t="s">
        <v>145</v>
      </c>
    </row>
    <row r="624" spans="2:51" s="140" customFormat="1" ht="12">
      <c r="B624" s="141"/>
      <c r="D624" s="142" t="s">
        <v>156</v>
      </c>
      <c r="E624" s="143" t="s">
        <v>19</v>
      </c>
      <c r="F624" s="144" t="s">
        <v>753</v>
      </c>
      <c r="H624" s="143" t="s">
        <v>19</v>
      </c>
      <c r="I624" s="145"/>
      <c r="L624" s="141"/>
      <c r="M624" s="146"/>
      <c r="T624" s="147"/>
      <c r="AT624" s="143" t="s">
        <v>156</v>
      </c>
      <c r="AU624" s="143" t="s">
        <v>81</v>
      </c>
      <c r="AV624" s="140" t="s">
        <v>79</v>
      </c>
      <c r="AW624" s="140" t="s">
        <v>33</v>
      </c>
      <c r="AX624" s="140" t="s">
        <v>71</v>
      </c>
      <c r="AY624" s="143" t="s">
        <v>145</v>
      </c>
    </row>
    <row r="625" spans="2:51" s="148" customFormat="1" ht="12">
      <c r="B625" s="149"/>
      <c r="D625" s="142" t="s">
        <v>156</v>
      </c>
      <c r="E625" s="150" t="s">
        <v>19</v>
      </c>
      <c r="F625" s="151" t="s">
        <v>754</v>
      </c>
      <c r="H625" s="152">
        <v>0.756</v>
      </c>
      <c r="I625" s="153"/>
      <c r="L625" s="149"/>
      <c r="M625" s="154"/>
      <c r="T625" s="155"/>
      <c r="AT625" s="150" t="s">
        <v>156</v>
      </c>
      <c r="AU625" s="150" t="s">
        <v>81</v>
      </c>
      <c r="AV625" s="148" t="s">
        <v>81</v>
      </c>
      <c r="AW625" s="148" t="s">
        <v>33</v>
      </c>
      <c r="AX625" s="148" t="s">
        <v>71</v>
      </c>
      <c r="AY625" s="150" t="s">
        <v>145</v>
      </c>
    </row>
    <row r="626" spans="2:51" s="156" customFormat="1" ht="12">
      <c r="B626" s="157"/>
      <c r="D626" s="142" t="s">
        <v>156</v>
      </c>
      <c r="E626" s="158" t="s">
        <v>19</v>
      </c>
      <c r="F626" s="159" t="s">
        <v>161</v>
      </c>
      <c r="H626" s="160">
        <v>1.16</v>
      </c>
      <c r="I626" s="161"/>
      <c r="L626" s="157"/>
      <c r="M626" s="162"/>
      <c r="T626" s="163"/>
      <c r="AT626" s="158" t="s">
        <v>156</v>
      </c>
      <c r="AU626" s="158" t="s">
        <v>81</v>
      </c>
      <c r="AV626" s="156" t="s">
        <v>152</v>
      </c>
      <c r="AW626" s="156" t="s">
        <v>33</v>
      </c>
      <c r="AX626" s="156" t="s">
        <v>79</v>
      </c>
      <c r="AY626" s="158" t="s">
        <v>145</v>
      </c>
    </row>
    <row r="627" spans="2:65" s="17" customFormat="1" ht="49.15" customHeight="1">
      <c r="B627" s="18"/>
      <c r="C627" s="123" t="s">
        <v>755</v>
      </c>
      <c r="D627" s="123" t="s">
        <v>147</v>
      </c>
      <c r="E627" s="124" t="s">
        <v>756</v>
      </c>
      <c r="F627" s="125" t="s">
        <v>757</v>
      </c>
      <c r="G627" s="126" t="s">
        <v>292</v>
      </c>
      <c r="H627" s="127">
        <v>51.8</v>
      </c>
      <c r="I627" s="128"/>
      <c r="J627" s="129">
        <f>ROUND(I627*H627,2)</f>
        <v>0</v>
      </c>
      <c r="K627" s="125" t="s">
        <v>151</v>
      </c>
      <c r="L627" s="18"/>
      <c r="M627" s="130" t="s">
        <v>19</v>
      </c>
      <c r="N627" s="131" t="s">
        <v>42</v>
      </c>
      <c r="P627" s="132">
        <f>O627*H627</f>
        <v>0</v>
      </c>
      <c r="Q627" s="132">
        <v>0</v>
      </c>
      <c r="R627" s="132">
        <f>Q627*H627</f>
        <v>0</v>
      </c>
      <c r="S627" s="132">
        <v>0.042</v>
      </c>
      <c r="T627" s="133">
        <f>S627*H627</f>
        <v>2.1756</v>
      </c>
      <c r="AR627" s="134" t="s">
        <v>152</v>
      </c>
      <c r="AT627" s="134" t="s">
        <v>147</v>
      </c>
      <c r="AU627" s="134" t="s">
        <v>81</v>
      </c>
      <c r="AY627" s="2" t="s">
        <v>145</v>
      </c>
      <c r="BE627" s="135">
        <f t="shared" si="55"/>
        <v>0</v>
      </c>
      <c r="BF627" s="135">
        <f t="shared" si="56"/>
        <v>0</v>
      </c>
      <c r="BG627" s="135">
        <f t="shared" si="57"/>
        <v>0</v>
      </c>
      <c r="BH627" s="135">
        <f t="shared" si="58"/>
        <v>0</v>
      </c>
      <c r="BI627" s="135">
        <f t="shared" si="59"/>
        <v>0</v>
      </c>
      <c r="BJ627" s="2" t="s">
        <v>79</v>
      </c>
      <c r="BK627" s="135">
        <f>ROUND(I627*H627,2)</f>
        <v>0</v>
      </c>
      <c r="BL627" s="2" t="s">
        <v>152</v>
      </c>
      <c r="BM627" s="134" t="s">
        <v>758</v>
      </c>
    </row>
    <row r="628" spans="2:47" s="17" customFormat="1" ht="12">
      <c r="B628" s="18"/>
      <c r="D628" s="136" t="s">
        <v>154</v>
      </c>
      <c r="F628" s="137" t="s">
        <v>759</v>
      </c>
      <c r="I628" s="138"/>
      <c r="L628" s="18"/>
      <c r="M628" s="139"/>
      <c r="T628" s="42"/>
      <c r="AT628" s="2" t="s">
        <v>154</v>
      </c>
      <c r="AU628" s="2" t="s">
        <v>81</v>
      </c>
    </row>
    <row r="629" spans="2:51" s="140" customFormat="1" ht="12">
      <c r="B629" s="141"/>
      <c r="D629" s="142" t="s">
        <v>156</v>
      </c>
      <c r="E629" s="143" t="s">
        <v>19</v>
      </c>
      <c r="F629" s="144" t="s">
        <v>236</v>
      </c>
      <c r="H629" s="143" t="s">
        <v>19</v>
      </c>
      <c r="I629" s="145"/>
      <c r="L629" s="141"/>
      <c r="M629" s="146"/>
      <c r="T629" s="147"/>
      <c r="AT629" s="143" t="s">
        <v>156</v>
      </c>
      <c r="AU629" s="143" t="s">
        <v>81</v>
      </c>
      <c r="AV629" s="140" t="s">
        <v>79</v>
      </c>
      <c r="AW629" s="140" t="s">
        <v>33</v>
      </c>
      <c r="AX629" s="140" t="s">
        <v>71</v>
      </c>
      <c r="AY629" s="143" t="s">
        <v>145</v>
      </c>
    </row>
    <row r="630" spans="2:51" s="148" customFormat="1" ht="12">
      <c r="B630" s="149"/>
      <c r="D630" s="142" t="s">
        <v>156</v>
      </c>
      <c r="E630" s="150" t="s">
        <v>19</v>
      </c>
      <c r="F630" s="151" t="s">
        <v>760</v>
      </c>
      <c r="H630" s="152">
        <v>10.8</v>
      </c>
      <c r="I630" s="153"/>
      <c r="L630" s="149"/>
      <c r="M630" s="154"/>
      <c r="T630" s="155"/>
      <c r="AT630" s="150" t="s">
        <v>156</v>
      </c>
      <c r="AU630" s="150" t="s">
        <v>81</v>
      </c>
      <c r="AV630" s="148" t="s">
        <v>81</v>
      </c>
      <c r="AW630" s="148" t="s">
        <v>33</v>
      </c>
      <c r="AX630" s="148" t="s">
        <v>71</v>
      </c>
      <c r="AY630" s="150" t="s">
        <v>145</v>
      </c>
    </row>
    <row r="631" spans="2:51" s="140" customFormat="1" ht="12">
      <c r="B631" s="141"/>
      <c r="D631" s="142" t="s">
        <v>156</v>
      </c>
      <c r="E631" s="143" t="s">
        <v>19</v>
      </c>
      <c r="F631" s="144" t="s">
        <v>237</v>
      </c>
      <c r="H631" s="143" t="s">
        <v>19</v>
      </c>
      <c r="I631" s="145"/>
      <c r="L631" s="141"/>
      <c r="M631" s="146"/>
      <c r="T631" s="147"/>
      <c r="AT631" s="143" t="s">
        <v>156</v>
      </c>
      <c r="AU631" s="143" t="s">
        <v>81</v>
      </c>
      <c r="AV631" s="140" t="s">
        <v>79</v>
      </c>
      <c r="AW631" s="140" t="s">
        <v>33</v>
      </c>
      <c r="AX631" s="140" t="s">
        <v>71</v>
      </c>
      <c r="AY631" s="143" t="s">
        <v>145</v>
      </c>
    </row>
    <row r="632" spans="2:51" s="148" customFormat="1" ht="12">
      <c r="B632" s="149"/>
      <c r="D632" s="142" t="s">
        <v>156</v>
      </c>
      <c r="E632" s="150" t="s">
        <v>19</v>
      </c>
      <c r="F632" s="151" t="s">
        <v>761</v>
      </c>
      <c r="H632" s="152">
        <v>9.2</v>
      </c>
      <c r="I632" s="153"/>
      <c r="L632" s="149"/>
      <c r="M632" s="154"/>
      <c r="T632" s="155"/>
      <c r="AT632" s="150" t="s">
        <v>156</v>
      </c>
      <c r="AU632" s="150" t="s">
        <v>81</v>
      </c>
      <c r="AV632" s="148" t="s">
        <v>81</v>
      </c>
      <c r="AW632" s="148" t="s">
        <v>33</v>
      </c>
      <c r="AX632" s="148" t="s">
        <v>71</v>
      </c>
      <c r="AY632" s="150" t="s">
        <v>145</v>
      </c>
    </row>
    <row r="633" spans="2:51" s="140" customFormat="1" ht="12">
      <c r="B633" s="141"/>
      <c r="D633" s="142" t="s">
        <v>156</v>
      </c>
      <c r="E633" s="143" t="s">
        <v>19</v>
      </c>
      <c r="F633" s="144" t="s">
        <v>259</v>
      </c>
      <c r="H633" s="143" t="s">
        <v>19</v>
      </c>
      <c r="I633" s="145"/>
      <c r="L633" s="141"/>
      <c r="M633" s="146"/>
      <c r="T633" s="147"/>
      <c r="AT633" s="143" t="s">
        <v>156</v>
      </c>
      <c r="AU633" s="143" t="s">
        <v>81</v>
      </c>
      <c r="AV633" s="140" t="s">
        <v>79</v>
      </c>
      <c r="AW633" s="140" t="s">
        <v>33</v>
      </c>
      <c r="AX633" s="140" t="s">
        <v>71</v>
      </c>
      <c r="AY633" s="143" t="s">
        <v>145</v>
      </c>
    </row>
    <row r="634" spans="2:51" s="140" customFormat="1" ht="12">
      <c r="B634" s="141"/>
      <c r="D634" s="142" t="s">
        <v>156</v>
      </c>
      <c r="E634" s="143" t="s">
        <v>19</v>
      </c>
      <c r="F634" s="144" t="s">
        <v>294</v>
      </c>
      <c r="H634" s="143" t="s">
        <v>19</v>
      </c>
      <c r="I634" s="145"/>
      <c r="L634" s="141"/>
      <c r="M634" s="146"/>
      <c r="T634" s="147"/>
      <c r="AT634" s="143" t="s">
        <v>156</v>
      </c>
      <c r="AU634" s="143" t="s">
        <v>81</v>
      </c>
      <c r="AV634" s="140" t="s">
        <v>79</v>
      </c>
      <c r="AW634" s="140" t="s">
        <v>33</v>
      </c>
      <c r="AX634" s="140" t="s">
        <v>71</v>
      </c>
      <c r="AY634" s="143" t="s">
        <v>145</v>
      </c>
    </row>
    <row r="635" spans="2:51" s="148" customFormat="1" ht="12">
      <c r="B635" s="149"/>
      <c r="D635" s="142" t="s">
        <v>156</v>
      </c>
      <c r="E635" s="150" t="s">
        <v>19</v>
      </c>
      <c r="F635" s="151" t="s">
        <v>295</v>
      </c>
      <c r="H635" s="152">
        <v>16.6</v>
      </c>
      <c r="I635" s="153"/>
      <c r="L635" s="149"/>
      <c r="M635" s="154"/>
      <c r="T635" s="155"/>
      <c r="AT635" s="150" t="s">
        <v>156</v>
      </c>
      <c r="AU635" s="150" t="s">
        <v>81</v>
      </c>
      <c r="AV635" s="148" t="s">
        <v>81</v>
      </c>
      <c r="AW635" s="148" t="s">
        <v>33</v>
      </c>
      <c r="AX635" s="148" t="s">
        <v>71</v>
      </c>
      <c r="AY635" s="150" t="s">
        <v>145</v>
      </c>
    </row>
    <row r="636" spans="2:51" s="140" customFormat="1" ht="12">
      <c r="B636" s="141"/>
      <c r="D636" s="142" t="s">
        <v>156</v>
      </c>
      <c r="E636" s="143" t="s">
        <v>19</v>
      </c>
      <c r="F636" s="144" t="s">
        <v>762</v>
      </c>
      <c r="H636" s="143" t="s">
        <v>19</v>
      </c>
      <c r="I636" s="145"/>
      <c r="L636" s="141"/>
      <c r="M636" s="146"/>
      <c r="T636" s="147"/>
      <c r="AT636" s="143" t="s">
        <v>156</v>
      </c>
      <c r="AU636" s="143" t="s">
        <v>81</v>
      </c>
      <c r="AV636" s="140" t="s">
        <v>79</v>
      </c>
      <c r="AW636" s="140" t="s">
        <v>33</v>
      </c>
      <c r="AX636" s="140" t="s">
        <v>71</v>
      </c>
      <c r="AY636" s="143" t="s">
        <v>145</v>
      </c>
    </row>
    <row r="637" spans="2:51" s="148" customFormat="1" ht="12">
      <c r="B637" s="149"/>
      <c r="D637" s="142" t="s">
        <v>156</v>
      </c>
      <c r="E637" s="150" t="s">
        <v>19</v>
      </c>
      <c r="F637" s="151" t="s">
        <v>763</v>
      </c>
      <c r="H637" s="152">
        <v>15.2</v>
      </c>
      <c r="I637" s="153"/>
      <c r="L637" s="149"/>
      <c r="M637" s="154"/>
      <c r="T637" s="155"/>
      <c r="AT637" s="150" t="s">
        <v>156</v>
      </c>
      <c r="AU637" s="150" t="s">
        <v>81</v>
      </c>
      <c r="AV637" s="148" t="s">
        <v>81</v>
      </c>
      <c r="AW637" s="148" t="s">
        <v>33</v>
      </c>
      <c r="AX637" s="148" t="s">
        <v>71</v>
      </c>
      <c r="AY637" s="150" t="s">
        <v>145</v>
      </c>
    </row>
    <row r="638" spans="2:51" s="156" customFormat="1" ht="12">
      <c r="B638" s="157"/>
      <c r="D638" s="142" t="s">
        <v>156</v>
      </c>
      <c r="E638" s="158" t="s">
        <v>19</v>
      </c>
      <c r="F638" s="159" t="s">
        <v>161</v>
      </c>
      <c r="H638" s="160">
        <v>51.8</v>
      </c>
      <c r="I638" s="161"/>
      <c r="L638" s="157"/>
      <c r="M638" s="162"/>
      <c r="T638" s="163"/>
      <c r="AT638" s="158" t="s">
        <v>156</v>
      </c>
      <c r="AU638" s="158" t="s">
        <v>81</v>
      </c>
      <c r="AV638" s="156" t="s">
        <v>152</v>
      </c>
      <c r="AW638" s="156" t="s">
        <v>33</v>
      </c>
      <c r="AX638" s="156" t="s">
        <v>79</v>
      </c>
      <c r="AY638" s="158" t="s">
        <v>145</v>
      </c>
    </row>
    <row r="639" spans="2:65" s="17" customFormat="1" ht="37.9" customHeight="1">
      <c r="B639" s="18"/>
      <c r="C639" s="123" t="s">
        <v>764</v>
      </c>
      <c r="D639" s="123" t="s">
        <v>147</v>
      </c>
      <c r="E639" s="124" t="s">
        <v>765</v>
      </c>
      <c r="F639" s="125" t="s">
        <v>766</v>
      </c>
      <c r="G639" s="126" t="s">
        <v>292</v>
      </c>
      <c r="H639" s="127">
        <v>4.3</v>
      </c>
      <c r="I639" s="128"/>
      <c r="J639" s="129">
        <f>ROUND(I639*H639,2)</f>
        <v>0</v>
      </c>
      <c r="K639" s="125" t="s">
        <v>151</v>
      </c>
      <c r="L639" s="18"/>
      <c r="M639" s="130" t="s">
        <v>19</v>
      </c>
      <c r="N639" s="131" t="s">
        <v>42</v>
      </c>
      <c r="P639" s="132">
        <f>O639*H639</f>
        <v>0</v>
      </c>
      <c r="Q639" s="132">
        <v>0</v>
      </c>
      <c r="R639" s="132">
        <f>Q639*H639</f>
        <v>0</v>
      </c>
      <c r="S639" s="132">
        <v>0.033</v>
      </c>
      <c r="T639" s="133">
        <f>S639*H639</f>
        <v>0.1419</v>
      </c>
      <c r="AR639" s="134" t="s">
        <v>152</v>
      </c>
      <c r="AT639" s="134" t="s">
        <v>147</v>
      </c>
      <c r="AU639" s="134" t="s">
        <v>81</v>
      </c>
      <c r="AY639" s="2" t="s">
        <v>145</v>
      </c>
      <c r="BE639" s="135">
        <f t="shared" si="55"/>
        <v>0</v>
      </c>
      <c r="BF639" s="135">
        <f t="shared" si="56"/>
        <v>0</v>
      </c>
      <c r="BG639" s="135">
        <f t="shared" si="57"/>
        <v>0</v>
      </c>
      <c r="BH639" s="135">
        <f t="shared" si="58"/>
        <v>0</v>
      </c>
      <c r="BI639" s="135">
        <f t="shared" si="59"/>
        <v>0</v>
      </c>
      <c r="BJ639" s="2" t="s">
        <v>79</v>
      </c>
      <c r="BK639" s="135">
        <f>ROUND(I639*H639,2)</f>
        <v>0</v>
      </c>
      <c r="BL639" s="2" t="s">
        <v>152</v>
      </c>
      <c r="BM639" s="134" t="s">
        <v>767</v>
      </c>
    </row>
    <row r="640" spans="2:47" s="17" customFormat="1" ht="12">
      <c r="B640" s="18"/>
      <c r="D640" s="136" t="s">
        <v>154</v>
      </c>
      <c r="F640" s="137" t="s">
        <v>768</v>
      </c>
      <c r="I640" s="138"/>
      <c r="L640" s="18"/>
      <c r="M640" s="139"/>
      <c r="T640" s="42"/>
      <c r="AT640" s="2" t="s">
        <v>154</v>
      </c>
      <c r="AU640" s="2" t="s">
        <v>81</v>
      </c>
    </row>
    <row r="641" spans="2:51" s="140" customFormat="1" ht="12">
      <c r="B641" s="141"/>
      <c r="D641" s="142" t="s">
        <v>156</v>
      </c>
      <c r="E641" s="143" t="s">
        <v>19</v>
      </c>
      <c r="F641" s="144" t="s">
        <v>546</v>
      </c>
      <c r="H641" s="143" t="s">
        <v>19</v>
      </c>
      <c r="I641" s="145"/>
      <c r="L641" s="141"/>
      <c r="M641" s="146"/>
      <c r="T641" s="147"/>
      <c r="AT641" s="143" t="s">
        <v>156</v>
      </c>
      <c r="AU641" s="143" t="s">
        <v>81</v>
      </c>
      <c r="AV641" s="140" t="s">
        <v>79</v>
      </c>
      <c r="AW641" s="140" t="s">
        <v>33</v>
      </c>
      <c r="AX641" s="140" t="s">
        <v>71</v>
      </c>
      <c r="AY641" s="143" t="s">
        <v>145</v>
      </c>
    </row>
    <row r="642" spans="2:51" s="148" customFormat="1" ht="12">
      <c r="B642" s="149"/>
      <c r="D642" s="142" t="s">
        <v>156</v>
      </c>
      <c r="E642" s="150" t="s">
        <v>19</v>
      </c>
      <c r="F642" s="151" t="s">
        <v>769</v>
      </c>
      <c r="H642" s="152">
        <v>4.3</v>
      </c>
      <c r="I642" s="153"/>
      <c r="L642" s="149"/>
      <c r="M642" s="154"/>
      <c r="T642" s="155"/>
      <c r="AT642" s="150" t="s">
        <v>156</v>
      </c>
      <c r="AU642" s="150" t="s">
        <v>81</v>
      </c>
      <c r="AV642" s="148" t="s">
        <v>81</v>
      </c>
      <c r="AW642" s="148" t="s">
        <v>33</v>
      </c>
      <c r="AX642" s="148" t="s">
        <v>79</v>
      </c>
      <c r="AY642" s="150" t="s">
        <v>145</v>
      </c>
    </row>
    <row r="643" spans="2:65" s="17" customFormat="1" ht="37.9" customHeight="1">
      <c r="B643" s="18"/>
      <c r="C643" s="123" t="s">
        <v>770</v>
      </c>
      <c r="D643" s="123" t="s">
        <v>147</v>
      </c>
      <c r="E643" s="124" t="s">
        <v>771</v>
      </c>
      <c r="F643" s="125" t="s">
        <v>772</v>
      </c>
      <c r="G643" s="126" t="s">
        <v>292</v>
      </c>
      <c r="H643" s="127">
        <v>10.833</v>
      </c>
      <c r="I643" s="128"/>
      <c r="J643" s="129">
        <f>ROUND(I643*H643,2)</f>
        <v>0</v>
      </c>
      <c r="K643" s="125" t="s">
        <v>151</v>
      </c>
      <c r="L643" s="18"/>
      <c r="M643" s="130" t="s">
        <v>19</v>
      </c>
      <c r="N643" s="131" t="s">
        <v>42</v>
      </c>
      <c r="P643" s="132">
        <f>O643*H643</f>
        <v>0</v>
      </c>
      <c r="Q643" s="132">
        <v>0</v>
      </c>
      <c r="R643" s="132">
        <f>Q643*H643</f>
        <v>0</v>
      </c>
      <c r="S643" s="132">
        <v>0.066</v>
      </c>
      <c r="T643" s="133">
        <f>S643*H643</f>
        <v>0.714978</v>
      </c>
      <c r="AR643" s="134" t="s">
        <v>152</v>
      </c>
      <c r="AT643" s="134" t="s">
        <v>147</v>
      </c>
      <c r="AU643" s="134" t="s">
        <v>81</v>
      </c>
      <c r="AY643" s="2" t="s">
        <v>145</v>
      </c>
      <c r="BE643" s="135">
        <f t="shared" si="55"/>
        <v>0</v>
      </c>
      <c r="BF643" s="135">
        <f t="shared" si="56"/>
        <v>0</v>
      </c>
      <c r="BG643" s="135">
        <f t="shared" si="57"/>
        <v>0</v>
      </c>
      <c r="BH643" s="135">
        <f t="shared" si="58"/>
        <v>0</v>
      </c>
      <c r="BI643" s="135">
        <f t="shared" si="59"/>
        <v>0</v>
      </c>
      <c r="BJ643" s="2" t="s">
        <v>79</v>
      </c>
      <c r="BK643" s="135">
        <f>ROUND(I643*H643,2)</f>
        <v>0</v>
      </c>
      <c r="BL643" s="2" t="s">
        <v>152</v>
      </c>
      <c r="BM643" s="134" t="s">
        <v>773</v>
      </c>
    </row>
    <row r="644" spans="2:47" s="17" customFormat="1" ht="12">
      <c r="B644" s="18"/>
      <c r="D644" s="136" t="s">
        <v>154</v>
      </c>
      <c r="F644" s="137" t="s">
        <v>774</v>
      </c>
      <c r="I644" s="138"/>
      <c r="L644" s="18"/>
      <c r="M644" s="139"/>
      <c r="T644" s="42"/>
      <c r="AT644" s="2" t="s">
        <v>154</v>
      </c>
      <c r="AU644" s="2" t="s">
        <v>81</v>
      </c>
    </row>
    <row r="645" spans="2:51" s="140" customFormat="1" ht="12">
      <c r="B645" s="141"/>
      <c r="D645" s="142" t="s">
        <v>156</v>
      </c>
      <c r="E645" s="143" t="s">
        <v>19</v>
      </c>
      <c r="F645" s="144" t="s">
        <v>548</v>
      </c>
      <c r="H645" s="143" t="s">
        <v>19</v>
      </c>
      <c r="I645" s="145"/>
      <c r="L645" s="141"/>
      <c r="M645" s="146"/>
      <c r="T645" s="147"/>
      <c r="AT645" s="143" t="s">
        <v>156</v>
      </c>
      <c r="AU645" s="143" t="s">
        <v>81</v>
      </c>
      <c r="AV645" s="140" t="s">
        <v>79</v>
      </c>
      <c r="AW645" s="140" t="s">
        <v>33</v>
      </c>
      <c r="AX645" s="140" t="s">
        <v>71</v>
      </c>
      <c r="AY645" s="143" t="s">
        <v>145</v>
      </c>
    </row>
    <row r="646" spans="2:51" s="148" customFormat="1" ht="12">
      <c r="B646" s="149"/>
      <c r="D646" s="142" t="s">
        <v>156</v>
      </c>
      <c r="E646" s="150" t="s">
        <v>19</v>
      </c>
      <c r="F646" s="151" t="s">
        <v>775</v>
      </c>
      <c r="H646" s="152">
        <v>3.997</v>
      </c>
      <c r="I646" s="153"/>
      <c r="L646" s="149"/>
      <c r="M646" s="154"/>
      <c r="T646" s="155"/>
      <c r="AT646" s="150" t="s">
        <v>156</v>
      </c>
      <c r="AU646" s="150" t="s">
        <v>81</v>
      </c>
      <c r="AV646" s="148" t="s">
        <v>81</v>
      </c>
      <c r="AW646" s="148" t="s">
        <v>33</v>
      </c>
      <c r="AX646" s="148" t="s">
        <v>71</v>
      </c>
      <c r="AY646" s="150" t="s">
        <v>145</v>
      </c>
    </row>
    <row r="647" spans="2:51" s="148" customFormat="1" ht="12">
      <c r="B647" s="149"/>
      <c r="D647" s="142" t="s">
        <v>156</v>
      </c>
      <c r="E647" s="150" t="s">
        <v>19</v>
      </c>
      <c r="F647" s="151" t="s">
        <v>776</v>
      </c>
      <c r="H647" s="152">
        <v>4.436</v>
      </c>
      <c r="I647" s="153"/>
      <c r="L647" s="149"/>
      <c r="M647" s="154"/>
      <c r="T647" s="155"/>
      <c r="AT647" s="150" t="s">
        <v>156</v>
      </c>
      <c r="AU647" s="150" t="s">
        <v>81</v>
      </c>
      <c r="AV647" s="148" t="s">
        <v>81</v>
      </c>
      <c r="AW647" s="148" t="s">
        <v>33</v>
      </c>
      <c r="AX647" s="148" t="s">
        <v>71</v>
      </c>
      <c r="AY647" s="150" t="s">
        <v>145</v>
      </c>
    </row>
    <row r="648" spans="2:51" s="148" customFormat="1" ht="12">
      <c r="B648" s="149"/>
      <c r="D648" s="142" t="s">
        <v>156</v>
      </c>
      <c r="E648" s="150" t="s">
        <v>19</v>
      </c>
      <c r="F648" s="151" t="s">
        <v>777</v>
      </c>
      <c r="H648" s="152">
        <v>1.4</v>
      </c>
      <c r="I648" s="153"/>
      <c r="L648" s="149"/>
      <c r="M648" s="154"/>
      <c r="T648" s="155"/>
      <c r="AT648" s="150" t="s">
        <v>156</v>
      </c>
      <c r="AU648" s="150" t="s">
        <v>81</v>
      </c>
      <c r="AV648" s="148" t="s">
        <v>81</v>
      </c>
      <c r="AW648" s="148" t="s">
        <v>33</v>
      </c>
      <c r="AX648" s="148" t="s">
        <v>71</v>
      </c>
      <c r="AY648" s="150" t="s">
        <v>145</v>
      </c>
    </row>
    <row r="649" spans="2:51" s="148" customFormat="1" ht="12">
      <c r="B649" s="149"/>
      <c r="D649" s="142" t="s">
        <v>156</v>
      </c>
      <c r="E649" s="150" t="s">
        <v>19</v>
      </c>
      <c r="F649" s="151" t="s">
        <v>778</v>
      </c>
      <c r="H649" s="152">
        <v>1</v>
      </c>
      <c r="I649" s="153"/>
      <c r="L649" s="149"/>
      <c r="M649" s="154"/>
      <c r="T649" s="155"/>
      <c r="AT649" s="150" t="s">
        <v>156</v>
      </c>
      <c r="AU649" s="150" t="s">
        <v>81</v>
      </c>
      <c r="AV649" s="148" t="s">
        <v>81</v>
      </c>
      <c r="AW649" s="148" t="s">
        <v>33</v>
      </c>
      <c r="AX649" s="148" t="s">
        <v>71</v>
      </c>
      <c r="AY649" s="150" t="s">
        <v>145</v>
      </c>
    </row>
    <row r="650" spans="2:51" s="156" customFormat="1" ht="12">
      <c r="B650" s="157"/>
      <c r="D650" s="142" t="s">
        <v>156</v>
      </c>
      <c r="E650" s="158" t="s">
        <v>19</v>
      </c>
      <c r="F650" s="159" t="s">
        <v>161</v>
      </c>
      <c r="H650" s="160">
        <v>10.833</v>
      </c>
      <c r="I650" s="161"/>
      <c r="L650" s="157"/>
      <c r="M650" s="162"/>
      <c r="T650" s="163"/>
      <c r="AT650" s="158" t="s">
        <v>156</v>
      </c>
      <c r="AU650" s="158" t="s">
        <v>81</v>
      </c>
      <c r="AV650" s="156" t="s">
        <v>152</v>
      </c>
      <c r="AW650" s="156" t="s">
        <v>33</v>
      </c>
      <c r="AX650" s="156" t="s">
        <v>79</v>
      </c>
      <c r="AY650" s="158" t="s">
        <v>145</v>
      </c>
    </row>
    <row r="651" spans="2:65" s="17" customFormat="1" ht="49.15" customHeight="1">
      <c r="B651" s="18"/>
      <c r="C651" s="123" t="s">
        <v>779</v>
      </c>
      <c r="D651" s="123" t="s">
        <v>147</v>
      </c>
      <c r="E651" s="124" t="s">
        <v>780</v>
      </c>
      <c r="F651" s="125" t="s">
        <v>781</v>
      </c>
      <c r="G651" s="126" t="s">
        <v>292</v>
      </c>
      <c r="H651" s="127">
        <v>8.197</v>
      </c>
      <c r="I651" s="128"/>
      <c r="J651" s="129">
        <f>ROUND(I651*H651,2)</f>
        <v>0</v>
      </c>
      <c r="K651" s="125" t="s">
        <v>151</v>
      </c>
      <c r="L651" s="18"/>
      <c r="M651" s="130" t="s">
        <v>19</v>
      </c>
      <c r="N651" s="131" t="s">
        <v>42</v>
      </c>
      <c r="P651" s="132">
        <f>O651*H651</f>
        <v>0</v>
      </c>
      <c r="Q651" s="132">
        <v>0</v>
      </c>
      <c r="R651" s="132">
        <f>Q651*H651</f>
        <v>0</v>
      </c>
      <c r="S651" s="132">
        <v>0.022</v>
      </c>
      <c r="T651" s="133">
        <f>S651*H651</f>
        <v>0.18033399999999997</v>
      </c>
      <c r="AR651" s="134" t="s">
        <v>152</v>
      </c>
      <c r="AT651" s="134" t="s">
        <v>147</v>
      </c>
      <c r="AU651" s="134" t="s">
        <v>81</v>
      </c>
      <c r="AY651" s="2" t="s">
        <v>145</v>
      </c>
      <c r="BE651" s="135">
        <f t="shared" si="55"/>
        <v>0</v>
      </c>
      <c r="BF651" s="135">
        <f t="shared" si="56"/>
        <v>0</v>
      </c>
      <c r="BG651" s="135">
        <f t="shared" si="57"/>
        <v>0</v>
      </c>
      <c r="BH651" s="135">
        <f t="shared" si="58"/>
        <v>0</v>
      </c>
      <c r="BI651" s="135">
        <f t="shared" si="59"/>
        <v>0</v>
      </c>
      <c r="BJ651" s="2" t="s">
        <v>79</v>
      </c>
      <c r="BK651" s="135">
        <f>ROUND(I651*H651,2)</f>
        <v>0</v>
      </c>
      <c r="BL651" s="2" t="s">
        <v>152</v>
      </c>
      <c r="BM651" s="134" t="s">
        <v>782</v>
      </c>
    </row>
    <row r="652" spans="2:47" s="17" customFormat="1" ht="12">
      <c r="B652" s="18"/>
      <c r="D652" s="136" t="s">
        <v>154</v>
      </c>
      <c r="F652" s="137" t="s">
        <v>783</v>
      </c>
      <c r="I652" s="138"/>
      <c r="L652" s="18"/>
      <c r="M652" s="139"/>
      <c r="T652" s="42"/>
      <c r="AT652" s="2" t="s">
        <v>154</v>
      </c>
      <c r="AU652" s="2" t="s">
        <v>81</v>
      </c>
    </row>
    <row r="653" spans="2:51" s="140" customFormat="1" ht="12">
      <c r="B653" s="141"/>
      <c r="D653" s="142" t="s">
        <v>156</v>
      </c>
      <c r="E653" s="143" t="s">
        <v>19</v>
      </c>
      <c r="F653" s="144" t="s">
        <v>548</v>
      </c>
      <c r="H653" s="143" t="s">
        <v>19</v>
      </c>
      <c r="I653" s="145"/>
      <c r="L653" s="141"/>
      <c r="M653" s="146"/>
      <c r="T653" s="147"/>
      <c r="AT653" s="143" t="s">
        <v>156</v>
      </c>
      <c r="AU653" s="143" t="s">
        <v>81</v>
      </c>
      <c r="AV653" s="140" t="s">
        <v>79</v>
      </c>
      <c r="AW653" s="140" t="s">
        <v>33</v>
      </c>
      <c r="AX653" s="140" t="s">
        <v>71</v>
      </c>
      <c r="AY653" s="143" t="s">
        <v>145</v>
      </c>
    </row>
    <row r="654" spans="2:51" s="148" customFormat="1" ht="12">
      <c r="B654" s="149"/>
      <c r="D654" s="142" t="s">
        <v>156</v>
      </c>
      <c r="E654" s="150" t="s">
        <v>19</v>
      </c>
      <c r="F654" s="151" t="s">
        <v>775</v>
      </c>
      <c r="H654" s="152">
        <v>3.997</v>
      </c>
      <c r="I654" s="153"/>
      <c r="L654" s="149"/>
      <c r="M654" s="154"/>
      <c r="T654" s="155"/>
      <c r="AT654" s="150" t="s">
        <v>156</v>
      </c>
      <c r="AU654" s="150" t="s">
        <v>81</v>
      </c>
      <c r="AV654" s="148" t="s">
        <v>81</v>
      </c>
      <c r="AW654" s="148" t="s">
        <v>33</v>
      </c>
      <c r="AX654" s="148" t="s">
        <v>71</v>
      </c>
      <c r="AY654" s="150" t="s">
        <v>145</v>
      </c>
    </row>
    <row r="655" spans="2:51" s="148" customFormat="1" ht="12">
      <c r="B655" s="149"/>
      <c r="D655" s="142" t="s">
        <v>156</v>
      </c>
      <c r="E655" s="150" t="s">
        <v>19</v>
      </c>
      <c r="F655" s="151" t="s">
        <v>784</v>
      </c>
      <c r="H655" s="152">
        <v>4.2</v>
      </c>
      <c r="I655" s="153"/>
      <c r="L655" s="149"/>
      <c r="M655" s="154"/>
      <c r="T655" s="155"/>
      <c r="AT655" s="150" t="s">
        <v>156</v>
      </c>
      <c r="AU655" s="150" t="s">
        <v>81</v>
      </c>
      <c r="AV655" s="148" t="s">
        <v>81</v>
      </c>
      <c r="AW655" s="148" t="s">
        <v>33</v>
      </c>
      <c r="AX655" s="148" t="s">
        <v>71</v>
      </c>
      <c r="AY655" s="150" t="s">
        <v>145</v>
      </c>
    </row>
    <row r="656" spans="2:51" s="156" customFormat="1" ht="12">
      <c r="B656" s="157"/>
      <c r="D656" s="142" t="s">
        <v>156</v>
      </c>
      <c r="E656" s="158" t="s">
        <v>19</v>
      </c>
      <c r="F656" s="159" t="s">
        <v>161</v>
      </c>
      <c r="H656" s="160">
        <v>8.197</v>
      </c>
      <c r="I656" s="161"/>
      <c r="L656" s="157"/>
      <c r="M656" s="162"/>
      <c r="T656" s="163"/>
      <c r="AT656" s="158" t="s">
        <v>156</v>
      </c>
      <c r="AU656" s="158" t="s">
        <v>81</v>
      </c>
      <c r="AV656" s="156" t="s">
        <v>152</v>
      </c>
      <c r="AW656" s="156" t="s">
        <v>33</v>
      </c>
      <c r="AX656" s="156" t="s">
        <v>79</v>
      </c>
      <c r="AY656" s="158" t="s">
        <v>145</v>
      </c>
    </row>
    <row r="657" spans="2:65" s="17" customFormat="1" ht="37.9" customHeight="1">
      <c r="B657" s="18"/>
      <c r="C657" s="123" t="s">
        <v>785</v>
      </c>
      <c r="D657" s="123" t="s">
        <v>147</v>
      </c>
      <c r="E657" s="124" t="s">
        <v>786</v>
      </c>
      <c r="F657" s="125" t="s">
        <v>787</v>
      </c>
      <c r="G657" s="126" t="s">
        <v>292</v>
      </c>
      <c r="H657" s="127">
        <v>73.1</v>
      </c>
      <c r="I657" s="128"/>
      <c r="J657" s="129">
        <f>ROUND(I657*H657,2)</f>
        <v>0</v>
      </c>
      <c r="K657" s="125" t="s">
        <v>151</v>
      </c>
      <c r="L657" s="18"/>
      <c r="M657" s="130" t="s">
        <v>19</v>
      </c>
      <c r="N657" s="131" t="s">
        <v>42</v>
      </c>
      <c r="P657" s="132">
        <f>O657*H657</f>
        <v>0</v>
      </c>
      <c r="Q657" s="132">
        <v>0</v>
      </c>
      <c r="R657" s="132">
        <f>Q657*H657</f>
        <v>0</v>
      </c>
      <c r="S657" s="132">
        <v>0.165</v>
      </c>
      <c r="T657" s="133">
        <f>S657*H657</f>
        <v>12.061499999999999</v>
      </c>
      <c r="AR657" s="134" t="s">
        <v>152</v>
      </c>
      <c r="AT657" s="134" t="s">
        <v>147</v>
      </c>
      <c r="AU657" s="134" t="s">
        <v>81</v>
      </c>
      <c r="AY657" s="2" t="s">
        <v>145</v>
      </c>
      <c r="BE657" s="135">
        <f t="shared" si="55"/>
        <v>0</v>
      </c>
      <c r="BF657" s="135">
        <f t="shared" si="56"/>
        <v>0</v>
      </c>
      <c r="BG657" s="135">
        <f t="shared" si="57"/>
        <v>0</v>
      </c>
      <c r="BH657" s="135">
        <f t="shared" si="58"/>
        <v>0</v>
      </c>
      <c r="BI657" s="135">
        <f t="shared" si="59"/>
        <v>0</v>
      </c>
      <c r="BJ657" s="2" t="s">
        <v>79</v>
      </c>
      <c r="BK657" s="135">
        <f>ROUND(I657*H657,2)</f>
        <v>0</v>
      </c>
      <c r="BL657" s="2" t="s">
        <v>152</v>
      </c>
      <c r="BM657" s="134" t="s">
        <v>788</v>
      </c>
    </row>
    <row r="658" spans="2:47" s="17" customFormat="1" ht="12">
      <c r="B658" s="18"/>
      <c r="D658" s="136" t="s">
        <v>154</v>
      </c>
      <c r="F658" s="137" t="s">
        <v>789</v>
      </c>
      <c r="I658" s="138"/>
      <c r="L658" s="18"/>
      <c r="M658" s="139"/>
      <c r="T658" s="42"/>
      <c r="AT658" s="2" t="s">
        <v>154</v>
      </c>
      <c r="AU658" s="2" t="s">
        <v>81</v>
      </c>
    </row>
    <row r="659" spans="2:51" s="140" customFormat="1" ht="12">
      <c r="B659" s="141"/>
      <c r="D659" s="142" t="s">
        <v>156</v>
      </c>
      <c r="E659" s="143" t="s">
        <v>19</v>
      </c>
      <c r="F659" s="144" t="s">
        <v>790</v>
      </c>
      <c r="H659" s="143" t="s">
        <v>19</v>
      </c>
      <c r="I659" s="145"/>
      <c r="L659" s="141"/>
      <c r="M659" s="146"/>
      <c r="T659" s="147"/>
      <c r="AT659" s="143" t="s">
        <v>156</v>
      </c>
      <c r="AU659" s="143" t="s">
        <v>81</v>
      </c>
      <c r="AV659" s="140" t="s">
        <v>79</v>
      </c>
      <c r="AW659" s="140" t="s">
        <v>33</v>
      </c>
      <c r="AX659" s="140" t="s">
        <v>71</v>
      </c>
      <c r="AY659" s="143" t="s">
        <v>145</v>
      </c>
    </row>
    <row r="660" spans="2:51" s="140" customFormat="1" ht="12">
      <c r="B660" s="141"/>
      <c r="D660" s="142" t="s">
        <v>156</v>
      </c>
      <c r="E660" s="143" t="s">
        <v>19</v>
      </c>
      <c r="F660" s="144" t="s">
        <v>157</v>
      </c>
      <c r="H660" s="143" t="s">
        <v>19</v>
      </c>
      <c r="I660" s="145"/>
      <c r="L660" s="141"/>
      <c r="M660" s="146"/>
      <c r="T660" s="147"/>
      <c r="AT660" s="143" t="s">
        <v>156</v>
      </c>
      <c r="AU660" s="143" t="s">
        <v>81</v>
      </c>
      <c r="AV660" s="140" t="s">
        <v>79</v>
      </c>
      <c r="AW660" s="140" t="s">
        <v>33</v>
      </c>
      <c r="AX660" s="140" t="s">
        <v>71</v>
      </c>
      <c r="AY660" s="143" t="s">
        <v>145</v>
      </c>
    </row>
    <row r="661" spans="2:51" s="148" customFormat="1" ht="12">
      <c r="B661" s="149"/>
      <c r="D661" s="142" t="s">
        <v>156</v>
      </c>
      <c r="E661" s="150" t="s">
        <v>19</v>
      </c>
      <c r="F661" s="151" t="s">
        <v>791</v>
      </c>
      <c r="H661" s="152">
        <v>33.1</v>
      </c>
      <c r="I661" s="153"/>
      <c r="L661" s="149"/>
      <c r="M661" s="154"/>
      <c r="T661" s="155"/>
      <c r="AT661" s="150" t="s">
        <v>156</v>
      </c>
      <c r="AU661" s="150" t="s">
        <v>81</v>
      </c>
      <c r="AV661" s="148" t="s">
        <v>81</v>
      </c>
      <c r="AW661" s="148" t="s">
        <v>33</v>
      </c>
      <c r="AX661" s="148" t="s">
        <v>71</v>
      </c>
      <c r="AY661" s="150" t="s">
        <v>145</v>
      </c>
    </row>
    <row r="662" spans="2:51" s="140" customFormat="1" ht="12">
      <c r="B662" s="141"/>
      <c r="D662" s="142" t="s">
        <v>156</v>
      </c>
      <c r="E662" s="143" t="s">
        <v>19</v>
      </c>
      <c r="F662" s="144" t="s">
        <v>159</v>
      </c>
      <c r="H662" s="143" t="s">
        <v>19</v>
      </c>
      <c r="I662" s="145"/>
      <c r="L662" s="141"/>
      <c r="M662" s="146"/>
      <c r="T662" s="147"/>
      <c r="AT662" s="143" t="s">
        <v>156</v>
      </c>
      <c r="AU662" s="143" t="s">
        <v>81</v>
      </c>
      <c r="AV662" s="140" t="s">
        <v>79</v>
      </c>
      <c r="AW662" s="140" t="s">
        <v>33</v>
      </c>
      <c r="AX662" s="140" t="s">
        <v>71</v>
      </c>
      <c r="AY662" s="143" t="s">
        <v>145</v>
      </c>
    </row>
    <row r="663" spans="2:51" s="148" customFormat="1" ht="12">
      <c r="B663" s="149"/>
      <c r="D663" s="142" t="s">
        <v>156</v>
      </c>
      <c r="E663" s="150" t="s">
        <v>19</v>
      </c>
      <c r="F663" s="151" t="s">
        <v>792</v>
      </c>
      <c r="H663" s="152">
        <v>40</v>
      </c>
      <c r="I663" s="153"/>
      <c r="L663" s="149"/>
      <c r="M663" s="154"/>
      <c r="T663" s="155"/>
      <c r="AT663" s="150" t="s">
        <v>156</v>
      </c>
      <c r="AU663" s="150" t="s">
        <v>81</v>
      </c>
      <c r="AV663" s="148" t="s">
        <v>81</v>
      </c>
      <c r="AW663" s="148" t="s">
        <v>33</v>
      </c>
      <c r="AX663" s="148" t="s">
        <v>71</v>
      </c>
      <c r="AY663" s="150" t="s">
        <v>145</v>
      </c>
    </row>
    <row r="664" spans="2:51" s="156" customFormat="1" ht="12">
      <c r="B664" s="157"/>
      <c r="D664" s="142" t="s">
        <v>156</v>
      </c>
      <c r="E664" s="158" t="s">
        <v>19</v>
      </c>
      <c r="F664" s="159" t="s">
        <v>161</v>
      </c>
      <c r="H664" s="160">
        <v>73.1</v>
      </c>
      <c r="I664" s="161"/>
      <c r="L664" s="157"/>
      <c r="M664" s="162"/>
      <c r="T664" s="163"/>
      <c r="AT664" s="158" t="s">
        <v>156</v>
      </c>
      <c r="AU664" s="158" t="s">
        <v>81</v>
      </c>
      <c r="AV664" s="156" t="s">
        <v>152</v>
      </c>
      <c r="AW664" s="156" t="s">
        <v>33</v>
      </c>
      <c r="AX664" s="156" t="s">
        <v>79</v>
      </c>
      <c r="AY664" s="158" t="s">
        <v>145</v>
      </c>
    </row>
    <row r="665" spans="2:65" s="17" customFormat="1" ht="49.15" customHeight="1">
      <c r="B665" s="18"/>
      <c r="C665" s="123" t="s">
        <v>793</v>
      </c>
      <c r="D665" s="123" t="s">
        <v>147</v>
      </c>
      <c r="E665" s="124" t="s">
        <v>794</v>
      </c>
      <c r="F665" s="125" t="s">
        <v>795</v>
      </c>
      <c r="G665" s="126" t="s">
        <v>292</v>
      </c>
      <c r="H665" s="127">
        <v>73.1</v>
      </c>
      <c r="I665" s="128"/>
      <c r="J665" s="129">
        <f>ROUND(I665*H665,2)</f>
        <v>0</v>
      </c>
      <c r="K665" s="125" t="s">
        <v>151</v>
      </c>
      <c r="L665" s="18"/>
      <c r="M665" s="130" t="s">
        <v>19</v>
      </c>
      <c r="N665" s="131" t="s">
        <v>42</v>
      </c>
      <c r="P665" s="132">
        <f>O665*H665</f>
        <v>0</v>
      </c>
      <c r="Q665" s="132">
        <v>0</v>
      </c>
      <c r="R665" s="132">
        <f>Q665*H665</f>
        <v>0</v>
      </c>
      <c r="S665" s="132">
        <v>0.055</v>
      </c>
      <c r="T665" s="133">
        <f>S665*H665</f>
        <v>4.020499999999999</v>
      </c>
      <c r="AR665" s="134" t="s">
        <v>152</v>
      </c>
      <c r="AT665" s="134" t="s">
        <v>147</v>
      </c>
      <c r="AU665" s="134" t="s">
        <v>81</v>
      </c>
      <c r="AY665" s="2" t="s">
        <v>145</v>
      </c>
      <c r="BE665" s="135">
        <f t="shared" si="55"/>
        <v>0</v>
      </c>
      <c r="BF665" s="135">
        <f t="shared" si="56"/>
        <v>0</v>
      </c>
      <c r="BG665" s="135">
        <f t="shared" si="57"/>
        <v>0</v>
      </c>
      <c r="BH665" s="135">
        <f t="shared" si="58"/>
        <v>0</v>
      </c>
      <c r="BI665" s="135">
        <f t="shared" si="59"/>
        <v>0</v>
      </c>
      <c r="BJ665" s="2" t="s">
        <v>79</v>
      </c>
      <c r="BK665" s="135">
        <f>ROUND(I665*H665,2)</f>
        <v>0</v>
      </c>
      <c r="BL665" s="2" t="s">
        <v>152</v>
      </c>
      <c r="BM665" s="134" t="s">
        <v>796</v>
      </c>
    </row>
    <row r="666" spans="2:47" s="17" customFormat="1" ht="12">
      <c r="B666" s="18"/>
      <c r="D666" s="136" t="s">
        <v>154</v>
      </c>
      <c r="F666" s="137" t="s">
        <v>797</v>
      </c>
      <c r="I666" s="138"/>
      <c r="L666" s="18"/>
      <c r="M666" s="139"/>
      <c r="T666" s="42"/>
      <c r="AT666" s="2" t="s">
        <v>154</v>
      </c>
      <c r="AU666" s="2" t="s">
        <v>81</v>
      </c>
    </row>
    <row r="667" spans="2:65" s="17" customFormat="1" ht="44.25" customHeight="1">
      <c r="B667" s="18"/>
      <c r="C667" s="123" t="s">
        <v>798</v>
      </c>
      <c r="D667" s="123" t="s">
        <v>147</v>
      </c>
      <c r="E667" s="124" t="s">
        <v>799</v>
      </c>
      <c r="F667" s="125" t="s">
        <v>800</v>
      </c>
      <c r="G667" s="126" t="s">
        <v>292</v>
      </c>
      <c r="H667" s="127">
        <v>3.3</v>
      </c>
      <c r="I667" s="128"/>
      <c r="J667" s="129">
        <f>ROUND(I667*H667,2)</f>
        <v>0</v>
      </c>
      <c r="K667" s="125" t="s">
        <v>151</v>
      </c>
      <c r="L667" s="18"/>
      <c r="M667" s="130" t="s">
        <v>19</v>
      </c>
      <c r="N667" s="131" t="s">
        <v>42</v>
      </c>
      <c r="P667" s="132">
        <f>O667*H667</f>
        <v>0</v>
      </c>
      <c r="Q667" s="132">
        <v>0.00105</v>
      </c>
      <c r="R667" s="132">
        <f>Q667*H667</f>
        <v>0.0034649999999999998</v>
      </c>
      <c r="S667" s="132">
        <v>0.0062</v>
      </c>
      <c r="T667" s="133">
        <f>S667*H667</f>
        <v>0.02046</v>
      </c>
      <c r="AR667" s="134" t="s">
        <v>152</v>
      </c>
      <c r="AT667" s="134" t="s">
        <v>147</v>
      </c>
      <c r="AU667" s="134" t="s">
        <v>81</v>
      </c>
      <c r="AY667" s="2" t="s">
        <v>145</v>
      </c>
      <c r="BE667" s="135">
        <f t="shared" si="55"/>
        <v>0</v>
      </c>
      <c r="BF667" s="135">
        <f t="shared" si="56"/>
        <v>0</v>
      </c>
      <c r="BG667" s="135">
        <f t="shared" si="57"/>
        <v>0</v>
      </c>
      <c r="BH667" s="135">
        <f t="shared" si="58"/>
        <v>0</v>
      </c>
      <c r="BI667" s="135">
        <f t="shared" si="59"/>
        <v>0</v>
      </c>
      <c r="BJ667" s="2" t="s">
        <v>79</v>
      </c>
      <c r="BK667" s="135">
        <f>ROUND(I667*H667,2)</f>
        <v>0</v>
      </c>
      <c r="BL667" s="2" t="s">
        <v>152</v>
      </c>
      <c r="BM667" s="134" t="s">
        <v>801</v>
      </c>
    </row>
    <row r="668" spans="2:47" s="17" customFormat="1" ht="12">
      <c r="B668" s="18"/>
      <c r="D668" s="136" t="s">
        <v>154</v>
      </c>
      <c r="F668" s="137" t="s">
        <v>802</v>
      </c>
      <c r="I668" s="138"/>
      <c r="L668" s="18"/>
      <c r="M668" s="139"/>
      <c r="T668" s="42"/>
      <c r="AT668" s="2" t="s">
        <v>154</v>
      </c>
      <c r="AU668" s="2" t="s">
        <v>81</v>
      </c>
    </row>
    <row r="669" spans="2:51" s="140" customFormat="1" ht="12">
      <c r="B669" s="141"/>
      <c r="D669" s="142" t="s">
        <v>156</v>
      </c>
      <c r="E669" s="143" t="s">
        <v>19</v>
      </c>
      <c r="F669" s="144" t="s">
        <v>83</v>
      </c>
      <c r="H669" s="143" t="s">
        <v>19</v>
      </c>
      <c r="I669" s="145"/>
      <c r="L669" s="141"/>
      <c r="M669" s="146"/>
      <c r="T669" s="147"/>
      <c r="AT669" s="143" t="s">
        <v>156</v>
      </c>
      <c r="AU669" s="143" t="s">
        <v>81</v>
      </c>
      <c r="AV669" s="140" t="s">
        <v>79</v>
      </c>
      <c r="AW669" s="140" t="s">
        <v>33</v>
      </c>
      <c r="AX669" s="140" t="s">
        <v>71</v>
      </c>
      <c r="AY669" s="143" t="s">
        <v>145</v>
      </c>
    </row>
    <row r="670" spans="2:51" s="148" customFormat="1" ht="12">
      <c r="B670" s="149"/>
      <c r="D670" s="142" t="s">
        <v>156</v>
      </c>
      <c r="E670" s="150" t="s">
        <v>19</v>
      </c>
      <c r="F670" s="151" t="s">
        <v>803</v>
      </c>
      <c r="H670" s="152">
        <v>3.3</v>
      </c>
      <c r="I670" s="153"/>
      <c r="L670" s="149"/>
      <c r="M670" s="154"/>
      <c r="T670" s="155"/>
      <c r="AT670" s="150" t="s">
        <v>156</v>
      </c>
      <c r="AU670" s="150" t="s">
        <v>81</v>
      </c>
      <c r="AV670" s="148" t="s">
        <v>81</v>
      </c>
      <c r="AW670" s="148" t="s">
        <v>33</v>
      </c>
      <c r="AX670" s="148" t="s">
        <v>79</v>
      </c>
      <c r="AY670" s="150" t="s">
        <v>145</v>
      </c>
    </row>
    <row r="671" spans="2:65" s="17" customFormat="1" ht="44.25" customHeight="1">
      <c r="B671" s="18"/>
      <c r="C671" s="123" t="s">
        <v>804</v>
      </c>
      <c r="D671" s="123" t="s">
        <v>147</v>
      </c>
      <c r="E671" s="124" t="s">
        <v>805</v>
      </c>
      <c r="F671" s="125" t="s">
        <v>806</v>
      </c>
      <c r="G671" s="126" t="s">
        <v>292</v>
      </c>
      <c r="H671" s="127">
        <v>5.1</v>
      </c>
      <c r="I671" s="128"/>
      <c r="J671" s="129">
        <f>ROUND(I671*H671,2)</f>
        <v>0</v>
      </c>
      <c r="K671" s="125" t="s">
        <v>151</v>
      </c>
      <c r="L671" s="18"/>
      <c r="M671" s="130" t="s">
        <v>19</v>
      </c>
      <c r="N671" s="131" t="s">
        <v>42</v>
      </c>
      <c r="P671" s="132">
        <f>O671*H671</f>
        <v>0</v>
      </c>
      <c r="Q671" s="132">
        <v>0.00128</v>
      </c>
      <c r="R671" s="132">
        <f>Q671*H671</f>
        <v>0.006528</v>
      </c>
      <c r="S671" s="132">
        <v>0.021</v>
      </c>
      <c r="T671" s="133">
        <f>S671*H671</f>
        <v>0.1071</v>
      </c>
      <c r="AR671" s="134" t="s">
        <v>152</v>
      </c>
      <c r="AT671" s="134" t="s">
        <v>147</v>
      </c>
      <c r="AU671" s="134" t="s">
        <v>81</v>
      </c>
      <c r="AY671" s="2" t="s">
        <v>145</v>
      </c>
      <c r="BE671" s="135">
        <f aca="true" t="shared" si="60" ref="BE671:BE729">IF(N671="základní",J671,0)</f>
        <v>0</v>
      </c>
      <c r="BF671" s="135">
        <f aca="true" t="shared" si="61" ref="BF671:BF729">IF(N671="snížená",J671,0)</f>
        <v>0</v>
      </c>
      <c r="BG671" s="135">
        <f aca="true" t="shared" si="62" ref="BG671:BG729">IF(N671="zákl. přenesená",J671,0)</f>
        <v>0</v>
      </c>
      <c r="BH671" s="135">
        <f aca="true" t="shared" si="63" ref="BH671:BH729">IF(N671="sníž. přenesená",J671,0)</f>
        <v>0</v>
      </c>
      <c r="BI671" s="135">
        <f aca="true" t="shared" si="64" ref="BI671:BI729">IF(N671="nulová",J671,0)</f>
        <v>0</v>
      </c>
      <c r="BJ671" s="2" t="s">
        <v>79</v>
      </c>
      <c r="BK671" s="135">
        <f>ROUND(I671*H671,2)</f>
        <v>0</v>
      </c>
      <c r="BL671" s="2" t="s">
        <v>152</v>
      </c>
      <c r="BM671" s="134" t="s">
        <v>807</v>
      </c>
    </row>
    <row r="672" spans="2:47" s="17" customFormat="1" ht="12">
      <c r="B672" s="18"/>
      <c r="D672" s="136" t="s">
        <v>154</v>
      </c>
      <c r="F672" s="137" t="s">
        <v>808</v>
      </c>
      <c r="I672" s="138"/>
      <c r="L672" s="18"/>
      <c r="M672" s="139"/>
      <c r="T672" s="42"/>
      <c r="AT672" s="2" t="s">
        <v>154</v>
      </c>
      <c r="AU672" s="2" t="s">
        <v>81</v>
      </c>
    </row>
    <row r="673" spans="2:51" s="140" customFormat="1" ht="12">
      <c r="B673" s="141"/>
      <c r="D673" s="142" t="s">
        <v>156</v>
      </c>
      <c r="E673" s="143" t="s">
        <v>19</v>
      </c>
      <c r="F673" s="144" t="s">
        <v>809</v>
      </c>
      <c r="H673" s="143" t="s">
        <v>19</v>
      </c>
      <c r="I673" s="145"/>
      <c r="L673" s="141"/>
      <c r="M673" s="146"/>
      <c r="T673" s="147"/>
      <c r="AT673" s="143" t="s">
        <v>156</v>
      </c>
      <c r="AU673" s="143" t="s">
        <v>81</v>
      </c>
      <c r="AV673" s="140" t="s">
        <v>79</v>
      </c>
      <c r="AW673" s="140" t="s">
        <v>33</v>
      </c>
      <c r="AX673" s="140" t="s">
        <v>71</v>
      </c>
      <c r="AY673" s="143" t="s">
        <v>145</v>
      </c>
    </row>
    <row r="674" spans="2:51" s="148" customFormat="1" ht="12">
      <c r="B674" s="149"/>
      <c r="D674" s="142" t="s">
        <v>156</v>
      </c>
      <c r="E674" s="150" t="s">
        <v>19</v>
      </c>
      <c r="F674" s="151" t="s">
        <v>810</v>
      </c>
      <c r="H674" s="152">
        <v>5.1</v>
      </c>
      <c r="I674" s="153"/>
      <c r="L674" s="149"/>
      <c r="M674" s="154"/>
      <c r="T674" s="155"/>
      <c r="AT674" s="150" t="s">
        <v>156</v>
      </c>
      <c r="AU674" s="150" t="s">
        <v>81</v>
      </c>
      <c r="AV674" s="148" t="s">
        <v>81</v>
      </c>
      <c r="AW674" s="148" t="s">
        <v>33</v>
      </c>
      <c r="AX674" s="148" t="s">
        <v>79</v>
      </c>
      <c r="AY674" s="150" t="s">
        <v>145</v>
      </c>
    </row>
    <row r="675" spans="2:65" s="17" customFormat="1" ht="44.25" customHeight="1">
      <c r="B675" s="18"/>
      <c r="C675" s="123" t="s">
        <v>811</v>
      </c>
      <c r="D675" s="123" t="s">
        <v>147</v>
      </c>
      <c r="E675" s="124" t="s">
        <v>812</v>
      </c>
      <c r="F675" s="125" t="s">
        <v>813</v>
      </c>
      <c r="G675" s="126" t="s">
        <v>292</v>
      </c>
      <c r="H675" s="127">
        <v>5.4</v>
      </c>
      <c r="I675" s="128"/>
      <c r="J675" s="129">
        <f>ROUND(I675*H675,2)</f>
        <v>0</v>
      </c>
      <c r="K675" s="125" t="s">
        <v>151</v>
      </c>
      <c r="L675" s="18"/>
      <c r="M675" s="130" t="s">
        <v>19</v>
      </c>
      <c r="N675" s="131" t="s">
        <v>42</v>
      </c>
      <c r="P675" s="132">
        <f>O675*H675</f>
        <v>0</v>
      </c>
      <c r="Q675" s="132">
        <v>0.00147</v>
      </c>
      <c r="R675" s="132">
        <f>Q675*H675</f>
        <v>0.007938</v>
      </c>
      <c r="S675" s="132">
        <v>0.039</v>
      </c>
      <c r="T675" s="133">
        <f>S675*H675</f>
        <v>0.2106</v>
      </c>
      <c r="AR675" s="134" t="s">
        <v>152</v>
      </c>
      <c r="AT675" s="134" t="s">
        <v>147</v>
      </c>
      <c r="AU675" s="134" t="s">
        <v>81</v>
      </c>
      <c r="AY675" s="2" t="s">
        <v>145</v>
      </c>
      <c r="BE675" s="135">
        <f t="shared" si="60"/>
        <v>0</v>
      </c>
      <c r="BF675" s="135">
        <f t="shared" si="61"/>
        <v>0</v>
      </c>
      <c r="BG675" s="135">
        <f t="shared" si="62"/>
        <v>0</v>
      </c>
      <c r="BH675" s="135">
        <f t="shared" si="63"/>
        <v>0</v>
      </c>
      <c r="BI675" s="135">
        <f t="shared" si="64"/>
        <v>0</v>
      </c>
      <c r="BJ675" s="2" t="s">
        <v>79</v>
      </c>
      <c r="BK675" s="135">
        <f>ROUND(I675*H675,2)</f>
        <v>0</v>
      </c>
      <c r="BL675" s="2" t="s">
        <v>152</v>
      </c>
      <c r="BM675" s="134" t="s">
        <v>814</v>
      </c>
    </row>
    <row r="676" spans="2:47" s="17" customFormat="1" ht="12">
      <c r="B676" s="18"/>
      <c r="D676" s="136" t="s">
        <v>154</v>
      </c>
      <c r="F676" s="137" t="s">
        <v>815</v>
      </c>
      <c r="I676" s="138"/>
      <c r="L676" s="18"/>
      <c r="M676" s="139"/>
      <c r="T676" s="42"/>
      <c r="AT676" s="2" t="s">
        <v>154</v>
      </c>
      <c r="AU676" s="2" t="s">
        <v>81</v>
      </c>
    </row>
    <row r="677" spans="2:51" s="140" customFormat="1" ht="12">
      <c r="B677" s="141"/>
      <c r="D677" s="142" t="s">
        <v>156</v>
      </c>
      <c r="E677" s="143" t="s">
        <v>19</v>
      </c>
      <c r="F677" s="144" t="s">
        <v>809</v>
      </c>
      <c r="H677" s="143" t="s">
        <v>19</v>
      </c>
      <c r="I677" s="145"/>
      <c r="L677" s="141"/>
      <c r="M677" s="146"/>
      <c r="T677" s="147"/>
      <c r="AT677" s="143" t="s">
        <v>156</v>
      </c>
      <c r="AU677" s="143" t="s">
        <v>81</v>
      </c>
      <c r="AV677" s="140" t="s">
        <v>79</v>
      </c>
      <c r="AW677" s="140" t="s">
        <v>33</v>
      </c>
      <c r="AX677" s="140" t="s">
        <v>71</v>
      </c>
      <c r="AY677" s="143" t="s">
        <v>145</v>
      </c>
    </row>
    <row r="678" spans="2:51" s="148" customFormat="1" ht="12">
      <c r="B678" s="149"/>
      <c r="D678" s="142" t="s">
        <v>156</v>
      </c>
      <c r="E678" s="150" t="s">
        <v>19</v>
      </c>
      <c r="F678" s="151" t="s">
        <v>816</v>
      </c>
      <c r="H678" s="152">
        <v>5.4</v>
      </c>
      <c r="I678" s="153"/>
      <c r="L678" s="149"/>
      <c r="M678" s="154"/>
      <c r="T678" s="155"/>
      <c r="AT678" s="150" t="s">
        <v>156</v>
      </c>
      <c r="AU678" s="150" t="s">
        <v>81</v>
      </c>
      <c r="AV678" s="148" t="s">
        <v>81</v>
      </c>
      <c r="AW678" s="148" t="s">
        <v>33</v>
      </c>
      <c r="AX678" s="148" t="s">
        <v>79</v>
      </c>
      <c r="AY678" s="150" t="s">
        <v>145</v>
      </c>
    </row>
    <row r="679" spans="2:65" s="17" customFormat="1" ht="44.25" customHeight="1">
      <c r="B679" s="18"/>
      <c r="C679" s="123" t="s">
        <v>817</v>
      </c>
      <c r="D679" s="123" t="s">
        <v>147</v>
      </c>
      <c r="E679" s="124" t="s">
        <v>818</v>
      </c>
      <c r="F679" s="125" t="s">
        <v>819</v>
      </c>
      <c r="G679" s="126" t="s">
        <v>292</v>
      </c>
      <c r="H679" s="127">
        <v>3</v>
      </c>
      <c r="I679" s="128"/>
      <c r="J679" s="129">
        <f>ROUND(I679*H679,2)</f>
        <v>0</v>
      </c>
      <c r="K679" s="125" t="s">
        <v>151</v>
      </c>
      <c r="L679" s="18"/>
      <c r="M679" s="130" t="s">
        <v>19</v>
      </c>
      <c r="N679" s="131" t="s">
        <v>42</v>
      </c>
      <c r="P679" s="132">
        <f>O679*H679</f>
        <v>0</v>
      </c>
      <c r="Q679" s="132">
        <v>0.00395</v>
      </c>
      <c r="R679" s="132">
        <f>Q679*H679</f>
        <v>0.011850000000000001</v>
      </c>
      <c r="S679" s="132">
        <v>0.16</v>
      </c>
      <c r="T679" s="133">
        <f>S679*H679</f>
        <v>0.48</v>
      </c>
      <c r="AR679" s="134" t="s">
        <v>152</v>
      </c>
      <c r="AT679" s="134" t="s">
        <v>147</v>
      </c>
      <c r="AU679" s="134" t="s">
        <v>81</v>
      </c>
      <c r="AY679" s="2" t="s">
        <v>145</v>
      </c>
      <c r="BE679" s="135">
        <f t="shared" si="60"/>
        <v>0</v>
      </c>
      <c r="BF679" s="135">
        <f t="shared" si="61"/>
        <v>0</v>
      </c>
      <c r="BG679" s="135">
        <f t="shared" si="62"/>
        <v>0</v>
      </c>
      <c r="BH679" s="135">
        <f t="shared" si="63"/>
        <v>0</v>
      </c>
      <c r="BI679" s="135">
        <f t="shared" si="64"/>
        <v>0</v>
      </c>
      <c r="BJ679" s="2" t="s">
        <v>79</v>
      </c>
      <c r="BK679" s="135">
        <f>ROUND(I679*H679,2)</f>
        <v>0</v>
      </c>
      <c r="BL679" s="2" t="s">
        <v>152</v>
      </c>
      <c r="BM679" s="134" t="s">
        <v>820</v>
      </c>
    </row>
    <row r="680" spans="2:47" s="17" customFormat="1" ht="12">
      <c r="B680" s="18"/>
      <c r="D680" s="136" t="s">
        <v>154</v>
      </c>
      <c r="F680" s="137" t="s">
        <v>821</v>
      </c>
      <c r="I680" s="138"/>
      <c r="L680" s="18"/>
      <c r="M680" s="139"/>
      <c r="T680" s="42"/>
      <c r="AT680" s="2" t="s">
        <v>154</v>
      </c>
      <c r="AU680" s="2" t="s">
        <v>81</v>
      </c>
    </row>
    <row r="681" spans="2:47" s="17" customFormat="1" ht="68.25">
      <c r="B681" s="18"/>
      <c r="D681" s="142" t="s">
        <v>176</v>
      </c>
      <c r="F681" s="164" t="s">
        <v>822</v>
      </c>
      <c r="I681" s="138"/>
      <c r="L681" s="18"/>
      <c r="M681" s="139"/>
      <c r="T681" s="42"/>
      <c r="AT681" s="2" t="s">
        <v>176</v>
      </c>
      <c r="AU681" s="2" t="s">
        <v>81</v>
      </c>
    </row>
    <row r="682" spans="2:51" s="140" customFormat="1" ht="12">
      <c r="B682" s="141"/>
      <c r="D682" s="142" t="s">
        <v>156</v>
      </c>
      <c r="E682" s="143" t="s">
        <v>19</v>
      </c>
      <c r="F682" s="144" t="s">
        <v>823</v>
      </c>
      <c r="H682" s="143" t="s">
        <v>19</v>
      </c>
      <c r="I682" s="145"/>
      <c r="L682" s="141"/>
      <c r="M682" s="146"/>
      <c r="T682" s="147"/>
      <c r="AT682" s="143" t="s">
        <v>156</v>
      </c>
      <c r="AU682" s="143" t="s">
        <v>81</v>
      </c>
      <c r="AV682" s="140" t="s">
        <v>79</v>
      </c>
      <c r="AW682" s="140" t="s">
        <v>33</v>
      </c>
      <c r="AX682" s="140" t="s">
        <v>71</v>
      </c>
      <c r="AY682" s="143" t="s">
        <v>145</v>
      </c>
    </row>
    <row r="683" spans="2:51" s="148" customFormat="1" ht="12">
      <c r="B683" s="149"/>
      <c r="D683" s="142" t="s">
        <v>156</v>
      </c>
      <c r="E683" s="150" t="s">
        <v>19</v>
      </c>
      <c r="F683" s="151" t="s">
        <v>824</v>
      </c>
      <c r="H683" s="152">
        <v>3</v>
      </c>
      <c r="I683" s="153"/>
      <c r="L683" s="149"/>
      <c r="M683" s="154"/>
      <c r="T683" s="155"/>
      <c r="AT683" s="150" t="s">
        <v>156</v>
      </c>
      <c r="AU683" s="150" t="s">
        <v>81</v>
      </c>
      <c r="AV683" s="148" t="s">
        <v>81</v>
      </c>
      <c r="AW683" s="148" t="s">
        <v>33</v>
      </c>
      <c r="AX683" s="148" t="s">
        <v>79</v>
      </c>
      <c r="AY683" s="150" t="s">
        <v>145</v>
      </c>
    </row>
    <row r="684" spans="2:65" s="17" customFormat="1" ht="44.25" customHeight="1">
      <c r="B684" s="18"/>
      <c r="C684" s="123" t="s">
        <v>825</v>
      </c>
      <c r="D684" s="123" t="s">
        <v>147</v>
      </c>
      <c r="E684" s="124" t="s">
        <v>818</v>
      </c>
      <c r="F684" s="125" t="s">
        <v>819</v>
      </c>
      <c r="G684" s="126" t="s">
        <v>292</v>
      </c>
      <c r="H684" s="127">
        <v>1.48</v>
      </c>
      <c r="I684" s="128"/>
      <c r="J684" s="129">
        <f>ROUND(I684*H684,2)</f>
        <v>0</v>
      </c>
      <c r="K684" s="125" t="s">
        <v>151</v>
      </c>
      <c r="L684" s="18"/>
      <c r="M684" s="130" t="s">
        <v>19</v>
      </c>
      <c r="N684" s="131" t="s">
        <v>42</v>
      </c>
      <c r="P684" s="132">
        <f>O684*H684</f>
        <v>0</v>
      </c>
      <c r="Q684" s="132">
        <v>0.00395</v>
      </c>
      <c r="R684" s="132">
        <f>Q684*H684</f>
        <v>0.0058460000000000005</v>
      </c>
      <c r="S684" s="132">
        <v>0.16</v>
      </c>
      <c r="T684" s="133">
        <f>S684*H684</f>
        <v>0.2368</v>
      </c>
      <c r="AR684" s="134" t="s">
        <v>152</v>
      </c>
      <c r="AT684" s="134" t="s">
        <v>147</v>
      </c>
      <c r="AU684" s="134" t="s">
        <v>81</v>
      </c>
      <c r="AY684" s="2" t="s">
        <v>145</v>
      </c>
      <c r="BE684" s="135">
        <f t="shared" si="60"/>
        <v>0</v>
      </c>
      <c r="BF684" s="135">
        <f t="shared" si="61"/>
        <v>0</v>
      </c>
      <c r="BG684" s="135">
        <f t="shared" si="62"/>
        <v>0</v>
      </c>
      <c r="BH684" s="135">
        <f t="shared" si="63"/>
        <v>0</v>
      </c>
      <c r="BI684" s="135">
        <f t="shared" si="64"/>
        <v>0</v>
      </c>
      <c r="BJ684" s="2" t="s">
        <v>79</v>
      </c>
      <c r="BK684" s="135">
        <f>ROUND(I684*H684,2)</f>
        <v>0</v>
      </c>
      <c r="BL684" s="2" t="s">
        <v>152</v>
      </c>
      <c r="BM684" s="134" t="s">
        <v>826</v>
      </c>
    </row>
    <row r="685" spans="2:47" s="17" customFormat="1" ht="12">
      <c r="B685" s="18"/>
      <c r="D685" s="136" t="s">
        <v>154</v>
      </c>
      <c r="F685" s="137" t="s">
        <v>821</v>
      </c>
      <c r="I685" s="138"/>
      <c r="L685" s="18"/>
      <c r="M685" s="139"/>
      <c r="T685" s="42"/>
      <c r="AT685" s="2" t="s">
        <v>154</v>
      </c>
      <c r="AU685" s="2" t="s">
        <v>81</v>
      </c>
    </row>
    <row r="686" spans="2:47" s="17" customFormat="1" ht="68.25">
      <c r="B686" s="18"/>
      <c r="D686" s="142" t="s">
        <v>176</v>
      </c>
      <c r="F686" s="164" t="s">
        <v>822</v>
      </c>
      <c r="I686" s="138"/>
      <c r="L686" s="18"/>
      <c r="M686" s="139"/>
      <c r="T686" s="42"/>
      <c r="AT686" s="2" t="s">
        <v>176</v>
      </c>
      <c r="AU686" s="2" t="s">
        <v>81</v>
      </c>
    </row>
    <row r="687" spans="2:51" s="140" customFormat="1" ht="12">
      <c r="B687" s="141"/>
      <c r="D687" s="142" t="s">
        <v>156</v>
      </c>
      <c r="E687" s="143" t="s">
        <v>19</v>
      </c>
      <c r="F687" s="144" t="s">
        <v>827</v>
      </c>
      <c r="H687" s="143" t="s">
        <v>19</v>
      </c>
      <c r="I687" s="145"/>
      <c r="L687" s="141"/>
      <c r="M687" s="146"/>
      <c r="T687" s="147"/>
      <c r="AT687" s="143" t="s">
        <v>156</v>
      </c>
      <c r="AU687" s="143" t="s">
        <v>81</v>
      </c>
      <c r="AV687" s="140" t="s">
        <v>79</v>
      </c>
      <c r="AW687" s="140" t="s">
        <v>33</v>
      </c>
      <c r="AX687" s="140" t="s">
        <v>71</v>
      </c>
      <c r="AY687" s="143" t="s">
        <v>145</v>
      </c>
    </row>
    <row r="688" spans="2:51" s="148" customFormat="1" ht="12">
      <c r="B688" s="149"/>
      <c r="D688" s="142" t="s">
        <v>156</v>
      </c>
      <c r="E688" s="150" t="s">
        <v>19</v>
      </c>
      <c r="F688" s="151" t="s">
        <v>828</v>
      </c>
      <c r="H688" s="152">
        <v>1.48</v>
      </c>
      <c r="I688" s="153"/>
      <c r="L688" s="149"/>
      <c r="M688" s="154"/>
      <c r="T688" s="155"/>
      <c r="AT688" s="150" t="s">
        <v>156</v>
      </c>
      <c r="AU688" s="150" t="s">
        <v>81</v>
      </c>
      <c r="AV688" s="148" t="s">
        <v>81</v>
      </c>
      <c r="AW688" s="148" t="s">
        <v>33</v>
      </c>
      <c r="AX688" s="148" t="s">
        <v>71</v>
      </c>
      <c r="AY688" s="150" t="s">
        <v>145</v>
      </c>
    </row>
    <row r="689" spans="2:51" s="156" customFormat="1" ht="12">
      <c r="B689" s="157"/>
      <c r="D689" s="142" t="s">
        <v>156</v>
      </c>
      <c r="E689" s="158" t="s">
        <v>19</v>
      </c>
      <c r="F689" s="159" t="s">
        <v>161</v>
      </c>
      <c r="H689" s="160">
        <v>1.48</v>
      </c>
      <c r="I689" s="161"/>
      <c r="L689" s="157"/>
      <c r="M689" s="162"/>
      <c r="T689" s="163"/>
      <c r="AT689" s="158" t="s">
        <v>156</v>
      </c>
      <c r="AU689" s="158" t="s">
        <v>81</v>
      </c>
      <c r="AV689" s="156" t="s">
        <v>152</v>
      </c>
      <c r="AW689" s="156" t="s">
        <v>33</v>
      </c>
      <c r="AX689" s="156" t="s">
        <v>79</v>
      </c>
      <c r="AY689" s="158" t="s">
        <v>145</v>
      </c>
    </row>
    <row r="690" spans="2:65" s="17" customFormat="1" ht="44.25" customHeight="1">
      <c r="B690" s="18"/>
      <c r="C690" s="123" t="s">
        <v>829</v>
      </c>
      <c r="D690" s="123" t="s">
        <v>147</v>
      </c>
      <c r="E690" s="124" t="s">
        <v>830</v>
      </c>
      <c r="F690" s="125" t="s">
        <v>831</v>
      </c>
      <c r="G690" s="126" t="s">
        <v>292</v>
      </c>
      <c r="H690" s="127">
        <v>8.4</v>
      </c>
      <c r="I690" s="128"/>
      <c r="J690" s="129">
        <f>ROUND(I690*H690,2)</f>
        <v>0</v>
      </c>
      <c r="K690" s="125" t="s">
        <v>151</v>
      </c>
      <c r="L690" s="18"/>
      <c r="M690" s="130" t="s">
        <v>19</v>
      </c>
      <c r="N690" s="131" t="s">
        <v>42</v>
      </c>
      <c r="P690" s="132">
        <f>O690*H690</f>
        <v>0</v>
      </c>
      <c r="Q690" s="132">
        <v>0.0002</v>
      </c>
      <c r="R690" s="132">
        <f>Q690*H690</f>
        <v>0.00168</v>
      </c>
      <c r="S690" s="132">
        <v>0</v>
      </c>
      <c r="T690" s="133">
        <f>S690*H690</f>
        <v>0</v>
      </c>
      <c r="AR690" s="134" t="s">
        <v>152</v>
      </c>
      <c r="AT690" s="134" t="s">
        <v>147</v>
      </c>
      <c r="AU690" s="134" t="s">
        <v>81</v>
      </c>
      <c r="AY690" s="2" t="s">
        <v>145</v>
      </c>
      <c r="BE690" s="135">
        <f t="shared" si="60"/>
        <v>0</v>
      </c>
      <c r="BF690" s="135">
        <f t="shared" si="61"/>
        <v>0</v>
      </c>
      <c r="BG690" s="135">
        <f t="shared" si="62"/>
        <v>0</v>
      </c>
      <c r="BH690" s="135">
        <f t="shared" si="63"/>
        <v>0</v>
      </c>
      <c r="BI690" s="135">
        <f t="shared" si="64"/>
        <v>0</v>
      </c>
      <c r="BJ690" s="2" t="s">
        <v>79</v>
      </c>
      <c r="BK690" s="135">
        <f>ROUND(I690*H690,2)</f>
        <v>0</v>
      </c>
      <c r="BL690" s="2" t="s">
        <v>152</v>
      </c>
      <c r="BM690" s="134" t="s">
        <v>832</v>
      </c>
    </row>
    <row r="691" spans="2:47" s="17" customFormat="1" ht="12">
      <c r="B691" s="18"/>
      <c r="D691" s="136" t="s">
        <v>154</v>
      </c>
      <c r="F691" s="137" t="s">
        <v>833</v>
      </c>
      <c r="I691" s="138"/>
      <c r="L691" s="18"/>
      <c r="M691" s="139"/>
      <c r="T691" s="42"/>
      <c r="AT691" s="2" t="s">
        <v>154</v>
      </c>
      <c r="AU691" s="2" t="s">
        <v>81</v>
      </c>
    </row>
    <row r="692" spans="2:47" s="17" customFormat="1" ht="97.5">
      <c r="B692" s="18"/>
      <c r="D692" s="142" t="s">
        <v>176</v>
      </c>
      <c r="F692" s="164" t="s">
        <v>834</v>
      </c>
      <c r="I692" s="138"/>
      <c r="L692" s="18"/>
      <c r="M692" s="139"/>
      <c r="T692" s="42"/>
      <c r="AT692" s="2" t="s">
        <v>176</v>
      </c>
      <c r="AU692" s="2" t="s">
        <v>81</v>
      </c>
    </row>
    <row r="693" spans="2:51" s="140" customFormat="1" ht="12">
      <c r="B693" s="141"/>
      <c r="D693" s="142" t="s">
        <v>156</v>
      </c>
      <c r="E693" s="143" t="s">
        <v>19</v>
      </c>
      <c r="F693" s="144" t="s">
        <v>835</v>
      </c>
      <c r="H693" s="143" t="s">
        <v>19</v>
      </c>
      <c r="I693" s="145"/>
      <c r="L693" s="141"/>
      <c r="M693" s="146"/>
      <c r="T693" s="147"/>
      <c r="AT693" s="143" t="s">
        <v>156</v>
      </c>
      <c r="AU693" s="143" t="s">
        <v>81</v>
      </c>
      <c r="AV693" s="140" t="s">
        <v>79</v>
      </c>
      <c r="AW693" s="140" t="s">
        <v>33</v>
      </c>
      <c r="AX693" s="140" t="s">
        <v>71</v>
      </c>
      <c r="AY693" s="143" t="s">
        <v>145</v>
      </c>
    </row>
    <row r="694" spans="2:51" s="148" customFormat="1" ht="12">
      <c r="B694" s="149"/>
      <c r="D694" s="142" t="s">
        <v>156</v>
      </c>
      <c r="E694" s="150" t="s">
        <v>19</v>
      </c>
      <c r="F694" s="151" t="s">
        <v>836</v>
      </c>
      <c r="H694" s="152">
        <v>8.4</v>
      </c>
      <c r="I694" s="153"/>
      <c r="L694" s="149"/>
      <c r="M694" s="154"/>
      <c r="T694" s="155"/>
      <c r="AT694" s="150" t="s">
        <v>156</v>
      </c>
      <c r="AU694" s="150" t="s">
        <v>81</v>
      </c>
      <c r="AV694" s="148" t="s">
        <v>81</v>
      </c>
      <c r="AW694" s="148" t="s">
        <v>33</v>
      </c>
      <c r="AX694" s="148" t="s">
        <v>71</v>
      </c>
      <c r="AY694" s="150" t="s">
        <v>145</v>
      </c>
    </row>
    <row r="695" spans="2:51" s="156" customFormat="1" ht="12">
      <c r="B695" s="157"/>
      <c r="D695" s="142" t="s">
        <v>156</v>
      </c>
      <c r="E695" s="158" t="s">
        <v>19</v>
      </c>
      <c r="F695" s="159" t="s">
        <v>161</v>
      </c>
      <c r="H695" s="160">
        <v>8.4</v>
      </c>
      <c r="I695" s="161"/>
      <c r="L695" s="157"/>
      <c r="M695" s="162"/>
      <c r="T695" s="163"/>
      <c r="AT695" s="158" t="s">
        <v>156</v>
      </c>
      <c r="AU695" s="158" t="s">
        <v>81</v>
      </c>
      <c r="AV695" s="156" t="s">
        <v>152</v>
      </c>
      <c r="AW695" s="156" t="s">
        <v>33</v>
      </c>
      <c r="AX695" s="156" t="s">
        <v>79</v>
      </c>
      <c r="AY695" s="158" t="s">
        <v>145</v>
      </c>
    </row>
    <row r="696" spans="2:65" s="17" customFormat="1" ht="24.2" customHeight="1">
      <c r="B696" s="18"/>
      <c r="C696" s="123" t="s">
        <v>837</v>
      </c>
      <c r="D696" s="123" t="s">
        <v>147</v>
      </c>
      <c r="E696" s="124" t="s">
        <v>838</v>
      </c>
      <c r="F696" s="125" t="s">
        <v>839</v>
      </c>
      <c r="G696" s="126" t="s">
        <v>292</v>
      </c>
      <c r="H696" s="127">
        <v>8.4</v>
      </c>
      <c r="I696" s="128"/>
      <c r="J696" s="129">
        <f>ROUND(I696*H696,2)</f>
        <v>0</v>
      </c>
      <c r="K696" s="125" t="s">
        <v>151</v>
      </c>
      <c r="L696" s="18"/>
      <c r="M696" s="130" t="s">
        <v>19</v>
      </c>
      <c r="N696" s="131" t="s">
        <v>42</v>
      </c>
      <c r="P696" s="132">
        <f>O696*H696</f>
        <v>0</v>
      </c>
      <c r="Q696" s="132">
        <v>0.00031</v>
      </c>
      <c r="R696" s="132">
        <f>Q696*H696</f>
        <v>0.002604</v>
      </c>
      <c r="S696" s="132">
        <v>0</v>
      </c>
      <c r="T696" s="133">
        <f>S696*H696</f>
        <v>0</v>
      </c>
      <c r="AR696" s="134" t="s">
        <v>152</v>
      </c>
      <c r="AT696" s="134" t="s">
        <v>147</v>
      </c>
      <c r="AU696" s="134" t="s">
        <v>81</v>
      </c>
      <c r="AY696" s="2" t="s">
        <v>145</v>
      </c>
      <c r="BE696" s="135">
        <f t="shared" si="60"/>
        <v>0</v>
      </c>
      <c r="BF696" s="135">
        <f t="shared" si="61"/>
        <v>0</v>
      </c>
      <c r="BG696" s="135">
        <f t="shared" si="62"/>
        <v>0</v>
      </c>
      <c r="BH696" s="135">
        <f t="shared" si="63"/>
        <v>0</v>
      </c>
      <c r="BI696" s="135">
        <f t="shared" si="64"/>
        <v>0</v>
      </c>
      <c r="BJ696" s="2" t="s">
        <v>79</v>
      </c>
      <c r="BK696" s="135">
        <f>ROUND(I696*H696,2)</f>
        <v>0</v>
      </c>
      <c r="BL696" s="2" t="s">
        <v>152</v>
      </c>
      <c r="BM696" s="134" t="s">
        <v>840</v>
      </c>
    </row>
    <row r="697" spans="2:47" s="17" customFormat="1" ht="12">
      <c r="B697" s="18"/>
      <c r="D697" s="136" t="s">
        <v>154</v>
      </c>
      <c r="F697" s="137" t="s">
        <v>841</v>
      </c>
      <c r="I697" s="138"/>
      <c r="L697" s="18"/>
      <c r="M697" s="139"/>
      <c r="T697" s="42"/>
      <c r="AT697" s="2" t="s">
        <v>154</v>
      </c>
      <c r="AU697" s="2" t="s">
        <v>81</v>
      </c>
    </row>
    <row r="698" spans="2:47" s="17" customFormat="1" ht="97.5">
      <c r="B698" s="18"/>
      <c r="D698" s="142" t="s">
        <v>176</v>
      </c>
      <c r="F698" s="164" t="s">
        <v>834</v>
      </c>
      <c r="I698" s="138"/>
      <c r="L698" s="18"/>
      <c r="M698" s="139"/>
      <c r="T698" s="42"/>
      <c r="AT698" s="2" t="s">
        <v>176</v>
      </c>
      <c r="AU698" s="2" t="s">
        <v>81</v>
      </c>
    </row>
    <row r="699" spans="2:51" s="140" customFormat="1" ht="22.5">
      <c r="B699" s="141"/>
      <c r="D699" s="142" t="s">
        <v>156</v>
      </c>
      <c r="E699" s="143" t="s">
        <v>19</v>
      </c>
      <c r="F699" s="144" t="s">
        <v>842</v>
      </c>
      <c r="H699" s="143" t="s">
        <v>19</v>
      </c>
      <c r="I699" s="145"/>
      <c r="L699" s="141"/>
      <c r="M699" s="146"/>
      <c r="T699" s="147"/>
      <c r="AT699" s="143" t="s">
        <v>156</v>
      </c>
      <c r="AU699" s="143" t="s">
        <v>81</v>
      </c>
      <c r="AV699" s="140" t="s">
        <v>79</v>
      </c>
      <c r="AW699" s="140" t="s">
        <v>33</v>
      </c>
      <c r="AX699" s="140" t="s">
        <v>71</v>
      </c>
      <c r="AY699" s="143" t="s">
        <v>145</v>
      </c>
    </row>
    <row r="700" spans="2:51" s="148" customFormat="1" ht="12">
      <c r="B700" s="149"/>
      <c r="D700" s="142" t="s">
        <v>156</v>
      </c>
      <c r="E700" s="150" t="s">
        <v>19</v>
      </c>
      <c r="F700" s="151" t="s">
        <v>836</v>
      </c>
      <c r="H700" s="152">
        <v>8.4</v>
      </c>
      <c r="I700" s="153"/>
      <c r="L700" s="149"/>
      <c r="M700" s="154"/>
      <c r="T700" s="155"/>
      <c r="AT700" s="150" t="s">
        <v>156</v>
      </c>
      <c r="AU700" s="150" t="s">
        <v>81</v>
      </c>
      <c r="AV700" s="148" t="s">
        <v>81</v>
      </c>
      <c r="AW700" s="148" t="s">
        <v>33</v>
      </c>
      <c r="AX700" s="148" t="s">
        <v>71</v>
      </c>
      <c r="AY700" s="150" t="s">
        <v>145</v>
      </c>
    </row>
    <row r="701" spans="2:51" s="156" customFormat="1" ht="12">
      <c r="B701" s="157"/>
      <c r="D701" s="142" t="s">
        <v>156</v>
      </c>
      <c r="E701" s="158" t="s">
        <v>19</v>
      </c>
      <c r="F701" s="159" t="s">
        <v>161</v>
      </c>
      <c r="H701" s="160">
        <v>8.4</v>
      </c>
      <c r="I701" s="161"/>
      <c r="L701" s="157"/>
      <c r="M701" s="162"/>
      <c r="T701" s="163"/>
      <c r="AT701" s="158" t="s">
        <v>156</v>
      </c>
      <c r="AU701" s="158" t="s">
        <v>81</v>
      </c>
      <c r="AV701" s="156" t="s">
        <v>152</v>
      </c>
      <c r="AW701" s="156" t="s">
        <v>33</v>
      </c>
      <c r="AX701" s="156" t="s">
        <v>79</v>
      </c>
      <c r="AY701" s="158" t="s">
        <v>145</v>
      </c>
    </row>
    <row r="702" spans="2:65" s="17" customFormat="1" ht="24.2" customHeight="1">
      <c r="B702" s="18"/>
      <c r="C702" s="123" t="s">
        <v>843</v>
      </c>
      <c r="D702" s="123" t="s">
        <v>147</v>
      </c>
      <c r="E702" s="124" t="s">
        <v>844</v>
      </c>
      <c r="F702" s="125" t="s">
        <v>845</v>
      </c>
      <c r="G702" s="126" t="s">
        <v>292</v>
      </c>
      <c r="H702" s="127">
        <v>112.4</v>
      </c>
      <c r="I702" s="128"/>
      <c r="J702" s="129">
        <f>ROUND(I702*H702,2)</f>
        <v>0</v>
      </c>
      <c r="K702" s="125" t="s">
        <v>151</v>
      </c>
      <c r="L702" s="18"/>
      <c r="M702" s="130" t="s">
        <v>19</v>
      </c>
      <c r="N702" s="131" t="s">
        <v>42</v>
      </c>
      <c r="P702" s="132">
        <f>O702*H702</f>
        <v>0</v>
      </c>
      <c r="Q702" s="132">
        <v>0</v>
      </c>
      <c r="R702" s="132">
        <f>Q702*H702</f>
        <v>0</v>
      </c>
      <c r="S702" s="132">
        <v>0</v>
      </c>
      <c r="T702" s="133">
        <f>S702*H702</f>
        <v>0</v>
      </c>
      <c r="AR702" s="134" t="s">
        <v>152</v>
      </c>
      <c r="AT702" s="134" t="s">
        <v>147</v>
      </c>
      <c r="AU702" s="134" t="s">
        <v>81</v>
      </c>
      <c r="AY702" s="2" t="s">
        <v>145</v>
      </c>
      <c r="BE702" s="135">
        <f t="shared" si="60"/>
        <v>0</v>
      </c>
      <c r="BF702" s="135">
        <f t="shared" si="61"/>
        <v>0</v>
      </c>
      <c r="BG702" s="135">
        <f t="shared" si="62"/>
        <v>0</v>
      </c>
      <c r="BH702" s="135">
        <f t="shared" si="63"/>
        <v>0</v>
      </c>
      <c r="BI702" s="135">
        <f t="shared" si="64"/>
        <v>0</v>
      </c>
      <c r="BJ702" s="2" t="s">
        <v>79</v>
      </c>
      <c r="BK702" s="135">
        <f>ROUND(I702*H702,2)</f>
        <v>0</v>
      </c>
      <c r="BL702" s="2" t="s">
        <v>152</v>
      </c>
      <c r="BM702" s="134" t="s">
        <v>846</v>
      </c>
    </row>
    <row r="703" spans="2:47" s="17" customFormat="1" ht="12">
      <c r="B703" s="18"/>
      <c r="D703" s="136" t="s">
        <v>154</v>
      </c>
      <c r="F703" s="137" t="s">
        <v>847</v>
      </c>
      <c r="I703" s="138"/>
      <c r="L703" s="18"/>
      <c r="M703" s="139"/>
      <c r="T703" s="42"/>
      <c r="AT703" s="2" t="s">
        <v>154</v>
      </c>
      <c r="AU703" s="2" t="s">
        <v>81</v>
      </c>
    </row>
    <row r="704" spans="2:51" s="140" customFormat="1" ht="12">
      <c r="B704" s="141"/>
      <c r="D704" s="142" t="s">
        <v>156</v>
      </c>
      <c r="E704" s="143" t="s">
        <v>19</v>
      </c>
      <c r="F704" s="144" t="s">
        <v>157</v>
      </c>
      <c r="H704" s="143" t="s">
        <v>19</v>
      </c>
      <c r="I704" s="145"/>
      <c r="L704" s="141"/>
      <c r="M704" s="146"/>
      <c r="T704" s="147"/>
      <c r="AT704" s="143" t="s">
        <v>156</v>
      </c>
      <c r="AU704" s="143" t="s">
        <v>81</v>
      </c>
      <c r="AV704" s="140" t="s">
        <v>79</v>
      </c>
      <c r="AW704" s="140" t="s">
        <v>33</v>
      </c>
      <c r="AX704" s="140" t="s">
        <v>71</v>
      </c>
      <c r="AY704" s="143" t="s">
        <v>145</v>
      </c>
    </row>
    <row r="705" spans="2:51" s="148" customFormat="1" ht="22.5">
      <c r="B705" s="149"/>
      <c r="D705" s="142" t="s">
        <v>156</v>
      </c>
      <c r="E705" s="150" t="s">
        <v>19</v>
      </c>
      <c r="F705" s="151" t="s">
        <v>848</v>
      </c>
      <c r="H705" s="152">
        <v>67.6</v>
      </c>
      <c r="I705" s="153"/>
      <c r="L705" s="149"/>
      <c r="M705" s="154"/>
      <c r="T705" s="155"/>
      <c r="AT705" s="150" t="s">
        <v>156</v>
      </c>
      <c r="AU705" s="150" t="s">
        <v>81</v>
      </c>
      <c r="AV705" s="148" t="s">
        <v>81</v>
      </c>
      <c r="AW705" s="148" t="s">
        <v>33</v>
      </c>
      <c r="AX705" s="148" t="s">
        <v>71</v>
      </c>
      <c r="AY705" s="150" t="s">
        <v>145</v>
      </c>
    </row>
    <row r="706" spans="2:51" s="140" customFormat="1" ht="12">
      <c r="B706" s="141"/>
      <c r="D706" s="142" t="s">
        <v>156</v>
      </c>
      <c r="E706" s="143" t="s">
        <v>19</v>
      </c>
      <c r="F706" s="144" t="s">
        <v>159</v>
      </c>
      <c r="H706" s="143" t="s">
        <v>19</v>
      </c>
      <c r="I706" s="145"/>
      <c r="L706" s="141"/>
      <c r="M706" s="146"/>
      <c r="T706" s="147"/>
      <c r="AT706" s="143" t="s">
        <v>156</v>
      </c>
      <c r="AU706" s="143" t="s">
        <v>81</v>
      </c>
      <c r="AV706" s="140" t="s">
        <v>79</v>
      </c>
      <c r="AW706" s="140" t="s">
        <v>33</v>
      </c>
      <c r="AX706" s="140" t="s">
        <v>71</v>
      </c>
      <c r="AY706" s="143" t="s">
        <v>145</v>
      </c>
    </row>
    <row r="707" spans="2:51" s="148" customFormat="1" ht="12">
      <c r="B707" s="149"/>
      <c r="D707" s="142" t="s">
        <v>156</v>
      </c>
      <c r="E707" s="150" t="s">
        <v>19</v>
      </c>
      <c r="F707" s="151" t="s">
        <v>849</v>
      </c>
      <c r="H707" s="152">
        <v>44.8</v>
      </c>
      <c r="I707" s="153"/>
      <c r="L707" s="149"/>
      <c r="M707" s="154"/>
      <c r="T707" s="155"/>
      <c r="AT707" s="150" t="s">
        <v>156</v>
      </c>
      <c r="AU707" s="150" t="s">
        <v>81</v>
      </c>
      <c r="AV707" s="148" t="s">
        <v>81</v>
      </c>
      <c r="AW707" s="148" t="s">
        <v>33</v>
      </c>
      <c r="AX707" s="148" t="s">
        <v>71</v>
      </c>
      <c r="AY707" s="150" t="s">
        <v>145</v>
      </c>
    </row>
    <row r="708" spans="2:51" s="156" customFormat="1" ht="12">
      <c r="B708" s="157"/>
      <c r="D708" s="142" t="s">
        <v>156</v>
      </c>
      <c r="E708" s="158" t="s">
        <v>19</v>
      </c>
      <c r="F708" s="159" t="s">
        <v>161</v>
      </c>
      <c r="H708" s="160">
        <v>112.4</v>
      </c>
      <c r="I708" s="161"/>
      <c r="L708" s="157"/>
      <c r="M708" s="162"/>
      <c r="T708" s="163"/>
      <c r="AT708" s="158" t="s">
        <v>156</v>
      </c>
      <c r="AU708" s="158" t="s">
        <v>81</v>
      </c>
      <c r="AV708" s="156" t="s">
        <v>152</v>
      </c>
      <c r="AW708" s="156" t="s">
        <v>33</v>
      </c>
      <c r="AX708" s="156" t="s">
        <v>79</v>
      </c>
      <c r="AY708" s="158" t="s">
        <v>145</v>
      </c>
    </row>
    <row r="709" spans="2:65" s="17" customFormat="1" ht="24.2" customHeight="1">
      <c r="B709" s="18"/>
      <c r="C709" s="123" t="s">
        <v>850</v>
      </c>
      <c r="D709" s="123" t="s">
        <v>147</v>
      </c>
      <c r="E709" s="124" t="s">
        <v>851</v>
      </c>
      <c r="F709" s="125" t="s">
        <v>852</v>
      </c>
      <c r="G709" s="126" t="s">
        <v>292</v>
      </c>
      <c r="H709" s="127">
        <v>154.986</v>
      </c>
      <c r="I709" s="128"/>
      <c r="J709" s="129">
        <f>ROUND(I709*H709,2)</f>
        <v>0</v>
      </c>
      <c r="K709" s="125" t="s">
        <v>151</v>
      </c>
      <c r="L709" s="18"/>
      <c r="M709" s="130" t="s">
        <v>19</v>
      </c>
      <c r="N709" s="131" t="s">
        <v>42</v>
      </c>
      <c r="P709" s="132">
        <f>O709*H709</f>
        <v>0</v>
      </c>
      <c r="Q709" s="132">
        <v>0</v>
      </c>
      <c r="R709" s="132">
        <f>Q709*H709</f>
        <v>0</v>
      </c>
      <c r="S709" s="132">
        <v>0</v>
      </c>
      <c r="T709" s="133">
        <f>S709*H709</f>
        <v>0</v>
      </c>
      <c r="AR709" s="134" t="s">
        <v>152</v>
      </c>
      <c r="AT709" s="134" t="s">
        <v>147</v>
      </c>
      <c r="AU709" s="134" t="s">
        <v>81</v>
      </c>
      <c r="AY709" s="2" t="s">
        <v>145</v>
      </c>
      <c r="BE709" s="135">
        <f t="shared" si="60"/>
        <v>0</v>
      </c>
      <c r="BF709" s="135">
        <f t="shared" si="61"/>
        <v>0</v>
      </c>
      <c r="BG709" s="135">
        <f t="shared" si="62"/>
        <v>0</v>
      </c>
      <c r="BH709" s="135">
        <f t="shared" si="63"/>
        <v>0</v>
      </c>
      <c r="BI709" s="135">
        <f t="shared" si="64"/>
        <v>0</v>
      </c>
      <c r="BJ709" s="2" t="s">
        <v>79</v>
      </c>
      <c r="BK709" s="135">
        <f>ROUND(I709*H709,2)</f>
        <v>0</v>
      </c>
      <c r="BL709" s="2" t="s">
        <v>152</v>
      </c>
      <c r="BM709" s="134" t="s">
        <v>853</v>
      </c>
    </row>
    <row r="710" spans="2:47" s="17" customFormat="1" ht="12">
      <c r="B710" s="18"/>
      <c r="D710" s="136" t="s">
        <v>154</v>
      </c>
      <c r="F710" s="137" t="s">
        <v>854</v>
      </c>
      <c r="I710" s="138"/>
      <c r="L710" s="18"/>
      <c r="M710" s="139"/>
      <c r="T710" s="42"/>
      <c r="AT710" s="2" t="s">
        <v>154</v>
      </c>
      <c r="AU710" s="2" t="s">
        <v>81</v>
      </c>
    </row>
    <row r="711" spans="2:51" s="140" customFormat="1" ht="12">
      <c r="B711" s="141"/>
      <c r="D711" s="142" t="s">
        <v>156</v>
      </c>
      <c r="E711" s="143" t="s">
        <v>19</v>
      </c>
      <c r="F711" s="144" t="s">
        <v>157</v>
      </c>
      <c r="H711" s="143" t="s">
        <v>19</v>
      </c>
      <c r="I711" s="145"/>
      <c r="L711" s="141"/>
      <c r="M711" s="146"/>
      <c r="T711" s="147"/>
      <c r="AT711" s="143" t="s">
        <v>156</v>
      </c>
      <c r="AU711" s="143" t="s">
        <v>81</v>
      </c>
      <c r="AV711" s="140" t="s">
        <v>79</v>
      </c>
      <c r="AW711" s="140" t="s">
        <v>33</v>
      </c>
      <c r="AX711" s="140" t="s">
        <v>71</v>
      </c>
      <c r="AY711" s="143" t="s">
        <v>145</v>
      </c>
    </row>
    <row r="712" spans="2:51" s="148" customFormat="1" ht="22.5">
      <c r="B712" s="149"/>
      <c r="D712" s="142" t="s">
        <v>156</v>
      </c>
      <c r="E712" s="150" t="s">
        <v>19</v>
      </c>
      <c r="F712" s="151" t="s">
        <v>848</v>
      </c>
      <c r="H712" s="152">
        <v>67.6</v>
      </c>
      <c r="I712" s="153"/>
      <c r="L712" s="149"/>
      <c r="M712" s="154"/>
      <c r="T712" s="155"/>
      <c r="AT712" s="150" t="s">
        <v>156</v>
      </c>
      <c r="AU712" s="150" t="s">
        <v>81</v>
      </c>
      <c r="AV712" s="148" t="s">
        <v>81</v>
      </c>
      <c r="AW712" s="148" t="s">
        <v>33</v>
      </c>
      <c r="AX712" s="148" t="s">
        <v>71</v>
      </c>
      <c r="AY712" s="150" t="s">
        <v>145</v>
      </c>
    </row>
    <row r="713" spans="2:51" s="140" customFormat="1" ht="12">
      <c r="B713" s="141"/>
      <c r="D713" s="142" t="s">
        <v>156</v>
      </c>
      <c r="E713" s="143" t="s">
        <v>19</v>
      </c>
      <c r="F713" s="144" t="s">
        <v>159</v>
      </c>
      <c r="H713" s="143" t="s">
        <v>19</v>
      </c>
      <c r="I713" s="145"/>
      <c r="L713" s="141"/>
      <c r="M713" s="146"/>
      <c r="T713" s="147"/>
      <c r="AT713" s="143" t="s">
        <v>156</v>
      </c>
      <c r="AU713" s="143" t="s">
        <v>81</v>
      </c>
      <c r="AV713" s="140" t="s">
        <v>79</v>
      </c>
      <c r="AW713" s="140" t="s">
        <v>33</v>
      </c>
      <c r="AX713" s="140" t="s">
        <v>71</v>
      </c>
      <c r="AY713" s="143" t="s">
        <v>145</v>
      </c>
    </row>
    <row r="714" spans="2:51" s="148" customFormat="1" ht="12">
      <c r="B714" s="149"/>
      <c r="D714" s="142" t="s">
        <v>156</v>
      </c>
      <c r="E714" s="150" t="s">
        <v>19</v>
      </c>
      <c r="F714" s="151" t="s">
        <v>849</v>
      </c>
      <c r="H714" s="152">
        <v>44.8</v>
      </c>
      <c r="I714" s="153"/>
      <c r="L714" s="149"/>
      <c r="M714" s="154"/>
      <c r="T714" s="155"/>
      <c r="AT714" s="150" t="s">
        <v>156</v>
      </c>
      <c r="AU714" s="150" t="s">
        <v>81</v>
      </c>
      <c r="AV714" s="148" t="s">
        <v>81</v>
      </c>
      <c r="AW714" s="148" t="s">
        <v>33</v>
      </c>
      <c r="AX714" s="148" t="s">
        <v>71</v>
      </c>
      <c r="AY714" s="150" t="s">
        <v>145</v>
      </c>
    </row>
    <row r="715" spans="2:51" s="140" customFormat="1" ht="12">
      <c r="B715" s="141"/>
      <c r="D715" s="142" t="s">
        <v>156</v>
      </c>
      <c r="E715" s="143" t="s">
        <v>19</v>
      </c>
      <c r="F715" s="144" t="s">
        <v>546</v>
      </c>
      <c r="H715" s="143" t="s">
        <v>19</v>
      </c>
      <c r="I715" s="145"/>
      <c r="L715" s="141"/>
      <c r="M715" s="146"/>
      <c r="T715" s="147"/>
      <c r="AT715" s="143" t="s">
        <v>156</v>
      </c>
      <c r="AU715" s="143" t="s">
        <v>81</v>
      </c>
      <c r="AV715" s="140" t="s">
        <v>79</v>
      </c>
      <c r="AW715" s="140" t="s">
        <v>33</v>
      </c>
      <c r="AX715" s="140" t="s">
        <v>71</v>
      </c>
      <c r="AY715" s="143" t="s">
        <v>145</v>
      </c>
    </row>
    <row r="716" spans="2:51" s="148" customFormat="1" ht="12">
      <c r="B716" s="149"/>
      <c r="D716" s="142" t="s">
        <v>156</v>
      </c>
      <c r="E716" s="150" t="s">
        <v>19</v>
      </c>
      <c r="F716" s="151" t="s">
        <v>855</v>
      </c>
      <c r="H716" s="152">
        <v>8.6</v>
      </c>
      <c r="I716" s="153"/>
      <c r="L716" s="149"/>
      <c r="M716" s="154"/>
      <c r="T716" s="155"/>
      <c r="AT716" s="150" t="s">
        <v>156</v>
      </c>
      <c r="AU716" s="150" t="s">
        <v>81</v>
      </c>
      <c r="AV716" s="148" t="s">
        <v>81</v>
      </c>
      <c r="AW716" s="148" t="s">
        <v>33</v>
      </c>
      <c r="AX716" s="148" t="s">
        <v>71</v>
      </c>
      <c r="AY716" s="150" t="s">
        <v>145</v>
      </c>
    </row>
    <row r="717" spans="2:51" s="140" customFormat="1" ht="12">
      <c r="B717" s="141"/>
      <c r="D717" s="142" t="s">
        <v>156</v>
      </c>
      <c r="E717" s="143" t="s">
        <v>19</v>
      </c>
      <c r="F717" s="144" t="s">
        <v>548</v>
      </c>
      <c r="H717" s="143" t="s">
        <v>19</v>
      </c>
      <c r="I717" s="145"/>
      <c r="L717" s="141"/>
      <c r="M717" s="146"/>
      <c r="T717" s="147"/>
      <c r="AT717" s="143" t="s">
        <v>156</v>
      </c>
      <c r="AU717" s="143" t="s">
        <v>81</v>
      </c>
      <c r="AV717" s="140" t="s">
        <v>79</v>
      </c>
      <c r="AW717" s="140" t="s">
        <v>33</v>
      </c>
      <c r="AX717" s="140" t="s">
        <v>71</v>
      </c>
      <c r="AY717" s="143" t="s">
        <v>145</v>
      </c>
    </row>
    <row r="718" spans="2:51" s="148" customFormat="1" ht="22.5">
      <c r="B718" s="149"/>
      <c r="D718" s="142" t="s">
        <v>156</v>
      </c>
      <c r="E718" s="150" t="s">
        <v>19</v>
      </c>
      <c r="F718" s="151" t="s">
        <v>856</v>
      </c>
      <c r="H718" s="152">
        <v>33.986</v>
      </c>
      <c r="I718" s="153"/>
      <c r="L718" s="149"/>
      <c r="M718" s="154"/>
      <c r="T718" s="155"/>
      <c r="AT718" s="150" t="s">
        <v>156</v>
      </c>
      <c r="AU718" s="150" t="s">
        <v>81</v>
      </c>
      <c r="AV718" s="148" t="s">
        <v>81</v>
      </c>
      <c r="AW718" s="148" t="s">
        <v>33</v>
      </c>
      <c r="AX718" s="148" t="s">
        <v>71</v>
      </c>
      <c r="AY718" s="150" t="s">
        <v>145</v>
      </c>
    </row>
    <row r="719" spans="2:51" s="156" customFormat="1" ht="12">
      <c r="B719" s="157"/>
      <c r="D719" s="142" t="s">
        <v>156</v>
      </c>
      <c r="E719" s="158" t="s">
        <v>19</v>
      </c>
      <c r="F719" s="159" t="s">
        <v>161</v>
      </c>
      <c r="H719" s="160">
        <v>154.986</v>
      </c>
      <c r="I719" s="161"/>
      <c r="L719" s="157"/>
      <c r="M719" s="162"/>
      <c r="T719" s="163"/>
      <c r="AT719" s="158" t="s">
        <v>156</v>
      </c>
      <c r="AU719" s="158" t="s">
        <v>81</v>
      </c>
      <c r="AV719" s="156" t="s">
        <v>152</v>
      </c>
      <c r="AW719" s="156" t="s">
        <v>33</v>
      </c>
      <c r="AX719" s="156" t="s">
        <v>79</v>
      </c>
      <c r="AY719" s="158" t="s">
        <v>145</v>
      </c>
    </row>
    <row r="720" spans="2:65" s="17" customFormat="1" ht="33" customHeight="1">
      <c r="B720" s="18"/>
      <c r="C720" s="123" t="s">
        <v>857</v>
      </c>
      <c r="D720" s="123" t="s">
        <v>147</v>
      </c>
      <c r="E720" s="124" t="s">
        <v>858</v>
      </c>
      <c r="F720" s="125" t="s">
        <v>859</v>
      </c>
      <c r="G720" s="126" t="s">
        <v>316</v>
      </c>
      <c r="H720" s="127">
        <v>600.02</v>
      </c>
      <c r="I720" s="128"/>
      <c r="J720" s="129">
        <f>ROUND(I720*H720,2)</f>
        <v>0</v>
      </c>
      <c r="K720" s="125" t="s">
        <v>151</v>
      </c>
      <c r="L720" s="18"/>
      <c r="M720" s="130" t="s">
        <v>19</v>
      </c>
      <c r="N720" s="131" t="s">
        <v>42</v>
      </c>
      <c r="P720" s="132">
        <f>O720*H720</f>
        <v>0</v>
      </c>
      <c r="Q720" s="132">
        <v>0</v>
      </c>
      <c r="R720" s="132">
        <f>Q720*H720</f>
        <v>0</v>
      </c>
      <c r="S720" s="132">
        <v>0.01</v>
      </c>
      <c r="T720" s="133">
        <f>S720*H720</f>
        <v>6.0001999999999995</v>
      </c>
      <c r="AR720" s="134" t="s">
        <v>152</v>
      </c>
      <c r="AT720" s="134" t="s">
        <v>147</v>
      </c>
      <c r="AU720" s="134" t="s">
        <v>81</v>
      </c>
      <c r="AY720" s="2" t="s">
        <v>145</v>
      </c>
      <c r="BE720" s="135">
        <f t="shared" si="60"/>
        <v>0</v>
      </c>
      <c r="BF720" s="135">
        <f t="shared" si="61"/>
        <v>0</v>
      </c>
      <c r="BG720" s="135">
        <f t="shared" si="62"/>
        <v>0</v>
      </c>
      <c r="BH720" s="135">
        <f t="shared" si="63"/>
        <v>0</v>
      </c>
      <c r="BI720" s="135">
        <f t="shared" si="64"/>
        <v>0</v>
      </c>
      <c r="BJ720" s="2" t="s">
        <v>79</v>
      </c>
      <c r="BK720" s="135">
        <f>ROUND(I720*H720,2)</f>
        <v>0</v>
      </c>
      <c r="BL720" s="2" t="s">
        <v>152</v>
      </c>
      <c r="BM720" s="134" t="s">
        <v>860</v>
      </c>
    </row>
    <row r="721" spans="2:47" s="17" customFormat="1" ht="12">
      <c r="B721" s="18"/>
      <c r="D721" s="136" t="s">
        <v>154</v>
      </c>
      <c r="F721" s="137" t="s">
        <v>861</v>
      </c>
      <c r="I721" s="138"/>
      <c r="L721" s="18"/>
      <c r="M721" s="139"/>
      <c r="T721" s="42"/>
      <c r="AT721" s="2" t="s">
        <v>154</v>
      </c>
      <c r="AU721" s="2" t="s">
        <v>81</v>
      </c>
    </row>
    <row r="722" spans="2:47" s="17" customFormat="1" ht="39">
      <c r="B722" s="18"/>
      <c r="D722" s="142" t="s">
        <v>176</v>
      </c>
      <c r="F722" s="164" t="s">
        <v>862</v>
      </c>
      <c r="I722" s="138"/>
      <c r="L722" s="18"/>
      <c r="M722" s="139"/>
      <c r="T722" s="42"/>
      <c r="AT722" s="2" t="s">
        <v>176</v>
      </c>
      <c r="AU722" s="2" t="s">
        <v>81</v>
      </c>
    </row>
    <row r="723" spans="2:47" s="17" customFormat="1" ht="19.5">
      <c r="B723" s="18"/>
      <c r="D723" s="142" t="s">
        <v>310</v>
      </c>
      <c r="F723" s="164" t="s">
        <v>863</v>
      </c>
      <c r="I723" s="138"/>
      <c r="L723" s="18"/>
      <c r="M723" s="139"/>
      <c r="T723" s="42"/>
      <c r="AT723" s="2" t="s">
        <v>310</v>
      </c>
      <c r="AU723" s="2" t="s">
        <v>81</v>
      </c>
    </row>
    <row r="724" spans="2:51" s="140" customFormat="1" ht="12">
      <c r="B724" s="141"/>
      <c r="D724" s="142" t="s">
        <v>156</v>
      </c>
      <c r="E724" s="143" t="s">
        <v>19</v>
      </c>
      <c r="F724" s="144" t="s">
        <v>397</v>
      </c>
      <c r="H724" s="143" t="s">
        <v>19</v>
      </c>
      <c r="I724" s="145"/>
      <c r="L724" s="141"/>
      <c r="M724" s="146"/>
      <c r="T724" s="147"/>
      <c r="AT724" s="143" t="s">
        <v>156</v>
      </c>
      <c r="AU724" s="143" t="s">
        <v>81</v>
      </c>
      <c r="AV724" s="140" t="s">
        <v>79</v>
      </c>
      <c r="AW724" s="140" t="s">
        <v>33</v>
      </c>
      <c r="AX724" s="140" t="s">
        <v>71</v>
      </c>
      <c r="AY724" s="143" t="s">
        <v>145</v>
      </c>
    </row>
    <row r="725" spans="2:51" s="148" customFormat="1" ht="33.75">
      <c r="B725" s="149"/>
      <c r="D725" s="142" t="s">
        <v>156</v>
      </c>
      <c r="E725" s="150" t="s">
        <v>19</v>
      </c>
      <c r="F725" s="151" t="s">
        <v>398</v>
      </c>
      <c r="H725" s="152">
        <v>242.66</v>
      </c>
      <c r="I725" s="153"/>
      <c r="L725" s="149"/>
      <c r="M725" s="154"/>
      <c r="T725" s="155"/>
      <c r="AT725" s="150" t="s">
        <v>156</v>
      </c>
      <c r="AU725" s="150" t="s">
        <v>81</v>
      </c>
      <c r="AV725" s="148" t="s">
        <v>81</v>
      </c>
      <c r="AW725" s="148" t="s">
        <v>33</v>
      </c>
      <c r="AX725" s="148" t="s">
        <v>71</v>
      </c>
      <c r="AY725" s="150" t="s">
        <v>145</v>
      </c>
    </row>
    <row r="726" spans="2:51" s="140" customFormat="1" ht="12">
      <c r="B726" s="141"/>
      <c r="D726" s="142" t="s">
        <v>156</v>
      </c>
      <c r="E726" s="143" t="s">
        <v>19</v>
      </c>
      <c r="F726" s="144" t="s">
        <v>399</v>
      </c>
      <c r="H726" s="143" t="s">
        <v>19</v>
      </c>
      <c r="I726" s="145"/>
      <c r="L726" s="141"/>
      <c r="M726" s="146"/>
      <c r="T726" s="147"/>
      <c r="AT726" s="143" t="s">
        <v>156</v>
      </c>
      <c r="AU726" s="143" t="s">
        <v>81</v>
      </c>
      <c r="AV726" s="140" t="s">
        <v>79</v>
      </c>
      <c r="AW726" s="140" t="s">
        <v>33</v>
      </c>
      <c r="AX726" s="140" t="s">
        <v>71</v>
      </c>
      <c r="AY726" s="143" t="s">
        <v>145</v>
      </c>
    </row>
    <row r="727" spans="2:51" s="148" customFormat="1" ht="22.5">
      <c r="B727" s="149"/>
      <c r="D727" s="142" t="s">
        <v>156</v>
      </c>
      <c r="E727" s="150" t="s">
        <v>19</v>
      </c>
      <c r="F727" s="151" t="s">
        <v>400</v>
      </c>
      <c r="H727" s="152">
        <v>357.36</v>
      </c>
      <c r="I727" s="153"/>
      <c r="L727" s="149"/>
      <c r="M727" s="154"/>
      <c r="T727" s="155"/>
      <c r="AT727" s="150" t="s">
        <v>156</v>
      </c>
      <c r="AU727" s="150" t="s">
        <v>81</v>
      </c>
      <c r="AV727" s="148" t="s">
        <v>81</v>
      </c>
      <c r="AW727" s="148" t="s">
        <v>33</v>
      </c>
      <c r="AX727" s="148" t="s">
        <v>71</v>
      </c>
      <c r="AY727" s="150" t="s">
        <v>145</v>
      </c>
    </row>
    <row r="728" spans="2:51" s="156" customFormat="1" ht="12">
      <c r="B728" s="157"/>
      <c r="D728" s="142" t="s">
        <v>156</v>
      </c>
      <c r="E728" s="158" t="s">
        <v>19</v>
      </c>
      <c r="F728" s="159" t="s">
        <v>161</v>
      </c>
      <c r="H728" s="160">
        <v>600.02</v>
      </c>
      <c r="I728" s="161"/>
      <c r="L728" s="157"/>
      <c r="M728" s="162"/>
      <c r="T728" s="163"/>
      <c r="AT728" s="158" t="s">
        <v>156</v>
      </c>
      <c r="AU728" s="158" t="s">
        <v>81</v>
      </c>
      <c r="AV728" s="156" t="s">
        <v>152</v>
      </c>
      <c r="AW728" s="156" t="s">
        <v>33</v>
      </c>
      <c r="AX728" s="156" t="s">
        <v>79</v>
      </c>
      <c r="AY728" s="158" t="s">
        <v>145</v>
      </c>
    </row>
    <row r="729" spans="2:65" s="17" customFormat="1" ht="37.9" customHeight="1">
      <c r="B729" s="18"/>
      <c r="C729" s="123" t="s">
        <v>864</v>
      </c>
      <c r="D729" s="123" t="s">
        <v>147</v>
      </c>
      <c r="E729" s="124" t="s">
        <v>865</v>
      </c>
      <c r="F729" s="125" t="s">
        <v>866</v>
      </c>
      <c r="G729" s="126" t="s">
        <v>316</v>
      </c>
      <c r="H729" s="127">
        <v>1259.605</v>
      </c>
      <c r="I729" s="128"/>
      <c r="J729" s="129">
        <f>ROUND(I729*H729,2)</f>
        <v>0</v>
      </c>
      <c r="K729" s="125" t="s">
        <v>151</v>
      </c>
      <c r="L729" s="18"/>
      <c r="M729" s="130" t="s">
        <v>19</v>
      </c>
      <c r="N729" s="131" t="s">
        <v>42</v>
      </c>
      <c r="P729" s="132">
        <f>O729*H729</f>
        <v>0</v>
      </c>
      <c r="Q729" s="132">
        <v>0</v>
      </c>
      <c r="R729" s="132">
        <f>Q729*H729</f>
        <v>0</v>
      </c>
      <c r="S729" s="132">
        <v>0.01</v>
      </c>
      <c r="T729" s="133">
        <f>S729*H729</f>
        <v>12.59605</v>
      </c>
      <c r="AR729" s="134" t="s">
        <v>152</v>
      </c>
      <c r="AT729" s="134" t="s">
        <v>147</v>
      </c>
      <c r="AU729" s="134" t="s">
        <v>81</v>
      </c>
      <c r="AY729" s="2" t="s">
        <v>145</v>
      </c>
      <c r="BE729" s="135">
        <f t="shared" si="60"/>
        <v>0</v>
      </c>
      <c r="BF729" s="135">
        <f t="shared" si="61"/>
        <v>0</v>
      </c>
      <c r="BG729" s="135">
        <f t="shared" si="62"/>
        <v>0</v>
      </c>
      <c r="BH729" s="135">
        <f t="shared" si="63"/>
        <v>0</v>
      </c>
      <c r="BI729" s="135">
        <f t="shared" si="64"/>
        <v>0</v>
      </c>
      <c r="BJ729" s="2" t="s">
        <v>79</v>
      </c>
      <c r="BK729" s="135">
        <f>ROUND(I729*H729,2)</f>
        <v>0</v>
      </c>
      <c r="BL729" s="2" t="s">
        <v>152</v>
      </c>
      <c r="BM729" s="134" t="s">
        <v>867</v>
      </c>
    </row>
    <row r="730" spans="2:47" s="17" customFormat="1" ht="12">
      <c r="B730" s="18"/>
      <c r="D730" s="136" t="s">
        <v>154</v>
      </c>
      <c r="F730" s="137" t="s">
        <v>868</v>
      </c>
      <c r="I730" s="138"/>
      <c r="L730" s="18"/>
      <c r="M730" s="139"/>
      <c r="T730" s="42"/>
      <c r="AT730" s="2" t="s">
        <v>154</v>
      </c>
      <c r="AU730" s="2" t="s">
        <v>81</v>
      </c>
    </row>
    <row r="731" spans="2:47" s="17" customFormat="1" ht="39">
      <c r="B731" s="18"/>
      <c r="D731" s="142" t="s">
        <v>176</v>
      </c>
      <c r="F731" s="164" t="s">
        <v>862</v>
      </c>
      <c r="I731" s="138"/>
      <c r="L731" s="18"/>
      <c r="M731" s="139"/>
      <c r="T731" s="42"/>
      <c r="AT731" s="2" t="s">
        <v>176</v>
      </c>
      <c r="AU731" s="2" t="s">
        <v>81</v>
      </c>
    </row>
    <row r="732" spans="2:47" s="17" customFormat="1" ht="19.5">
      <c r="B732" s="18"/>
      <c r="D732" s="142" t="s">
        <v>310</v>
      </c>
      <c r="F732" s="164" t="s">
        <v>863</v>
      </c>
      <c r="I732" s="138"/>
      <c r="L732" s="18"/>
      <c r="M732" s="139"/>
      <c r="T732" s="42"/>
      <c r="AT732" s="2" t="s">
        <v>310</v>
      </c>
      <c r="AU732" s="2" t="s">
        <v>81</v>
      </c>
    </row>
    <row r="733" spans="2:51" s="140" customFormat="1" ht="12">
      <c r="B733" s="141"/>
      <c r="D733" s="142" t="s">
        <v>156</v>
      </c>
      <c r="E733" s="143" t="s">
        <v>19</v>
      </c>
      <c r="F733" s="144" t="s">
        <v>236</v>
      </c>
      <c r="H733" s="143" t="s">
        <v>19</v>
      </c>
      <c r="I733" s="145"/>
      <c r="L733" s="141"/>
      <c r="M733" s="146"/>
      <c r="T733" s="147"/>
      <c r="AT733" s="143" t="s">
        <v>156</v>
      </c>
      <c r="AU733" s="143" t="s">
        <v>81</v>
      </c>
      <c r="AV733" s="140" t="s">
        <v>79</v>
      </c>
      <c r="AW733" s="140" t="s">
        <v>33</v>
      </c>
      <c r="AX733" s="140" t="s">
        <v>71</v>
      </c>
      <c r="AY733" s="143" t="s">
        <v>145</v>
      </c>
    </row>
    <row r="734" spans="2:51" s="140" customFormat="1" ht="12">
      <c r="B734" s="141"/>
      <c r="D734" s="142" t="s">
        <v>156</v>
      </c>
      <c r="E734" s="143" t="s">
        <v>19</v>
      </c>
      <c r="F734" s="144" t="s">
        <v>425</v>
      </c>
      <c r="H734" s="143" t="s">
        <v>19</v>
      </c>
      <c r="I734" s="145"/>
      <c r="L734" s="141"/>
      <c r="M734" s="146"/>
      <c r="T734" s="147"/>
      <c r="AT734" s="143" t="s">
        <v>156</v>
      </c>
      <c r="AU734" s="143" t="s">
        <v>81</v>
      </c>
      <c r="AV734" s="140" t="s">
        <v>79</v>
      </c>
      <c r="AW734" s="140" t="s">
        <v>33</v>
      </c>
      <c r="AX734" s="140" t="s">
        <v>71</v>
      </c>
      <c r="AY734" s="143" t="s">
        <v>145</v>
      </c>
    </row>
    <row r="735" spans="2:51" s="148" customFormat="1" ht="22.5">
      <c r="B735" s="149"/>
      <c r="D735" s="142" t="s">
        <v>156</v>
      </c>
      <c r="E735" s="150" t="s">
        <v>19</v>
      </c>
      <c r="F735" s="151" t="s">
        <v>426</v>
      </c>
      <c r="H735" s="152">
        <v>87.864</v>
      </c>
      <c r="I735" s="153"/>
      <c r="L735" s="149"/>
      <c r="M735" s="154"/>
      <c r="T735" s="155"/>
      <c r="AT735" s="150" t="s">
        <v>156</v>
      </c>
      <c r="AU735" s="150" t="s">
        <v>81</v>
      </c>
      <c r="AV735" s="148" t="s">
        <v>81</v>
      </c>
      <c r="AW735" s="148" t="s">
        <v>33</v>
      </c>
      <c r="AX735" s="148" t="s">
        <v>71</v>
      </c>
      <c r="AY735" s="150" t="s">
        <v>145</v>
      </c>
    </row>
    <row r="736" spans="2:51" s="140" customFormat="1" ht="12">
      <c r="B736" s="141"/>
      <c r="D736" s="142" t="s">
        <v>156</v>
      </c>
      <c r="E736" s="143" t="s">
        <v>19</v>
      </c>
      <c r="F736" s="144" t="s">
        <v>427</v>
      </c>
      <c r="H736" s="143" t="s">
        <v>19</v>
      </c>
      <c r="I736" s="145"/>
      <c r="L736" s="141"/>
      <c r="M736" s="146"/>
      <c r="T736" s="147"/>
      <c r="AT736" s="143" t="s">
        <v>156</v>
      </c>
      <c r="AU736" s="143" t="s">
        <v>81</v>
      </c>
      <c r="AV736" s="140" t="s">
        <v>79</v>
      </c>
      <c r="AW736" s="140" t="s">
        <v>33</v>
      </c>
      <c r="AX736" s="140" t="s">
        <v>71</v>
      </c>
      <c r="AY736" s="143" t="s">
        <v>145</v>
      </c>
    </row>
    <row r="737" spans="2:51" s="148" customFormat="1" ht="33.75">
      <c r="B737" s="149"/>
      <c r="D737" s="142" t="s">
        <v>156</v>
      </c>
      <c r="E737" s="150" t="s">
        <v>19</v>
      </c>
      <c r="F737" s="151" t="s">
        <v>428</v>
      </c>
      <c r="H737" s="152">
        <v>281.293</v>
      </c>
      <c r="I737" s="153"/>
      <c r="L737" s="149"/>
      <c r="M737" s="154"/>
      <c r="T737" s="155"/>
      <c r="AT737" s="150" t="s">
        <v>156</v>
      </c>
      <c r="AU737" s="150" t="s">
        <v>81</v>
      </c>
      <c r="AV737" s="148" t="s">
        <v>81</v>
      </c>
      <c r="AW737" s="148" t="s">
        <v>33</v>
      </c>
      <c r="AX737" s="148" t="s">
        <v>71</v>
      </c>
      <c r="AY737" s="150" t="s">
        <v>145</v>
      </c>
    </row>
    <row r="738" spans="2:51" s="148" customFormat="1" ht="33.75">
      <c r="B738" s="149"/>
      <c r="D738" s="142" t="s">
        <v>156</v>
      </c>
      <c r="E738" s="150" t="s">
        <v>19</v>
      </c>
      <c r="F738" s="151" t="s">
        <v>429</v>
      </c>
      <c r="H738" s="152">
        <v>-23.256</v>
      </c>
      <c r="I738" s="153"/>
      <c r="L738" s="149"/>
      <c r="M738" s="154"/>
      <c r="T738" s="155"/>
      <c r="AT738" s="150" t="s">
        <v>156</v>
      </c>
      <c r="AU738" s="150" t="s">
        <v>81</v>
      </c>
      <c r="AV738" s="148" t="s">
        <v>81</v>
      </c>
      <c r="AW738" s="148" t="s">
        <v>33</v>
      </c>
      <c r="AX738" s="148" t="s">
        <v>71</v>
      </c>
      <c r="AY738" s="150" t="s">
        <v>145</v>
      </c>
    </row>
    <row r="739" spans="2:51" s="140" customFormat="1" ht="12">
      <c r="B739" s="141"/>
      <c r="D739" s="142" t="s">
        <v>156</v>
      </c>
      <c r="E739" s="143" t="s">
        <v>19</v>
      </c>
      <c r="F739" s="144" t="s">
        <v>430</v>
      </c>
      <c r="H739" s="143" t="s">
        <v>19</v>
      </c>
      <c r="I739" s="145"/>
      <c r="L739" s="141"/>
      <c r="M739" s="146"/>
      <c r="T739" s="147"/>
      <c r="AT739" s="143" t="s">
        <v>156</v>
      </c>
      <c r="AU739" s="143" t="s">
        <v>81</v>
      </c>
      <c r="AV739" s="140" t="s">
        <v>79</v>
      </c>
      <c r="AW739" s="140" t="s">
        <v>33</v>
      </c>
      <c r="AX739" s="140" t="s">
        <v>71</v>
      </c>
      <c r="AY739" s="143" t="s">
        <v>145</v>
      </c>
    </row>
    <row r="740" spans="2:51" s="148" customFormat="1" ht="33.75">
      <c r="B740" s="149"/>
      <c r="D740" s="142" t="s">
        <v>156</v>
      </c>
      <c r="E740" s="150" t="s">
        <v>19</v>
      </c>
      <c r="F740" s="151" t="s">
        <v>431</v>
      </c>
      <c r="H740" s="152">
        <v>131.325</v>
      </c>
      <c r="I740" s="153"/>
      <c r="L740" s="149"/>
      <c r="M740" s="154"/>
      <c r="T740" s="155"/>
      <c r="AT740" s="150" t="s">
        <v>156</v>
      </c>
      <c r="AU740" s="150" t="s">
        <v>81</v>
      </c>
      <c r="AV740" s="148" t="s">
        <v>81</v>
      </c>
      <c r="AW740" s="148" t="s">
        <v>33</v>
      </c>
      <c r="AX740" s="148" t="s">
        <v>71</v>
      </c>
      <c r="AY740" s="150" t="s">
        <v>145</v>
      </c>
    </row>
    <row r="741" spans="2:51" s="140" customFormat="1" ht="12">
      <c r="B741" s="141"/>
      <c r="D741" s="142" t="s">
        <v>156</v>
      </c>
      <c r="E741" s="143" t="s">
        <v>19</v>
      </c>
      <c r="F741" s="144" t="s">
        <v>432</v>
      </c>
      <c r="H741" s="143" t="s">
        <v>19</v>
      </c>
      <c r="I741" s="145"/>
      <c r="L741" s="141"/>
      <c r="M741" s="146"/>
      <c r="T741" s="147"/>
      <c r="AT741" s="143" t="s">
        <v>156</v>
      </c>
      <c r="AU741" s="143" t="s">
        <v>81</v>
      </c>
      <c r="AV741" s="140" t="s">
        <v>79</v>
      </c>
      <c r="AW741" s="140" t="s">
        <v>33</v>
      </c>
      <c r="AX741" s="140" t="s">
        <v>71</v>
      </c>
      <c r="AY741" s="143" t="s">
        <v>145</v>
      </c>
    </row>
    <row r="742" spans="2:51" s="148" customFormat="1" ht="22.5">
      <c r="B742" s="149"/>
      <c r="D742" s="142" t="s">
        <v>156</v>
      </c>
      <c r="E742" s="150" t="s">
        <v>19</v>
      </c>
      <c r="F742" s="151" t="s">
        <v>869</v>
      </c>
      <c r="H742" s="152">
        <v>126.478</v>
      </c>
      <c r="I742" s="153"/>
      <c r="L742" s="149"/>
      <c r="M742" s="154"/>
      <c r="T742" s="155"/>
      <c r="AT742" s="150" t="s">
        <v>156</v>
      </c>
      <c r="AU742" s="150" t="s">
        <v>81</v>
      </c>
      <c r="AV742" s="148" t="s">
        <v>81</v>
      </c>
      <c r="AW742" s="148" t="s">
        <v>33</v>
      </c>
      <c r="AX742" s="148" t="s">
        <v>71</v>
      </c>
      <c r="AY742" s="150" t="s">
        <v>145</v>
      </c>
    </row>
    <row r="743" spans="2:51" s="140" customFormat="1" ht="12">
      <c r="B743" s="141"/>
      <c r="D743" s="142" t="s">
        <v>156</v>
      </c>
      <c r="E743" s="143" t="s">
        <v>19</v>
      </c>
      <c r="F743" s="144" t="s">
        <v>434</v>
      </c>
      <c r="H743" s="143" t="s">
        <v>19</v>
      </c>
      <c r="I743" s="145"/>
      <c r="L743" s="141"/>
      <c r="M743" s="146"/>
      <c r="T743" s="147"/>
      <c r="AT743" s="143" t="s">
        <v>156</v>
      </c>
      <c r="AU743" s="143" t="s">
        <v>81</v>
      </c>
      <c r="AV743" s="140" t="s">
        <v>79</v>
      </c>
      <c r="AW743" s="140" t="s">
        <v>33</v>
      </c>
      <c r="AX743" s="140" t="s">
        <v>71</v>
      </c>
      <c r="AY743" s="143" t="s">
        <v>145</v>
      </c>
    </row>
    <row r="744" spans="2:51" s="148" customFormat="1" ht="22.5">
      <c r="B744" s="149"/>
      <c r="D744" s="142" t="s">
        <v>156</v>
      </c>
      <c r="E744" s="150" t="s">
        <v>19</v>
      </c>
      <c r="F744" s="151" t="s">
        <v>435</v>
      </c>
      <c r="H744" s="152">
        <v>96.114</v>
      </c>
      <c r="I744" s="153"/>
      <c r="L744" s="149"/>
      <c r="M744" s="154"/>
      <c r="T744" s="155"/>
      <c r="AT744" s="150" t="s">
        <v>156</v>
      </c>
      <c r="AU744" s="150" t="s">
        <v>81</v>
      </c>
      <c r="AV744" s="148" t="s">
        <v>81</v>
      </c>
      <c r="AW744" s="148" t="s">
        <v>33</v>
      </c>
      <c r="AX744" s="148" t="s">
        <v>71</v>
      </c>
      <c r="AY744" s="150" t="s">
        <v>145</v>
      </c>
    </row>
    <row r="745" spans="2:51" s="140" customFormat="1" ht="12">
      <c r="B745" s="141"/>
      <c r="D745" s="142" t="s">
        <v>156</v>
      </c>
      <c r="E745" s="143" t="s">
        <v>19</v>
      </c>
      <c r="F745" s="144" t="s">
        <v>237</v>
      </c>
      <c r="H745" s="143" t="s">
        <v>19</v>
      </c>
      <c r="I745" s="145"/>
      <c r="L745" s="141"/>
      <c r="M745" s="146"/>
      <c r="T745" s="147"/>
      <c r="AT745" s="143" t="s">
        <v>156</v>
      </c>
      <c r="AU745" s="143" t="s">
        <v>81</v>
      </c>
      <c r="AV745" s="140" t="s">
        <v>79</v>
      </c>
      <c r="AW745" s="140" t="s">
        <v>33</v>
      </c>
      <c r="AX745" s="140" t="s">
        <v>71</v>
      </c>
      <c r="AY745" s="143" t="s">
        <v>145</v>
      </c>
    </row>
    <row r="746" spans="2:51" s="140" customFormat="1" ht="12">
      <c r="B746" s="141"/>
      <c r="D746" s="142" t="s">
        <v>156</v>
      </c>
      <c r="E746" s="143" t="s">
        <v>19</v>
      </c>
      <c r="F746" s="144" t="s">
        <v>436</v>
      </c>
      <c r="H746" s="143" t="s">
        <v>19</v>
      </c>
      <c r="I746" s="145"/>
      <c r="L746" s="141"/>
      <c r="M746" s="146"/>
      <c r="T746" s="147"/>
      <c r="AT746" s="143" t="s">
        <v>156</v>
      </c>
      <c r="AU746" s="143" t="s">
        <v>81</v>
      </c>
      <c r="AV746" s="140" t="s">
        <v>79</v>
      </c>
      <c r="AW746" s="140" t="s">
        <v>33</v>
      </c>
      <c r="AX746" s="140" t="s">
        <v>71</v>
      </c>
      <c r="AY746" s="143" t="s">
        <v>145</v>
      </c>
    </row>
    <row r="747" spans="2:51" s="148" customFormat="1" ht="22.5">
      <c r="B747" s="149"/>
      <c r="D747" s="142" t="s">
        <v>156</v>
      </c>
      <c r="E747" s="150" t="s">
        <v>19</v>
      </c>
      <c r="F747" s="151" t="s">
        <v>870</v>
      </c>
      <c r="H747" s="152">
        <v>428.827</v>
      </c>
      <c r="I747" s="153"/>
      <c r="L747" s="149"/>
      <c r="M747" s="154"/>
      <c r="T747" s="155"/>
      <c r="AT747" s="150" t="s">
        <v>156</v>
      </c>
      <c r="AU747" s="150" t="s">
        <v>81</v>
      </c>
      <c r="AV747" s="148" t="s">
        <v>81</v>
      </c>
      <c r="AW747" s="148" t="s">
        <v>33</v>
      </c>
      <c r="AX747" s="148" t="s">
        <v>71</v>
      </c>
      <c r="AY747" s="150" t="s">
        <v>145</v>
      </c>
    </row>
    <row r="748" spans="2:51" s="148" customFormat="1" ht="45">
      <c r="B748" s="149"/>
      <c r="D748" s="142" t="s">
        <v>156</v>
      </c>
      <c r="E748" s="150" t="s">
        <v>19</v>
      </c>
      <c r="F748" s="151" t="s">
        <v>438</v>
      </c>
      <c r="H748" s="152">
        <v>-102</v>
      </c>
      <c r="I748" s="153"/>
      <c r="L748" s="149"/>
      <c r="M748" s="154"/>
      <c r="T748" s="155"/>
      <c r="AT748" s="150" t="s">
        <v>156</v>
      </c>
      <c r="AU748" s="150" t="s">
        <v>81</v>
      </c>
      <c r="AV748" s="148" t="s">
        <v>81</v>
      </c>
      <c r="AW748" s="148" t="s">
        <v>33</v>
      </c>
      <c r="AX748" s="148" t="s">
        <v>71</v>
      </c>
      <c r="AY748" s="150" t="s">
        <v>145</v>
      </c>
    </row>
    <row r="749" spans="2:51" s="140" customFormat="1" ht="12">
      <c r="B749" s="141"/>
      <c r="D749" s="142" t="s">
        <v>156</v>
      </c>
      <c r="E749" s="143" t="s">
        <v>19</v>
      </c>
      <c r="F749" s="144" t="s">
        <v>427</v>
      </c>
      <c r="H749" s="143" t="s">
        <v>19</v>
      </c>
      <c r="I749" s="145"/>
      <c r="L749" s="141"/>
      <c r="M749" s="146"/>
      <c r="T749" s="147"/>
      <c r="AT749" s="143" t="s">
        <v>156</v>
      </c>
      <c r="AU749" s="143" t="s">
        <v>81</v>
      </c>
      <c r="AV749" s="140" t="s">
        <v>79</v>
      </c>
      <c r="AW749" s="140" t="s">
        <v>33</v>
      </c>
      <c r="AX749" s="140" t="s">
        <v>71</v>
      </c>
      <c r="AY749" s="143" t="s">
        <v>145</v>
      </c>
    </row>
    <row r="750" spans="2:51" s="148" customFormat="1" ht="22.5">
      <c r="B750" s="149"/>
      <c r="D750" s="142" t="s">
        <v>156</v>
      </c>
      <c r="E750" s="150" t="s">
        <v>19</v>
      </c>
      <c r="F750" s="151" t="s">
        <v>439</v>
      </c>
      <c r="H750" s="152">
        <v>92.291</v>
      </c>
      <c r="I750" s="153"/>
      <c r="L750" s="149"/>
      <c r="M750" s="154"/>
      <c r="T750" s="155"/>
      <c r="AT750" s="150" t="s">
        <v>156</v>
      </c>
      <c r="AU750" s="150" t="s">
        <v>81</v>
      </c>
      <c r="AV750" s="148" t="s">
        <v>81</v>
      </c>
      <c r="AW750" s="148" t="s">
        <v>33</v>
      </c>
      <c r="AX750" s="148" t="s">
        <v>71</v>
      </c>
      <c r="AY750" s="150" t="s">
        <v>145</v>
      </c>
    </row>
    <row r="751" spans="2:51" s="140" customFormat="1" ht="12">
      <c r="B751" s="141"/>
      <c r="D751" s="142" t="s">
        <v>156</v>
      </c>
      <c r="E751" s="143" t="s">
        <v>19</v>
      </c>
      <c r="F751" s="144" t="s">
        <v>440</v>
      </c>
      <c r="H751" s="143" t="s">
        <v>19</v>
      </c>
      <c r="I751" s="145"/>
      <c r="L751" s="141"/>
      <c r="M751" s="146"/>
      <c r="T751" s="147"/>
      <c r="AT751" s="143" t="s">
        <v>156</v>
      </c>
      <c r="AU751" s="143" t="s">
        <v>81</v>
      </c>
      <c r="AV751" s="140" t="s">
        <v>79</v>
      </c>
      <c r="AW751" s="140" t="s">
        <v>33</v>
      </c>
      <c r="AX751" s="140" t="s">
        <v>71</v>
      </c>
      <c r="AY751" s="143" t="s">
        <v>145</v>
      </c>
    </row>
    <row r="752" spans="2:51" s="148" customFormat="1" ht="12">
      <c r="B752" s="149"/>
      <c r="D752" s="142" t="s">
        <v>156</v>
      </c>
      <c r="E752" s="150" t="s">
        <v>19</v>
      </c>
      <c r="F752" s="151" t="s">
        <v>871</v>
      </c>
      <c r="H752" s="152">
        <v>43.28</v>
      </c>
      <c r="I752" s="153"/>
      <c r="L752" s="149"/>
      <c r="M752" s="154"/>
      <c r="T752" s="155"/>
      <c r="AT752" s="150" t="s">
        <v>156</v>
      </c>
      <c r="AU752" s="150" t="s">
        <v>81</v>
      </c>
      <c r="AV752" s="148" t="s">
        <v>81</v>
      </c>
      <c r="AW752" s="148" t="s">
        <v>33</v>
      </c>
      <c r="AX752" s="148" t="s">
        <v>71</v>
      </c>
      <c r="AY752" s="150" t="s">
        <v>145</v>
      </c>
    </row>
    <row r="753" spans="2:51" s="140" customFormat="1" ht="12">
      <c r="B753" s="141"/>
      <c r="D753" s="142" t="s">
        <v>156</v>
      </c>
      <c r="E753" s="143" t="s">
        <v>19</v>
      </c>
      <c r="F753" s="144" t="s">
        <v>442</v>
      </c>
      <c r="H753" s="143" t="s">
        <v>19</v>
      </c>
      <c r="I753" s="145"/>
      <c r="L753" s="141"/>
      <c r="M753" s="146"/>
      <c r="T753" s="147"/>
      <c r="AT753" s="143" t="s">
        <v>156</v>
      </c>
      <c r="AU753" s="143" t="s">
        <v>81</v>
      </c>
      <c r="AV753" s="140" t="s">
        <v>79</v>
      </c>
      <c r="AW753" s="140" t="s">
        <v>33</v>
      </c>
      <c r="AX753" s="140" t="s">
        <v>71</v>
      </c>
      <c r="AY753" s="143" t="s">
        <v>145</v>
      </c>
    </row>
    <row r="754" spans="2:51" s="148" customFormat="1" ht="22.5">
      <c r="B754" s="149"/>
      <c r="D754" s="142" t="s">
        <v>156</v>
      </c>
      <c r="E754" s="150" t="s">
        <v>19</v>
      </c>
      <c r="F754" s="151" t="s">
        <v>443</v>
      </c>
      <c r="H754" s="152">
        <v>97.389</v>
      </c>
      <c r="I754" s="153"/>
      <c r="L754" s="149"/>
      <c r="M754" s="154"/>
      <c r="T754" s="155"/>
      <c r="AT754" s="150" t="s">
        <v>156</v>
      </c>
      <c r="AU754" s="150" t="s">
        <v>81</v>
      </c>
      <c r="AV754" s="148" t="s">
        <v>81</v>
      </c>
      <c r="AW754" s="148" t="s">
        <v>33</v>
      </c>
      <c r="AX754" s="148" t="s">
        <v>71</v>
      </c>
      <c r="AY754" s="150" t="s">
        <v>145</v>
      </c>
    </row>
    <row r="755" spans="2:51" s="156" customFormat="1" ht="12">
      <c r="B755" s="157"/>
      <c r="D755" s="142" t="s">
        <v>156</v>
      </c>
      <c r="E755" s="158" t="s">
        <v>19</v>
      </c>
      <c r="F755" s="159" t="s">
        <v>161</v>
      </c>
      <c r="H755" s="160">
        <v>1259.605</v>
      </c>
      <c r="I755" s="161"/>
      <c r="L755" s="157"/>
      <c r="M755" s="162"/>
      <c r="T755" s="163"/>
      <c r="AT755" s="158" t="s">
        <v>156</v>
      </c>
      <c r="AU755" s="158" t="s">
        <v>81</v>
      </c>
      <c r="AV755" s="156" t="s">
        <v>152</v>
      </c>
      <c r="AW755" s="156" t="s">
        <v>33</v>
      </c>
      <c r="AX755" s="156" t="s">
        <v>79</v>
      </c>
      <c r="AY755" s="158" t="s">
        <v>145</v>
      </c>
    </row>
    <row r="756" spans="2:65" s="17" customFormat="1" ht="44.25" customHeight="1">
      <c r="B756" s="18"/>
      <c r="C756" s="123" t="s">
        <v>872</v>
      </c>
      <c r="D756" s="123" t="s">
        <v>147</v>
      </c>
      <c r="E756" s="124" t="s">
        <v>873</v>
      </c>
      <c r="F756" s="125" t="s">
        <v>874</v>
      </c>
      <c r="G756" s="126" t="s">
        <v>316</v>
      </c>
      <c r="H756" s="127">
        <v>101.778</v>
      </c>
      <c r="I756" s="128"/>
      <c r="J756" s="129">
        <f>ROUND(I756*H756,2)</f>
        <v>0</v>
      </c>
      <c r="K756" s="125" t="s">
        <v>151</v>
      </c>
      <c r="L756" s="18"/>
      <c r="M756" s="130" t="s">
        <v>19</v>
      </c>
      <c r="N756" s="131" t="s">
        <v>42</v>
      </c>
      <c r="P756" s="132">
        <f>O756*H756</f>
        <v>0</v>
      </c>
      <c r="Q756" s="132">
        <v>0</v>
      </c>
      <c r="R756" s="132">
        <f>Q756*H756</f>
        <v>0</v>
      </c>
      <c r="S756" s="132">
        <v>0.046</v>
      </c>
      <c r="T756" s="133">
        <f>S756*H756</f>
        <v>4.681788</v>
      </c>
      <c r="AR756" s="134" t="s">
        <v>152</v>
      </c>
      <c r="AT756" s="134" t="s">
        <v>147</v>
      </c>
      <c r="AU756" s="134" t="s">
        <v>81</v>
      </c>
      <c r="AY756" s="2" t="s">
        <v>145</v>
      </c>
      <c r="BE756" s="135">
        <f aca="true" t="shared" si="65" ref="BE756:BE795">IF(N756="základní",J756,0)</f>
        <v>0</v>
      </c>
      <c r="BF756" s="135">
        <f aca="true" t="shared" si="66" ref="BF756:BF795">IF(N756="snížená",J756,0)</f>
        <v>0</v>
      </c>
      <c r="BG756" s="135">
        <f aca="true" t="shared" si="67" ref="BG756:BG795">IF(N756="zákl. přenesená",J756,0)</f>
        <v>0</v>
      </c>
      <c r="BH756" s="135">
        <f aca="true" t="shared" si="68" ref="BH756:BH795">IF(N756="sníž. přenesená",J756,0)</f>
        <v>0</v>
      </c>
      <c r="BI756" s="135">
        <f aca="true" t="shared" si="69" ref="BI756:BI795">IF(N756="nulová",J756,0)</f>
        <v>0</v>
      </c>
      <c r="BJ756" s="2" t="s">
        <v>79</v>
      </c>
      <c r="BK756" s="135">
        <f>ROUND(I756*H756,2)</f>
        <v>0</v>
      </c>
      <c r="BL756" s="2" t="s">
        <v>152</v>
      </c>
      <c r="BM756" s="134" t="s">
        <v>875</v>
      </c>
    </row>
    <row r="757" spans="2:47" s="17" customFormat="1" ht="12">
      <c r="B757" s="18"/>
      <c r="D757" s="136" t="s">
        <v>154</v>
      </c>
      <c r="F757" s="137" t="s">
        <v>876</v>
      </c>
      <c r="I757" s="138"/>
      <c r="L757" s="18"/>
      <c r="M757" s="139"/>
      <c r="T757" s="42"/>
      <c r="AT757" s="2" t="s">
        <v>154</v>
      </c>
      <c r="AU757" s="2" t="s">
        <v>81</v>
      </c>
    </row>
    <row r="758" spans="2:47" s="17" customFormat="1" ht="39">
      <c r="B758" s="18"/>
      <c r="D758" s="142" t="s">
        <v>176</v>
      </c>
      <c r="F758" s="164" t="s">
        <v>862</v>
      </c>
      <c r="I758" s="138"/>
      <c r="L758" s="18"/>
      <c r="M758" s="139"/>
      <c r="T758" s="42"/>
      <c r="AT758" s="2" t="s">
        <v>176</v>
      </c>
      <c r="AU758" s="2" t="s">
        <v>81</v>
      </c>
    </row>
    <row r="759" spans="2:47" s="17" customFormat="1" ht="19.5">
      <c r="B759" s="18"/>
      <c r="D759" s="142" t="s">
        <v>310</v>
      </c>
      <c r="F759" s="164" t="s">
        <v>877</v>
      </c>
      <c r="I759" s="138"/>
      <c r="L759" s="18"/>
      <c r="M759" s="139"/>
      <c r="T759" s="42"/>
      <c r="AT759" s="2" t="s">
        <v>310</v>
      </c>
      <c r="AU759" s="2" t="s">
        <v>81</v>
      </c>
    </row>
    <row r="760" spans="2:51" s="140" customFormat="1" ht="12">
      <c r="B760" s="141"/>
      <c r="D760" s="142" t="s">
        <v>156</v>
      </c>
      <c r="E760" s="143" t="s">
        <v>19</v>
      </c>
      <c r="F760" s="144" t="s">
        <v>486</v>
      </c>
      <c r="H760" s="143" t="s">
        <v>19</v>
      </c>
      <c r="I760" s="145"/>
      <c r="L760" s="141"/>
      <c r="M760" s="146"/>
      <c r="T760" s="147"/>
      <c r="AT760" s="143" t="s">
        <v>156</v>
      </c>
      <c r="AU760" s="143" t="s">
        <v>81</v>
      </c>
      <c r="AV760" s="140" t="s">
        <v>79</v>
      </c>
      <c r="AW760" s="140" t="s">
        <v>33</v>
      </c>
      <c r="AX760" s="140" t="s">
        <v>71</v>
      </c>
      <c r="AY760" s="143" t="s">
        <v>145</v>
      </c>
    </row>
    <row r="761" spans="2:51" s="140" customFormat="1" ht="12">
      <c r="B761" s="141"/>
      <c r="D761" s="142" t="s">
        <v>156</v>
      </c>
      <c r="E761" s="143" t="s">
        <v>19</v>
      </c>
      <c r="F761" s="144" t="s">
        <v>487</v>
      </c>
      <c r="H761" s="143" t="s">
        <v>19</v>
      </c>
      <c r="I761" s="145"/>
      <c r="L761" s="141"/>
      <c r="M761" s="146"/>
      <c r="T761" s="147"/>
      <c r="AT761" s="143" t="s">
        <v>156</v>
      </c>
      <c r="AU761" s="143" t="s">
        <v>81</v>
      </c>
      <c r="AV761" s="140" t="s">
        <v>79</v>
      </c>
      <c r="AW761" s="140" t="s">
        <v>33</v>
      </c>
      <c r="AX761" s="140" t="s">
        <v>71</v>
      </c>
      <c r="AY761" s="143" t="s">
        <v>145</v>
      </c>
    </row>
    <row r="762" spans="2:51" s="148" customFormat="1" ht="22.5">
      <c r="B762" s="149"/>
      <c r="D762" s="142" t="s">
        <v>156</v>
      </c>
      <c r="E762" s="150" t="s">
        <v>19</v>
      </c>
      <c r="F762" s="151" t="s">
        <v>488</v>
      </c>
      <c r="H762" s="152">
        <v>79.8</v>
      </c>
      <c r="I762" s="153"/>
      <c r="L762" s="149"/>
      <c r="M762" s="154"/>
      <c r="T762" s="155"/>
      <c r="AT762" s="150" t="s">
        <v>156</v>
      </c>
      <c r="AU762" s="150" t="s">
        <v>81</v>
      </c>
      <c r="AV762" s="148" t="s">
        <v>81</v>
      </c>
      <c r="AW762" s="148" t="s">
        <v>33</v>
      </c>
      <c r="AX762" s="148" t="s">
        <v>71</v>
      </c>
      <c r="AY762" s="150" t="s">
        <v>145</v>
      </c>
    </row>
    <row r="763" spans="2:51" s="148" customFormat="1" ht="33.75">
      <c r="B763" s="149"/>
      <c r="D763" s="142" t="s">
        <v>156</v>
      </c>
      <c r="E763" s="150" t="s">
        <v>19</v>
      </c>
      <c r="F763" s="151" t="s">
        <v>489</v>
      </c>
      <c r="H763" s="152">
        <v>-9.321</v>
      </c>
      <c r="I763" s="153"/>
      <c r="L763" s="149"/>
      <c r="M763" s="154"/>
      <c r="T763" s="155"/>
      <c r="AT763" s="150" t="s">
        <v>156</v>
      </c>
      <c r="AU763" s="150" t="s">
        <v>81</v>
      </c>
      <c r="AV763" s="148" t="s">
        <v>81</v>
      </c>
      <c r="AW763" s="148" t="s">
        <v>33</v>
      </c>
      <c r="AX763" s="148" t="s">
        <v>71</v>
      </c>
      <c r="AY763" s="150" t="s">
        <v>145</v>
      </c>
    </row>
    <row r="764" spans="2:51" s="140" customFormat="1" ht="12">
      <c r="B764" s="141"/>
      <c r="D764" s="142" t="s">
        <v>156</v>
      </c>
      <c r="E764" s="143" t="s">
        <v>19</v>
      </c>
      <c r="F764" s="144" t="s">
        <v>878</v>
      </c>
      <c r="H764" s="143" t="s">
        <v>19</v>
      </c>
      <c r="I764" s="145"/>
      <c r="L764" s="141"/>
      <c r="M764" s="146"/>
      <c r="T764" s="147"/>
      <c r="AT764" s="143" t="s">
        <v>156</v>
      </c>
      <c r="AU764" s="143" t="s">
        <v>81</v>
      </c>
      <c r="AV764" s="140" t="s">
        <v>79</v>
      </c>
      <c r="AW764" s="140" t="s">
        <v>33</v>
      </c>
      <c r="AX764" s="140" t="s">
        <v>71</v>
      </c>
      <c r="AY764" s="143" t="s">
        <v>145</v>
      </c>
    </row>
    <row r="765" spans="2:51" s="148" customFormat="1" ht="12">
      <c r="B765" s="149"/>
      <c r="D765" s="142" t="s">
        <v>156</v>
      </c>
      <c r="E765" s="150" t="s">
        <v>19</v>
      </c>
      <c r="F765" s="151" t="s">
        <v>879</v>
      </c>
      <c r="H765" s="152">
        <v>-29.502</v>
      </c>
      <c r="I765" s="153"/>
      <c r="L765" s="149"/>
      <c r="M765" s="154"/>
      <c r="T765" s="155"/>
      <c r="AT765" s="150" t="s">
        <v>156</v>
      </c>
      <c r="AU765" s="150" t="s">
        <v>81</v>
      </c>
      <c r="AV765" s="148" t="s">
        <v>81</v>
      </c>
      <c r="AW765" s="148" t="s">
        <v>33</v>
      </c>
      <c r="AX765" s="148" t="s">
        <v>71</v>
      </c>
      <c r="AY765" s="150" t="s">
        <v>145</v>
      </c>
    </row>
    <row r="766" spans="2:51" s="140" customFormat="1" ht="12">
      <c r="B766" s="141"/>
      <c r="D766" s="142" t="s">
        <v>156</v>
      </c>
      <c r="E766" s="143" t="s">
        <v>19</v>
      </c>
      <c r="F766" s="144" t="s">
        <v>237</v>
      </c>
      <c r="H766" s="143" t="s">
        <v>19</v>
      </c>
      <c r="I766" s="145"/>
      <c r="L766" s="141"/>
      <c r="M766" s="146"/>
      <c r="T766" s="147"/>
      <c r="AT766" s="143" t="s">
        <v>156</v>
      </c>
      <c r="AU766" s="143" t="s">
        <v>81</v>
      </c>
      <c r="AV766" s="140" t="s">
        <v>79</v>
      </c>
      <c r="AW766" s="140" t="s">
        <v>33</v>
      </c>
      <c r="AX766" s="140" t="s">
        <v>71</v>
      </c>
      <c r="AY766" s="143" t="s">
        <v>145</v>
      </c>
    </row>
    <row r="767" spans="2:51" s="148" customFormat="1" ht="33.75">
      <c r="B767" s="149"/>
      <c r="D767" s="142" t="s">
        <v>156</v>
      </c>
      <c r="E767" s="150" t="s">
        <v>19</v>
      </c>
      <c r="F767" s="151" t="s">
        <v>490</v>
      </c>
      <c r="H767" s="152">
        <v>162.96</v>
      </c>
      <c r="I767" s="153"/>
      <c r="L767" s="149"/>
      <c r="M767" s="154"/>
      <c r="T767" s="155"/>
      <c r="AT767" s="150" t="s">
        <v>156</v>
      </c>
      <c r="AU767" s="150" t="s">
        <v>81</v>
      </c>
      <c r="AV767" s="148" t="s">
        <v>81</v>
      </c>
      <c r="AW767" s="148" t="s">
        <v>33</v>
      </c>
      <c r="AX767" s="148" t="s">
        <v>71</v>
      </c>
      <c r="AY767" s="150" t="s">
        <v>145</v>
      </c>
    </row>
    <row r="768" spans="2:51" s="148" customFormat="1" ht="12">
      <c r="B768" s="149"/>
      <c r="D768" s="142" t="s">
        <v>156</v>
      </c>
      <c r="E768" s="150" t="s">
        <v>19</v>
      </c>
      <c r="F768" s="151" t="s">
        <v>491</v>
      </c>
      <c r="H768" s="152">
        <v>80.92</v>
      </c>
      <c r="I768" s="153"/>
      <c r="L768" s="149"/>
      <c r="M768" s="154"/>
      <c r="T768" s="155"/>
      <c r="AT768" s="150" t="s">
        <v>156</v>
      </c>
      <c r="AU768" s="150" t="s">
        <v>81</v>
      </c>
      <c r="AV768" s="148" t="s">
        <v>81</v>
      </c>
      <c r="AW768" s="148" t="s">
        <v>33</v>
      </c>
      <c r="AX768" s="148" t="s">
        <v>71</v>
      </c>
      <c r="AY768" s="150" t="s">
        <v>145</v>
      </c>
    </row>
    <row r="769" spans="2:51" s="148" customFormat="1" ht="45">
      <c r="B769" s="149"/>
      <c r="D769" s="142" t="s">
        <v>156</v>
      </c>
      <c r="E769" s="150" t="s">
        <v>19</v>
      </c>
      <c r="F769" s="151" t="s">
        <v>492</v>
      </c>
      <c r="H769" s="152">
        <v>-58.974</v>
      </c>
      <c r="I769" s="153"/>
      <c r="L769" s="149"/>
      <c r="M769" s="154"/>
      <c r="T769" s="155"/>
      <c r="AT769" s="150" t="s">
        <v>156</v>
      </c>
      <c r="AU769" s="150" t="s">
        <v>81</v>
      </c>
      <c r="AV769" s="148" t="s">
        <v>81</v>
      </c>
      <c r="AW769" s="148" t="s">
        <v>33</v>
      </c>
      <c r="AX769" s="148" t="s">
        <v>71</v>
      </c>
      <c r="AY769" s="150" t="s">
        <v>145</v>
      </c>
    </row>
    <row r="770" spans="2:51" s="140" customFormat="1" ht="12">
      <c r="B770" s="141"/>
      <c r="D770" s="142" t="s">
        <v>156</v>
      </c>
      <c r="E770" s="143" t="s">
        <v>19</v>
      </c>
      <c r="F770" s="144" t="s">
        <v>878</v>
      </c>
      <c r="H770" s="143" t="s">
        <v>19</v>
      </c>
      <c r="I770" s="145"/>
      <c r="L770" s="141"/>
      <c r="M770" s="146"/>
      <c r="T770" s="147"/>
      <c r="AT770" s="143" t="s">
        <v>156</v>
      </c>
      <c r="AU770" s="143" t="s">
        <v>81</v>
      </c>
      <c r="AV770" s="140" t="s">
        <v>79</v>
      </c>
      <c r="AW770" s="140" t="s">
        <v>33</v>
      </c>
      <c r="AX770" s="140" t="s">
        <v>71</v>
      </c>
      <c r="AY770" s="143" t="s">
        <v>145</v>
      </c>
    </row>
    <row r="771" spans="2:51" s="148" customFormat="1" ht="12">
      <c r="B771" s="149"/>
      <c r="D771" s="142" t="s">
        <v>156</v>
      </c>
      <c r="E771" s="150" t="s">
        <v>19</v>
      </c>
      <c r="F771" s="151" t="s">
        <v>880</v>
      </c>
      <c r="H771" s="152">
        <v>-124.105</v>
      </c>
      <c r="I771" s="153"/>
      <c r="L771" s="149"/>
      <c r="M771" s="154"/>
      <c r="T771" s="155"/>
      <c r="AT771" s="150" t="s">
        <v>156</v>
      </c>
      <c r="AU771" s="150" t="s">
        <v>81</v>
      </c>
      <c r="AV771" s="148" t="s">
        <v>81</v>
      </c>
      <c r="AW771" s="148" t="s">
        <v>33</v>
      </c>
      <c r="AX771" s="148" t="s">
        <v>71</v>
      </c>
      <c r="AY771" s="150" t="s">
        <v>145</v>
      </c>
    </row>
    <row r="772" spans="2:51" s="156" customFormat="1" ht="12">
      <c r="B772" s="157"/>
      <c r="D772" s="142" t="s">
        <v>156</v>
      </c>
      <c r="E772" s="158" t="s">
        <v>19</v>
      </c>
      <c r="F772" s="159" t="s">
        <v>161</v>
      </c>
      <c r="H772" s="160">
        <v>101.778</v>
      </c>
      <c r="I772" s="161"/>
      <c r="L772" s="157"/>
      <c r="M772" s="162"/>
      <c r="T772" s="163"/>
      <c r="AT772" s="158" t="s">
        <v>156</v>
      </c>
      <c r="AU772" s="158" t="s">
        <v>81</v>
      </c>
      <c r="AV772" s="156" t="s">
        <v>152</v>
      </c>
      <c r="AW772" s="156" t="s">
        <v>33</v>
      </c>
      <c r="AX772" s="156" t="s">
        <v>79</v>
      </c>
      <c r="AY772" s="158" t="s">
        <v>145</v>
      </c>
    </row>
    <row r="773" spans="2:65" s="17" customFormat="1" ht="37.9" customHeight="1">
      <c r="B773" s="18"/>
      <c r="C773" s="123" t="s">
        <v>881</v>
      </c>
      <c r="D773" s="123" t="s">
        <v>147</v>
      </c>
      <c r="E773" s="124" t="s">
        <v>882</v>
      </c>
      <c r="F773" s="125" t="s">
        <v>883</v>
      </c>
      <c r="G773" s="126" t="s">
        <v>316</v>
      </c>
      <c r="H773" s="127">
        <v>153.607</v>
      </c>
      <c r="I773" s="128"/>
      <c r="J773" s="129">
        <f>ROUND(I773*H773,2)</f>
        <v>0</v>
      </c>
      <c r="K773" s="125" t="s">
        <v>151</v>
      </c>
      <c r="L773" s="18"/>
      <c r="M773" s="130" t="s">
        <v>19</v>
      </c>
      <c r="N773" s="131" t="s">
        <v>42</v>
      </c>
      <c r="P773" s="132">
        <f>O773*H773</f>
        <v>0</v>
      </c>
      <c r="Q773" s="132">
        <v>0</v>
      </c>
      <c r="R773" s="132">
        <f>Q773*H773</f>
        <v>0</v>
      </c>
      <c r="S773" s="132">
        <v>0.068</v>
      </c>
      <c r="T773" s="133">
        <f>S773*H773</f>
        <v>10.445276000000002</v>
      </c>
      <c r="AR773" s="134" t="s">
        <v>152</v>
      </c>
      <c r="AT773" s="134" t="s">
        <v>147</v>
      </c>
      <c r="AU773" s="134" t="s">
        <v>81</v>
      </c>
      <c r="AY773" s="2" t="s">
        <v>145</v>
      </c>
      <c r="BE773" s="135">
        <f t="shared" si="65"/>
        <v>0</v>
      </c>
      <c r="BF773" s="135">
        <f t="shared" si="66"/>
        <v>0</v>
      </c>
      <c r="BG773" s="135">
        <f t="shared" si="67"/>
        <v>0</v>
      </c>
      <c r="BH773" s="135">
        <f t="shared" si="68"/>
        <v>0</v>
      </c>
      <c r="BI773" s="135">
        <f t="shared" si="69"/>
        <v>0</v>
      </c>
      <c r="BJ773" s="2" t="s">
        <v>79</v>
      </c>
      <c r="BK773" s="135">
        <f>ROUND(I773*H773,2)</f>
        <v>0</v>
      </c>
      <c r="BL773" s="2" t="s">
        <v>152</v>
      </c>
      <c r="BM773" s="134" t="s">
        <v>884</v>
      </c>
    </row>
    <row r="774" spans="2:47" s="17" customFormat="1" ht="12">
      <c r="B774" s="18"/>
      <c r="D774" s="136" t="s">
        <v>154</v>
      </c>
      <c r="F774" s="137" t="s">
        <v>885</v>
      </c>
      <c r="I774" s="138"/>
      <c r="L774" s="18"/>
      <c r="M774" s="139"/>
      <c r="T774" s="42"/>
      <c r="AT774" s="2" t="s">
        <v>154</v>
      </c>
      <c r="AU774" s="2" t="s">
        <v>81</v>
      </c>
    </row>
    <row r="775" spans="2:47" s="17" customFormat="1" ht="29.25">
      <c r="B775" s="18"/>
      <c r="D775" s="142" t="s">
        <v>176</v>
      </c>
      <c r="F775" s="164" t="s">
        <v>690</v>
      </c>
      <c r="I775" s="138"/>
      <c r="L775" s="18"/>
      <c r="M775" s="139"/>
      <c r="T775" s="42"/>
      <c r="AT775" s="2" t="s">
        <v>176</v>
      </c>
      <c r="AU775" s="2" t="s">
        <v>81</v>
      </c>
    </row>
    <row r="776" spans="2:51" s="140" customFormat="1" ht="12">
      <c r="B776" s="141"/>
      <c r="D776" s="142" t="s">
        <v>156</v>
      </c>
      <c r="E776" s="143" t="s">
        <v>19</v>
      </c>
      <c r="F776" s="144" t="s">
        <v>487</v>
      </c>
      <c r="H776" s="143" t="s">
        <v>19</v>
      </c>
      <c r="I776" s="145"/>
      <c r="L776" s="141"/>
      <c r="M776" s="146"/>
      <c r="T776" s="147"/>
      <c r="AT776" s="143" t="s">
        <v>156</v>
      </c>
      <c r="AU776" s="143" t="s">
        <v>81</v>
      </c>
      <c r="AV776" s="140" t="s">
        <v>79</v>
      </c>
      <c r="AW776" s="140" t="s">
        <v>33</v>
      </c>
      <c r="AX776" s="140" t="s">
        <v>71</v>
      </c>
      <c r="AY776" s="143" t="s">
        <v>145</v>
      </c>
    </row>
    <row r="777" spans="2:51" s="148" customFormat="1" ht="22.5">
      <c r="B777" s="149"/>
      <c r="D777" s="142" t="s">
        <v>156</v>
      </c>
      <c r="E777" s="150" t="s">
        <v>19</v>
      </c>
      <c r="F777" s="151" t="s">
        <v>886</v>
      </c>
      <c r="H777" s="152">
        <v>29.502</v>
      </c>
      <c r="I777" s="153"/>
      <c r="L777" s="149"/>
      <c r="M777" s="154"/>
      <c r="T777" s="155"/>
      <c r="AT777" s="150" t="s">
        <v>156</v>
      </c>
      <c r="AU777" s="150" t="s">
        <v>81</v>
      </c>
      <c r="AV777" s="148" t="s">
        <v>81</v>
      </c>
      <c r="AW777" s="148" t="s">
        <v>33</v>
      </c>
      <c r="AX777" s="148" t="s">
        <v>71</v>
      </c>
      <c r="AY777" s="150" t="s">
        <v>145</v>
      </c>
    </row>
    <row r="778" spans="2:51" s="140" customFormat="1" ht="12">
      <c r="B778" s="141"/>
      <c r="D778" s="142" t="s">
        <v>156</v>
      </c>
      <c r="E778" s="143" t="s">
        <v>19</v>
      </c>
      <c r="F778" s="144" t="s">
        <v>237</v>
      </c>
      <c r="H778" s="143" t="s">
        <v>19</v>
      </c>
      <c r="I778" s="145"/>
      <c r="L778" s="141"/>
      <c r="M778" s="146"/>
      <c r="T778" s="147"/>
      <c r="AT778" s="143" t="s">
        <v>156</v>
      </c>
      <c r="AU778" s="143" t="s">
        <v>81</v>
      </c>
      <c r="AV778" s="140" t="s">
        <v>79</v>
      </c>
      <c r="AW778" s="140" t="s">
        <v>33</v>
      </c>
      <c r="AX778" s="140" t="s">
        <v>71</v>
      </c>
      <c r="AY778" s="143" t="s">
        <v>145</v>
      </c>
    </row>
    <row r="779" spans="2:51" s="148" customFormat="1" ht="33.75">
      <c r="B779" s="149"/>
      <c r="D779" s="142" t="s">
        <v>156</v>
      </c>
      <c r="E779" s="150" t="s">
        <v>19</v>
      </c>
      <c r="F779" s="151" t="s">
        <v>887</v>
      </c>
      <c r="H779" s="152">
        <v>131.879</v>
      </c>
      <c r="I779" s="153"/>
      <c r="L779" s="149"/>
      <c r="M779" s="154"/>
      <c r="T779" s="155"/>
      <c r="AT779" s="150" t="s">
        <v>156</v>
      </c>
      <c r="AU779" s="150" t="s">
        <v>81</v>
      </c>
      <c r="AV779" s="148" t="s">
        <v>81</v>
      </c>
      <c r="AW779" s="148" t="s">
        <v>33</v>
      </c>
      <c r="AX779" s="148" t="s">
        <v>71</v>
      </c>
      <c r="AY779" s="150" t="s">
        <v>145</v>
      </c>
    </row>
    <row r="780" spans="2:51" s="148" customFormat="1" ht="12">
      <c r="B780" s="149"/>
      <c r="D780" s="142" t="s">
        <v>156</v>
      </c>
      <c r="E780" s="150" t="s">
        <v>19</v>
      </c>
      <c r="F780" s="151" t="s">
        <v>888</v>
      </c>
      <c r="H780" s="152">
        <v>32.34</v>
      </c>
      <c r="I780" s="153"/>
      <c r="L780" s="149"/>
      <c r="M780" s="154"/>
      <c r="T780" s="155"/>
      <c r="AT780" s="150" t="s">
        <v>156</v>
      </c>
      <c r="AU780" s="150" t="s">
        <v>81</v>
      </c>
      <c r="AV780" s="148" t="s">
        <v>81</v>
      </c>
      <c r="AW780" s="148" t="s">
        <v>33</v>
      </c>
      <c r="AX780" s="148" t="s">
        <v>71</v>
      </c>
      <c r="AY780" s="150" t="s">
        <v>145</v>
      </c>
    </row>
    <row r="781" spans="2:51" s="148" customFormat="1" ht="33.75">
      <c r="B781" s="149"/>
      <c r="D781" s="142" t="s">
        <v>156</v>
      </c>
      <c r="E781" s="150" t="s">
        <v>19</v>
      </c>
      <c r="F781" s="151" t="s">
        <v>889</v>
      </c>
      <c r="H781" s="152">
        <v>-31.154</v>
      </c>
      <c r="I781" s="153"/>
      <c r="L781" s="149"/>
      <c r="M781" s="154"/>
      <c r="T781" s="155"/>
      <c r="AT781" s="150" t="s">
        <v>156</v>
      </c>
      <c r="AU781" s="150" t="s">
        <v>81</v>
      </c>
      <c r="AV781" s="148" t="s">
        <v>81</v>
      </c>
      <c r="AW781" s="148" t="s">
        <v>33</v>
      </c>
      <c r="AX781" s="148" t="s">
        <v>71</v>
      </c>
      <c r="AY781" s="150" t="s">
        <v>145</v>
      </c>
    </row>
    <row r="782" spans="2:51" s="148" customFormat="1" ht="12">
      <c r="B782" s="149"/>
      <c r="D782" s="142" t="s">
        <v>156</v>
      </c>
      <c r="E782" s="150" t="s">
        <v>19</v>
      </c>
      <c r="F782" s="151" t="s">
        <v>890</v>
      </c>
      <c r="H782" s="152">
        <v>-8.96</v>
      </c>
      <c r="I782" s="153"/>
      <c r="L782" s="149"/>
      <c r="M782" s="154"/>
      <c r="T782" s="155"/>
      <c r="AT782" s="150" t="s">
        <v>156</v>
      </c>
      <c r="AU782" s="150" t="s">
        <v>81</v>
      </c>
      <c r="AV782" s="148" t="s">
        <v>81</v>
      </c>
      <c r="AW782" s="148" t="s">
        <v>33</v>
      </c>
      <c r="AX782" s="148" t="s">
        <v>71</v>
      </c>
      <c r="AY782" s="150" t="s">
        <v>145</v>
      </c>
    </row>
    <row r="783" spans="2:51" s="156" customFormat="1" ht="12">
      <c r="B783" s="157"/>
      <c r="D783" s="142" t="s">
        <v>156</v>
      </c>
      <c r="E783" s="158" t="s">
        <v>19</v>
      </c>
      <c r="F783" s="159" t="s">
        <v>161</v>
      </c>
      <c r="H783" s="160">
        <v>153.607</v>
      </c>
      <c r="I783" s="161"/>
      <c r="L783" s="157"/>
      <c r="M783" s="162"/>
      <c r="T783" s="163"/>
      <c r="AT783" s="158" t="s">
        <v>156</v>
      </c>
      <c r="AU783" s="158" t="s">
        <v>81</v>
      </c>
      <c r="AV783" s="156" t="s">
        <v>152</v>
      </c>
      <c r="AW783" s="156" t="s">
        <v>33</v>
      </c>
      <c r="AX783" s="156" t="s">
        <v>79</v>
      </c>
      <c r="AY783" s="158" t="s">
        <v>145</v>
      </c>
    </row>
    <row r="784" spans="2:65" s="17" customFormat="1" ht="21.75" customHeight="1">
      <c r="B784" s="18"/>
      <c r="C784" s="123" t="s">
        <v>891</v>
      </c>
      <c r="D784" s="123" t="s">
        <v>147</v>
      </c>
      <c r="E784" s="124" t="s">
        <v>892</v>
      </c>
      <c r="F784" s="125" t="s">
        <v>893</v>
      </c>
      <c r="G784" s="126" t="s">
        <v>316</v>
      </c>
      <c r="H784" s="127">
        <v>21.96</v>
      </c>
      <c r="I784" s="128"/>
      <c r="J784" s="129">
        <f>ROUND(I784*H784,2)</f>
        <v>0</v>
      </c>
      <c r="K784" s="125" t="s">
        <v>151</v>
      </c>
      <c r="L784" s="18"/>
      <c r="M784" s="130" t="s">
        <v>19</v>
      </c>
      <c r="N784" s="131" t="s">
        <v>42</v>
      </c>
      <c r="P784" s="132">
        <f>O784*H784</f>
        <v>0</v>
      </c>
      <c r="Q784" s="132">
        <v>0</v>
      </c>
      <c r="R784" s="132">
        <f>Q784*H784</f>
        <v>0</v>
      </c>
      <c r="S784" s="132">
        <v>0.02465</v>
      </c>
      <c r="T784" s="133">
        <f>S784*H784</f>
        <v>0.541314</v>
      </c>
      <c r="AR784" s="134" t="s">
        <v>250</v>
      </c>
      <c r="AT784" s="134" t="s">
        <v>147</v>
      </c>
      <c r="AU784" s="134" t="s">
        <v>81</v>
      </c>
      <c r="AY784" s="2" t="s">
        <v>145</v>
      </c>
      <c r="BE784" s="135">
        <f t="shared" si="65"/>
        <v>0</v>
      </c>
      <c r="BF784" s="135">
        <f t="shared" si="66"/>
        <v>0</v>
      </c>
      <c r="BG784" s="135">
        <f t="shared" si="67"/>
        <v>0</v>
      </c>
      <c r="BH784" s="135">
        <f t="shared" si="68"/>
        <v>0</v>
      </c>
      <c r="BI784" s="135">
        <f t="shared" si="69"/>
        <v>0</v>
      </c>
      <c r="BJ784" s="2" t="s">
        <v>79</v>
      </c>
      <c r="BK784" s="135">
        <f>ROUND(I784*H784,2)</f>
        <v>0</v>
      </c>
      <c r="BL784" s="2" t="s">
        <v>250</v>
      </c>
      <c r="BM784" s="134" t="s">
        <v>894</v>
      </c>
    </row>
    <row r="785" spans="2:47" s="17" customFormat="1" ht="12">
      <c r="B785" s="18"/>
      <c r="D785" s="136" t="s">
        <v>154</v>
      </c>
      <c r="F785" s="137" t="s">
        <v>895</v>
      </c>
      <c r="I785" s="138"/>
      <c r="L785" s="18"/>
      <c r="M785" s="139"/>
      <c r="T785" s="42"/>
      <c r="AT785" s="2" t="s">
        <v>154</v>
      </c>
      <c r="AU785" s="2" t="s">
        <v>81</v>
      </c>
    </row>
    <row r="786" spans="2:51" s="148" customFormat="1" ht="12">
      <c r="B786" s="149"/>
      <c r="D786" s="142" t="s">
        <v>156</v>
      </c>
      <c r="E786" s="150" t="s">
        <v>19</v>
      </c>
      <c r="F786" s="151" t="s">
        <v>896</v>
      </c>
      <c r="H786" s="152">
        <v>21.96</v>
      </c>
      <c r="I786" s="153"/>
      <c r="L786" s="149"/>
      <c r="M786" s="154"/>
      <c r="T786" s="155"/>
      <c r="AT786" s="150" t="s">
        <v>156</v>
      </c>
      <c r="AU786" s="150" t="s">
        <v>81</v>
      </c>
      <c r="AV786" s="148" t="s">
        <v>81</v>
      </c>
      <c r="AW786" s="148" t="s">
        <v>33</v>
      </c>
      <c r="AX786" s="148" t="s">
        <v>79</v>
      </c>
      <c r="AY786" s="150" t="s">
        <v>145</v>
      </c>
    </row>
    <row r="787" spans="2:65" s="17" customFormat="1" ht="16.5" customHeight="1">
      <c r="B787" s="18"/>
      <c r="C787" s="123" t="s">
        <v>897</v>
      </c>
      <c r="D787" s="123" t="s">
        <v>147</v>
      </c>
      <c r="E787" s="124" t="s">
        <v>898</v>
      </c>
      <c r="F787" s="125" t="s">
        <v>899</v>
      </c>
      <c r="G787" s="126" t="s">
        <v>316</v>
      </c>
      <c r="H787" s="127">
        <v>21.96</v>
      </c>
      <c r="I787" s="128"/>
      <c r="J787" s="129">
        <f>ROUND(I787*H787,2)</f>
        <v>0</v>
      </c>
      <c r="K787" s="125" t="s">
        <v>151</v>
      </c>
      <c r="L787" s="18"/>
      <c r="M787" s="130" t="s">
        <v>19</v>
      </c>
      <c r="N787" s="131" t="s">
        <v>42</v>
      </c>
      <c r="P787" s="132">
        <f>O787*H787</f>
        <v>0</v>
      </c>
      <c r="Q787" s="132">
        <v>0</v>
      </c>
      <c r="R787" s="132">
        <f>Q787*H787</f>
        <v>0</v>
      </c>
      <c r="S787" s="132">
        <v>0.008</v>
      </c>
      <c r="T787" s="133">
        <f>S787*H787</f>
        <v>0.17568</v>
      </c>
      <c r="AR787" s="134" t="s">
        <v>250</v>
      </c>
      <c r="AT787" s="134" t="s">
        <v>147</v>
      </c>
      <c r="AU787" s="134" t="s">
        <v>81</v>
      </c>
      <c r="AY787" s="2" t="s">
        <v>145</v>
      </c>
      <c r="BE787" s="135">
        <f t="shared" si="65"/>
        <v>0</v>
      </c>
      <c r="BF787" s="135">
        <f t="shared" si="66"/>
        <v>0</v>
      </c>
      <c r="BG787" s="135">
        <f t="shared" si="67"/>
        <v>0</v>
      </c>
      <c r="BH787" s="135">
        <f t="shared" si="68"/>
        <v>0</v>
      </c>
      <c r="BI787" s="135">
        <f t="shared" si="69"/>
        <v>0</v>
      </c>
      <c r="BJ787" s="2" t="s">
        <v>79</v>
      </c>
      <c r="BK787" s="135">
        <f>ROUND(I787*H787,2)</f>
        <v>0</v>
      </c>
      <c r="BL787" s="2" t="s">
        <v>250</v>
      </c>
      <c r="BM787" s="134" t="s">
        <v>900</v>
      </c>
    </row>
    <row r="788" spans="2:47" s="17" customFormat="1" ht="12">
      <c r="B788" s="18"/>
      <c r="D788" s="136" t="s">
        <v>154</v>
      </c>
      <c r="F788" s="137" t="s">
        <v>901</v>
      </c>
      <c r="I788" s="138"/>
      <c r="L788" s="18"/>
      <c r="M788" s="139"/>
      <c r="T788" s="42"/>
      <c r="AT788" s="2" t="s">
        <v>154</v>
      </c>
      <c r="AU788" s="2" t="s">
        <v>81</v>
      </c>
    </row>
    <row r="789" spans="2:65" s="17" customFormat="1" ht="16.5" customHeight="1">
      <c r="B789" s="18"/>
      <c r="C789" s="123" t="s">
        <v>902</v>
      </c>
      <c r="D789" s="123" t="s">
        <v>147</v>
      </c>
      <c r="E789" s="124" t="s">
        <v>903</v>
      </c>
      <c r="F789" s="125" t="s">
        <v>904</v>
      </c>
      <c r="G789" s="126" t="s">
        <v>316</v>
      </c>
      <c r="H789" s="127">
        <v>50.4</v>
      </c>
      <c r="I789" s="128"/>
      <c r="J789" s="129">
        <f>ROUND(I789*H789,2)</f>
        <v>0</v>
      </c>
      <c r="K789" s="125" t="s">
        <v>151</v>
      </c>
      <c r="L789" s="18"/>
      <c r="M789" s="130" t="s">
        <v>19</v>
      </c>
      <c r="N789" s="131" t="s">
        <v>42</v>
      </c>
      <c r="P789" s="132">
        <f>O789*H789</f>
        <v>0</v>
      </c>
      <c r="Q789" s="132">
        <v>0</v>
      </c>
      <c r="R789" s="132">
        <f>Q789*H789</f>
        <v>0</v>
      </c>
      <c r="S789" s="132">
        <v>0.01098</v>
      </c>
      <c r="T789" s="133">
        <f>S789*H789</f>
        <v>0.553392</v>
      </c>
      <c r="AR789" s="134" t="s">
        <v>250</v>
      </c>
      <c r="AT789" s="134" t="s">
        <v>147</v>
      </c>
      <c r="AU789" s="134" t="s">
        <v>81</v>
      </c>
      <c r="AY789" s="2" t="s">
        <v>145</v>
      </c>
      <c r="BE789" s="135">
        <f t="shared" si="65"/>
        <v>0</v>
      </c>
      <c r="BF789" s="135">
        <f t="shared" si="66"/>
        <v>0</v>
      </c>
      <c r="BG789" s="135">
        <f t="shared" si="67"/>
        <v>0</v>
      </c>
      <c r="BH789" s="135">
        <f t="shared" si="68"/>
        <v>0</v>
      </c>
      <c r="BI789" s="135">
        <f t="shared" si="69"/>
        <v>0</v>
      </c>
      <c r="BJ789" s="2" t="s">
        <v>79</v>
      </c>
      <c r="BK789" s="135">
        <f>ROUND(I789*H789,2)</f>
        <v>0</v>
      </c>
      <c r="BL789" s="2" t="s">
        <v>250</v>
      </c>
      <c r="BM789" s="134" t="s">
        <v>905</v>
      </c>
    </row>
    <row r="790" spans="2:47" s="17" customFormat="1" ht="12">
      <c r="B790" s="18"/>
      <c r="D790" s="136" t="s">
        <v>154</v>
      </c>
      <c r="F790" s="137" t="s">
        <v>906</v>
      </c>
      <c r="I790" s="138"/>
      <c r="L790" s="18"/>
      <c r="M790" s="139"/>
      <c r="T790" s="42"/>
      <c r="AT790" s="2" t="s">
        <v>154</v>
      </c>
      <c r="AU790" s="2" t="s">
        <v>81</v>
      </c>
    </row>
    <row r="791" spans="2:51" s="148" customFormat="1" ht="12">
      <c r="B791" s="149"/>
      <c r="D791" s="142" t="s">
        <v>156</v>
      </c>
      <c r="E791" s="150" t="s">
        <v>19</v>
      </c>
      <c r="F791" s="151" t="s">
        <v>907</v>
      </c>
      <c r="H791" s="152">
        <v>50.4</v>
      </c>
      <c r="I791" s="153"/>
      <c r="L791" s="149"/>
      <c r="M791" s="154"/>
      <c r="T791" s="155"/>
      <c r="AT791" s="150" t="s">
        <v>156</v>
      </c>
      <c r="AU791" s="150" t="s">
        <v>81</v>
      </c>
      <c r="AV791" s="148" t="s">
        <v>81</v>
      </c>
      <c r="AW791" s="148" t="s">
        <v>33</v>
      </c>
      <c r="AX791" s="148" t="s">
        <v>71</v>
      </c>
      <c r="AY791" s="150" t="s">
        <v>145</v>
      </c>
    </row>
    <row r="792" spans="2:51" s="156" customFormat="1" ht="12">
      <c r="B792" s="157"/>
      <c r="D792" s="142" t="s">
        <v>156</v>
      </c>
      <c r="E792" s="158" t="s">
        <v>19</v>
      </c>
      <c r="F792" s="159" t="s">
        <v>161</v>
      </c>
      <c r="H792" s="160">
        <v>50.4</v>
      </c>
      <c r="I792" s="161"/>
      <c r="L792" s="157"/>
      <c r="M792" s="162"/>
      <c r="T792" s="163"/>
      <c r="AT792" s="158" t="s">
        <v>156</v>
      </c>
      <c r="AU792" s="158" t="s">
        <v>81</v>
      </c>
      <c r="AV792" s="156" t="s">
        <v>152</v>
      </c>
      <c r="AW792" s="156" t="s">
        <v>33</v>
      </c>
      <c r="AX792" s="156" t="s">
        <v>79</v>
      </c>
      <c r="AY792" s="158" t="s">
        <v>145</v>
      </c>
    </row>
    <row r="793" spans="2:65" s="17" customFormat="1" ht="16.5" customHeight="1">
      <c r="B793" s="18"/>
      <c r="C793" s="123" t="s">
        <v>908</v>
      </c>
      <c r="D793" s="123" t="s">
        <v>147</v>
      </c>
      <c r="E793" s="124" t="s">
        <v>909</v>
      </c>
      <c r="F793" s="125" t="s">
        <v>910</v>
      </c>
      <c r="G793" s="126" t="s">
        <v>316</v>
      </c>
      <c r="H793" s="127">
        <v>50.4</v>
      </c>
      <c r="I793" s="128"/>
      <c r="J793" s="129">
        <f>ROUND(I793*H793,2)</f>
        <v>0</v>
      </c>
      <c r="K793" s="125" t="s">
        <v>151</v>
      </c>
      <c r="L793" s="18"/>
      <c r="M793" s="130" t="s">
        <v>19</v>
      </c>
      <c r="N793" s="131" t="s">
        <v>42</v>
      </c>
      <c r="P793" s="132">
        <f>O793*H793</f>
        <v>0</v>
      </c>
      <c r="Q793" s="132">
        <v>0</v>
      </c>
      <c r="R793" s="132">
        <f>Q793*H793</f>
        <v>0</v>
      </c>
      <c r="S793" s="132">
        <v>0.008</v>
      </c>
      <c r="T793" s="133">
        <f>S793*H793</f>
        <v>0.4032</v>
      </c>
      <c r="AR793" s="134" t="s">
        <v>250</v>
      </c>
      <c r="AT793" s="134" t="s">
        <v>147</v>
      </c>
      <c r="AU793" s="134" t="s">
        <v>81</v>
      </c>
      <c r="AY793" s="2" t="s">
        <v>145</v>
      </c>
      <c r="BE793" s="135">
        <f t="shared" si="65"/>
        <v>0</v>
      </c>
      <c r="BF793" s="135">
        <f t="shared" si="66"/>
        <v>0</v>
      </c>
      <c r="BG793" s="135">
        <f t="shared" si="67"/>
        <v>0</v>
      </c>
      <c r="BH793" s="135">
        <f t="shared" si="68"/>
        <v>0</v>
      </c>
      <c r="BI793" s="135">
        <f t="shared" si="69"/>
        <v>0</v>
      </c>
      <c r="BJ793" s="2" t="s">
        <v>79</v>
      </c>
      <c r="BK793" s="135">
        <f>ROUND(I793*H793,2)</f>
        <v>0</v>
      </c>
      <c r="BL793" s="2" t="s">
        <v>250</v>
      </c>
      <c r="BM793" s="134" t="s">
        <v>911</v>
      </c>
    </row>
    <row r="794" spans="2:47" s="17" customFormat="1" ht="12">
      <c r="B794" s="18"/>
      <c r="D794" s="136" t="s">
        <v>154</v>
      </c>
      <c r="F794" s="137" t="s">
        <v>912</v>
      </c>
      <c r="I794" s="138"/>
      <c r="L794" s="18"/>
      <c r="M794" s="139"/>
      <c r="T794" s="42"/>
      <c r="AT794" s="2" t="s">
        <v>154</v>
      </c>
      <c r="AU794" s="2" t="s">
        <v>81</v>
      </c>
    </row>
    <row r="795" spans="2:65" s="17" customFormat="1" ht="33" customHeight="1">
      <c r="B795" s="18"/>
      <c r="C795" s="123" t="s">
        <v>913</v>
      </c>
      <c r="D795" s="123" t="s">
        <v>147</v>
      </c>
      <c r="E795" s="124" t="s">
        <v>914</v>
      </c>
      <c r="F795" s="125" t="s">
        <v>915</v>
      </c>
      <c r="G795" s="126" t="s">
        <v>292</v>
      </c>
      <c r="H795" s="127">
        <v>25.3</v>
      </c>
      <c r="I795" s="128"/>
      <c r="J795" s="129">
        <f>ROUND(I795*H795,2)</f>
        <v>0</v>
      </c>
      <c r="K795" s="125" t="s">
        <v>151</v>
      </c>
      <c r="L795" s="18"/>
      <c r="M795" s="130" t="s">
        <v>19</v>
      </c>
      <c r="N795" s="131" t="s">
        <v>42</v>
      </c>
      <c r="P795" s="132">
        <f>O795*H795</f>
        <v>0</v>
      </c>
      <c r="Q795" s="132">
        <v>0</v>
      </c>
      <c r="R795" s="132">
        <f>Q795*H795</f>
        <v>0</v>
      </c>
      <c r="S795" s="132">
        <v>0.02911</v>
      </c>
      <c r="T795" s="133">
        <f>S795*H795</f>
        <v>0.736483</v>
      </c>
      <c r="AR795" s="134" t="s">
        <v>152</v>
      </c>
      <c r="AT795" s="134" t="s">
        <v>147</v>
      </c>
      <c r="AU795" s="134" t="s">
        <v>81</v>
      </c>
      <c r="AY795" s="2" t="s">
        <v>145</v>
      </c>
      <c r="BE795" s="135">
        <f t="shared" si="65"/>
        <v>0</v>
      </c>
      <c r="BF795" s="135">
        <f t="shared" si="66"/>
        <v>0</v>
      </c>
      <c r="BG795" s="135">
        <f t="shared" si="67"/>
        <v>0</v>
      </c>
      <c r="BH795" s="135">
        <f t="shared" si="68"/>
        <v>0</v>
      </c>
      <c r="BI795" s="135">
        <f t="shared" si="69"/>
        <v>0</v>
      </c>
      <c r="BJ795" s="2" t="s">
        <v>79</v>
      </c>
      <c r="BK795" s="135">
        <f>ROUND(I795*H795,2)</f>
        <v>0</v>
      </c>
      <c r="BL795" s="2" t="s">
        <v>152</v>
      </c>
      <c r="BM795" s="134" t="s">
        <v>916</v>
      </c>
    </row>
    <row r="796" spans="2:47" s="17" customFormat="1" ht="12">
      <c r="B796" s="18"/>
      <c r="D796" s="136" t="s">
        <v>154</v>
      </c>
      <c r="F796" s="137" t="s">
        <v>917</v>
      </c>
      <c r="I796" s="138"/>
      <c r="L796" s="18"/>
      <c r="M796" s="139"/>
      <c r="T796" s="42"/>
      <c r="AT796" s="2" t="s">
        <v>154</v>
      </c>
      <c r="AU796" s="2" t="s">
        <v>81</v>
      </c>
    </row>
    <row r="797" spans="2:51" s="148" customFormat="1" ht="12">
      <c r="B797" s="149"/>
      <c r="D797" s="142" t="s">
        <v>156</v>
      </c>
      <c r="E797" s="150" t="s">
        <v>19</v>
      </c>
      <c r="F797" s="151" t="s">
        <v>918</v>
      </c>
      <c r="H797" s="152">
        <v>25.3</v>
      </c>
      <c r="I797" s="153"/>
      <c r="L797" s="149"/>
      <c r="M797" s="154"/>
      <c r="T797" s="155"/>
      <c r="AT797" s="150" t="s">
        <v>156</v>
      </c>
      <c r="AU797" s="150" t="s">
        <v>81</v>
      </c>
      <c r="AV797" s="148" t="s">
        <v>81</v>
      </c>
      <c r="AW797" s="148" t="s">
        <v>33</v>
      </c>
      <c r="AX797" s="148" t="s">
        <v>71</v>
      </c>
      <c r="AY797" s="150" t="s">
        <v>145</v>
      </c>
    </row>
    <row r="798" spans="2:51" s="156" customFormat="1" ht="12">
      <c r="B798" s="157"/>
      <c r="D798" s="142" t="s">
        <v>156</v>
      </c>
      <c r="E798" s="158" t="s">
        <v>19</v>
      </c>
      <c r="F798" s="159" t="s">
        <v>161</v>
      </c>
      <c r="H798" s="160">
        <v>25.3</v>
      </c>
      <c r="I798" s="161"/>
      <c r="L798" s="157"/>
      <c r="M798" s="162"/>
      <c r="T798" s="163"/>
      <c r="AT798" s="158" t="s">
        <v>156</v>
      </c>
      <c r="AU798" s="158" t="s">
        <v>81</v>
      </c>
      <c r="AV798" s="156" t="s">
        <v>152</v>
      </c>
      <c r="AW798" s="156" t="s">
        <v>33</v>
      </c>
      <c r="AX798" s="156" t="s">
        <v>79</v>
      </c>
      <c r="AY798" s="158" t="s">
        <v>145</v>
      </c>
    </row>
    <row r="799" spans="2:65" s="17" customFormat="1" ht="33" customHeight="1">
      <c r="B799" s="18"/>
      <c r="C799" s="123" t="s">
        <v>919</v>
      </c>
      <c r="D799" s="123" t="s">
        <v>147</v>
      </c>
      <c r="E799" s="124" t="s">
        <v>920</v>
      </c>
      <c r="F799" s="125" t="s">
        <v>921</v>
      </c>
      <c r="G799" s="126" t="s">
        <v>292</v>
      </c>
      <c r="H799" s="127">
        <v>25.3</v>
      </c>
      <c r="I799" s="128"/>
      <c r="J799" s="129">
        <f>ROUND(I799*H799,2)</f>
        <v>0</v>
      </c>
      <c r="K799" s="125" t="s">
        <v>151</v>
      </c>
      <c r="L799" s="18"/>
      <c r="M799" s="130" t="s">
        <v>19</v>
      </c>
      <c r="N799" s="131" t="s">
        <v>42</v>
      </c>
      <c r="P799" s="132">
        <f>O799*H799</f>
        <v>0</v>
      </c>
      <c r="Q799" s="132">
        <v>0</v>
      </c>
      <c r="R799" s="132">
        <f>Q799*H799</f>
        <v>0</v>
      </c>
      <c r="S799" s="132">
        <v>0.021</v>
      </c>
      <c r="T799" s="133">
        <f>S799*H799</f>
        <v>0.5313</v>
      </c>
      <c r="AR799" s="134" t="s">
        <v>250</v>
      </c>
      <c r="AT799" s="134" t="s">
        <v>147</v>
      </c>
      <c r="AU799" s="134" t="s">
        <v>81</v>
      </c>
      <c r="AY799" s="2" t="s">
        <v>145</v>
      </c>
      <c r="BE799" s="135">
        <f aca="true" t="shared" si="70" ref="BE799:BE859">IF(N799="základní",J799,0)</f>
        <v>0</v>
      </c>
      <c r="BF799" s="135">
        <f aca="true" t="shared" si="71" ref="BF799:BF859">IF(N799="snížená",J799,0)</f>
        <v>0</v>
      </c>
      <c r="BG799" s="135">
        <f aca="true" t="shared" si="72" ref="BG799:BG859">IF(N799="zákl. přenesená",J799,0)</f>
        <v>0</v>
      </c>
      <c r="BH799" s="135">
        <f aca="true" t="shared" si="73" ref="BH799:BH859">IF(N799="sníž. přenesená",J799,0)</f>
        <v>0</v>
      </c>
      <c r="BI799" s="135">
        <f aca="true" t="shared" si="74" ref="BI799:BI859">IF(N799="nulová",J799,0)</f>
        <v>0</v>
      </c>
      <c r="BJ799" s="2" t="s">
        <v>79</v>
      </c>
      <c r="BK799" s="135">
        <f>ROUND(I799*H799,2)</f>
        <v>0</v>
      </c>
      <c r="BL799" s="2" t="s">
        <v>250</v>
      </c>
      <c r="BM799" s="134" t="s">
        <v>922</v>
      </c>
    </row>
    <row r="800" spans="2:47" s="17" customFormat="1" ht="12">
      <c r="B800" s="18"/>
      <c r="D800" s="136" t="s">
        <v>154</v>
      </c>
      <c r="F800" s="137" t="s">
        <v>923</v>
      </c>
      <c r="I800" s="138"/>
      <c r="L800" s="18"/>
      <c r="M800" s="139"/>
      <c r="T800" s="42"/>
      <c r="AT800" s="2" t="s">
        <v>154</v>
      </c>
      <c r="AU800" s="2" t="s">
        <v>81</v>
      </c>
    </row>
    <row r="801" spans="2:65" s="17" customFormat="1" ht="24.2" customHeight="1">
      <c r="B801" s="18"/>
      <c r="C801" s="123" t="s">
        <v>924</v>
      </c>
      <c r="D801" s="123" t="s">
        <v>147</v>
      </c>
      <c r="E801" s="124" t="s">
        <v>925</v>
      </c>
      <c r="F801" s="125" t="s">
        <v>926</v>
      </c>
      <c r="G801" s="126" t="s">
        <v>292</v>
      </c>
      <c r="H801" s="127">
        <v>455.93</v>
      </c>
      <c r="I801" s="128"/>
      <c r="J801" s="129">
        <f>ROUND(I801*H801,2)</f>
        <v>0</v>
      </c>
      <c r="K801" s="125" t="s">
        <v>151</v>
      </c>
      <c r="L801" s="18"/>
      <c r="M801" s="130" t="s">
        <v>19</v>
      </c>
      <c r="N801" s="131" t="s">
        <v>42</v>
      </c>
      <c r="P801" s="132">
        <f>O801*H801</f>
        <v>0</v>
      </c>
      <c r="Q801" s="132">
        <v>0</v>
      </c>
      <c r="R801" s="132">
        <f>Q801*H801</f>
        <v>0</v>
      </c>
      <c r="S801" s="132">
        <v>0.01174</v>
      </c>
      <c r="T801" s="133">
        <f>S801*H801</f>
        <v>5.3526182</v>
      </c>
      <c r="AR801" s="134" t="s">
        <v>250</v>
      </c>
      <c r="AT801" s="134" t="s">
        <v>147</v>
      </c>
      <c r="AU801" s="134" t="s">
        <v>81</v>
      </c>
      <c r="AY801" s="2" t="s">
        <v>145</v>
      </c>
      <c r="BE801" s="135">
        <f t="shared" si="70"/>
        <v>0</v>
      </c>
      <c r="BF801" s="135">
        <f t="shared" si="71"/>
        <v>0</v>
      </c>
      <c r="BG801" s="135">
        <f t="shared" si="72"/>
        <v>0</v>
      </c>
      <c r="BH801" s="135">
        <f t="shared" si="73"/>
        <v>0</v>
      </c>
      <c r="BI801" s="135">
        <f t="shared" si="74"/>
        <v>0</v>
      </c>
      <c r="BJ801" s="2" t="s">
        <v>79</v>
      </c>
      <c r="BK801" s="135">
        <f>ROUND(I801*H801,2)</f>
        <v>0</v>
      </c>
      <c r="BL801" s="2" t="s">
        <v>250</v>
      </c>
      <c r="BM801" s="134" t="s">
        <v>927</v>
      </c>
    </row>
    <row r="802" spans="2:47" s="17" customFormat="1" ht="12">
      <c r="B802" s="18"/>
      <c r="D802" s="136" t="s">
        <v>154</v>
      </c>
      <c r="F802" s="137" t="s">
        <v>928</v>
      </c>
      <c r="I802" s="138"/>
      <c r="L802" s="18"/>
      <c r="M802" s="139"/>
      <c r="T802" s="42"/>
      <c r="AT802" s="2" t="s">
        <v>154</v>
      </c>
      <c r="AU802" s="2" t="s">
        <v>81</v>
      </c>
    </row>
    <row r="803" spans="2:51" s="140" customFormat="1" ht="12">
      <c r="B803" s="141"/>
      <c r="D803" s="142" t="s">
        <v>156</v>
      </c>
      <c r="E803" s="143" t="s">
        <v>19</v>
      </c>
      <c r="F803" s="144" t="s">
        <v>236</v>
      </c>
      <c r="H803" s="143" t="s">
        <v>19</v>
      </c>
      <c r="I803" s="145"/>
      <c r="L803" s="141"/>
      <c r="M803" s="146"/>
      <c r="T803" s="147"/>
      <c r="AT803" s="143" t="s">
        <v>156</v>
      </c>
      <c r="AU803" s="143" t="s">
        <v>81</v>
      </c>
      <c r="AV803" s="140" t="s">
        <v>79</v>
      </c>
      <c r="AW803" s="140" t="s">
        <v>33</v>
      </c>
      <c r="AX803" s="140" t="s">
        <v>71</v>
      </c>
      <c r="AY803" s="143" t="s">
        <v>145</v>
      </c>
    </row>
    <row r="804" spans="2:51" s="140" customFormat="1" ht="12">
      <c r="B804" s="141"/>
      <c r="D804" s="142" t="s">
        <v>156</v>
      </c>
      <c r="E804" s="143" t="s">
        <v>19</v>
      </c>
      <c r="F804" s="144" t="s">
        <v>425</v>
      </c>
      <c r="H804" s="143" t="s">
        <v>19</v>
      </c>
      <c r="I804" s="145"/>
      <c r="L804" s="141"/>
      <c r="M804" s="146"/>
      <c r="T804" s="147"/>
      <c r="AT804" s="143" t="s">
        <v>156</v>
      </c>
      <c r="AU804" s="143" t="s">
        <v>81</v>
      </c>
      <c r="AV804" s="140" t="s">
        <v>79</v>
      </c>
      <c r="AW804" s="140" t="s">
        <v>33</v>
      </c>
      <c r="AX804" s="140" t="s">
        <v>71</v>
      </c>
      <c r="AY804" s="143" t="s">
        <v>145</v>
      </c>
    </row>
    <row r="805" spans="2:51" s="148" customFormat="1" ht="12">
      <c r="B805" s="149"/>
      <c r="D805" s="142" t="s">
        <v>156</v>
      </c>
      <c r="E805" s="150" t="s">
        <v>19</v>
      </c>
      <c r="F805" s="151" t="s">
        <v>929</v>
      </c>
      <c r="H805" s="152">
        <v>30.24</v>
      </c>
      <c r="I805" s="153"/>
      <c r="L805" s="149"/>
      <c r="M805" s="154"/>
      <c r="T805" s="155"/>
      <c r="AT805" s="150" t="s">
        <v>156</v>
      </c>
      <c r="AU805" s="150" t="s">
        <v>81</v>
      </c>
      <c r="AV805" s="148" t="s">
        <v>81</v>
      </c>
      <c r="AW805" s="148" t="s">
        <v>33</v>
      </c>
      <c r="AX805" s="148" t="s">
        <v>71</v>
      </c>
      <c r="AY805" s="150" t="s">
        <v>145</v>
      </c>
    </row>
    <row r="806" spans="2:51" s="140" customFormat="1" ht="12">
      <c r="B806" s="141"/>
      <c r="D806" s="142" t="s">
        <v>156</v>
      </c>
      <c r="E806" s="143" t="s">
        <v>19</v>
      </c>
      <c r="F806" s="144" t="s">
        <v>427</v>
      </c>
      <c r="H806" s="143" t="s">
        <v>19</v>
      </c>
      <c r="I806" s="145"/>
      <c r="L806" s="141"/>
      <c r="M806" s="146"/>
      <c r="T806" s="147"/>
      <c r="AT806" s="143" t="s">
        <v>156</v>
      </c>
      <c r="AU806" s="143" t="s">
        <v>81</v>
      </c>
      <c r="AV806" s="140" t="s">
        <v>79</v>
      </c>
      <c r="AW806" s="140" t="s">
        <v>33</v>
      </c>
      <c r="AX806" s="140" t="s">
        <v>71</v>
      </c>
      <c r="AY806" s="143" t="s">
        <v>145</v>
      </c>
    </row>
    <row r="807" spans="2:51" s="148" customFormat="1" ht="22.5">
      <c r="B807" s="149"/>
      <c r="D807" s="142" t="s">
        <v>156</v>
      </c>
      <c r="E807" s="150" t="s">
        <v>19</v>
      </c>
      <c r="F807" s="151" t="s">
        <v>930</v>
      </c>
      <c r="H807" s="152">
        <v>85.76</v>
      </c>
      <c r="I807" s="153"/>
      <c r="L807" s="149"/>
      <c r="M807" s="154"/>
      <c r="T807" s="155"/>
      <c r="AT807" s="150" t="s">
        <v>156</v>
      </c>
      <c r="AU807" s="150" t="s">
        <v>81</v>
      </c>
      <c r="AV807" s="148" t="s">
        <v>81</v>
      </c>
      <c r="AW807" s="148" t="s">
        <v>33</v>
      </c>
      <c r="AX807" s="148" t="s">
        <v>71</v>
      </c>
      <c r="AY807" s="150" t="s">
        <v>145</v>
      </c>
    </row>
    <row r="808" spans="2:51" s="148" customFormat="1" ht="12">
      <c r="B808" s="149"/>
      <c r="D808" s="142" t="s">
        <v>156</v>
      </c>
      <c r="E808" s="150" t="s">
        <v>19</v>
      </c>
      <c r="F808" s="151" t="s">
        <v>931</v>
      </c>
      <c r="H808" s="152">
        <v>4.78</v>
      </c>
      <c r="I808" s="153"/>
      <c r="L808" s="149"/>
      <c r="M808" s="154"/>
      <c r="T808" s="155"/>
      <c r="AT808" s="150" t="s">
        <v>156</v>
      </c>
      <c r="AU808" s="150" t="s">
        <v>81</v>
      </c>
      <c r="AV808" s="148" t="s">
        <v>81</v>
      </c>
      <c r="AW808" s="148" t="s">
        <v>33</v>
      </c>
      <c r="AX808" s="148" t="s">
        <v>71</v>
      </c>
      <c r="AY808" s="150" t="s">
        <v>145</v>
      </c>
    </row>
    <row r="809" spans="2:51" s="140" customFormat="1" ht="12">
      <c r="B809" s="141"/>
      <c r="D809" s="142" t="s">
        <v>156</v>
      </c>
      <c r="E809" s="143" t="s">
        <v>19</v>
      </c>
      <c r="F809" s="144" t="s">
        <v>932</v>
      </c>
      <c r="H809" s="143" t="s">
        <v>19</v>
      </c>
      <c r="I809" s="145"/>
      <c r="L809" s="141"/>
      <c r="M809" s="146"/>
      <c r="T809" s="147"/>
      <c r="AT809" s="143" t="s">
        <v>156</v>
      </c>
      <c r="AU809" s="143" t="s">
        <v>81</v>
      </c>
      <c r="AV809" s="140" t="s">
        <v>79</v>
      </c>
      <c r="AW809" s="140" t="s">
        <v>33</v>
      </c>
      <c r="AX809" s="140" t="s">
        <v>71</v>
      </c>
      <c r="AY809" s="143" t="s">
        <v>145</v>
      </c>
    </row>
    <row r="810" spans="2:51" s="148" customFormat="1" ht="12">
      <c r="B810" s="149"/>
      <c r="D810" s="142" t="s">
        <v>156</v>
      </c>
      <c r="E810" s="150" t="s">
        <v>19</v>
      </c>
      <c r="F810" s="151" t="s">
        <v>933</v>
      </c>
      <c r="H810" s="152">
        <v>43.84</v>
      </c>
      <c r="I810" s="153"/>
      <c r="L810" s="149"/>
      <c r="M810" s="154"/>
      <c r="T810" s="155"/>
      <c r="AT810" s="150" t="s">
        <v>156</v>
      </c>
      <c r="AU810" s="150" t="s">
        <v>81</v>
      </c>
      <c r="AV810" s="148" t="s">
        <v>81</v>
      </c>
      <c r="AW810" s="148" t="s">
        <v>33</v>
      </c>
      <c r="AX810" s="148" t="s">
        <v>71</v>
      </c>
      <c r="AY810" s="150" t="s">
        <v>145</v>
      </c>
    </row>
    <row r="811" spans="2:51" s="140" customFormat="1" ht="12">
      <c r="B811" s="141"/>
      <c r="D811" s="142" t="s">
        <v>156</v>
      </c>
      <c r="E811" s="143" t="s">
        <v>19</v>
      </c>
      <c r="F811" s="144" t="s">
        <v>432</v>
      </c>
      <c r="H811" s="143" t="s">
        <v>19</v>
      </c>
      <c r="I811" s="145"/>
      <c r="L811" s="141"/>
      <c r="M811" s="146"/>
      <c r="T811" s="147"/>
      <c r="AT811" s="143" t="s">
        <v>156</v>
      </c>
      <c r="AU811" s="143" t="s">
        <v>81</v>
      </c>
      <c r="AV811" s="140" t="s">
        <v>79</v>
      </c>
      <c r="AW811" s="140" t="s">
        <v>33</v>
      </c>
      <c r="AX811" s="140" t="s">
        <v>71</v>
      </c>
      <c r="AY811" s="143" t="s">
        <v>145</v>
      </c>
    </row>
    <row r="812" spans="2:51" s="148" customFormat="1" ht="12">
      <c r="B812" s="149"/>
      <c r="D812" s="142" t="s">
        <v>156</v>
      </c>
      <c r="E812" s="150" t="s">
        <v>19</v>
      </c>
      <c r="F812" s="151" t="s">
        <v>934</v>
      </c>
      <c r="H812" s="152">
        <v>100.88</v>
      </c>
      <c r="I812" s="153"/>
      <c r="L812" s="149"/>
      <c r="M812" s="154"/>
      <c r="T812" s="155"/>
      <c r="AT812" s="150" t="s">
        <v>156</v>
      </c>
      <c r="AU812" s="150" t="s">
        <v>81</v>
      </c>
      <c r="AV812" s="148" t="s">
        <v>81</v>
      </c>
      <c r="AW812" s="148" t="s">
        <v>33</v>
      </c>
      <c r="AX812" s="148" t="s">
        <v>71</v>
      </c>
      <c r="AY812" s="150" t="s">
        <v>145</v>
      </c>
    </row>
    <row r="813" spans="2:51" s="140" customFormat="1" ht="12">
      <c r="B813" s="141"/>
      <c r="D813" s="142" t="s">
        <v>156</v>
      </c>
      <c r="E813" s="143" t="s">
        <v>19</v>
      </c>
      <c r="F813" s="144" t="s">
        <v>434</v>
      </c>
      <c r="H813" s="143" t="s">
        <v>19</v>
      </c>
      <c r="I813" s="145"/>
      <c r="L813" s="141"/>
      <c r="M813" s="146"/>
      <c r="T813" s="147"/>
      <c r="AT813" s="143" t="s">
        <v>156</v>
      </c>
      <c r="AU813" s="143" t="s">
        <v>81</v>
      </c>
      <c r="AV813" s="140" t="s">
        <v>79</v>
      </c>
      <c r="AW813" s="140" t="s">
        <v>33</v>
      </c>
      <c r="AX813" s="140" t="s">
        <v>71</v>
      </c>
      <c r="AY813" s="143" t="s">
        <v>145</v>
      </c>
    </row>
    <row r="814" spans="2:51" s="148" customFormat="1" ht="12">
      <c r="B814" s="149"/>
      <c r="D814" s="142" t="s">
        <v>156</v>
      </c>
      <c r="E814" s="150" t="s">
        <v>19</v>
      </c>
      <c r="F814" s="151" t="s">
        <v>935</v>
      </c>
      <c r="H814" s="152">
        <v>31.76</v>
      </c>
      <c r="I814" s="153"/>
      <c r="L814" s="149"/>
      <c r="M814" s="154"/>
      <c r="T814" s="155"/>
      <c r="AT814" s="150" t="s">
        <v>156</v>
      </c>
      <c r="AU814" s="150" t="s">
        <v>81</v>
      </c>
      <c r="AV814" s="148" t="s">
        <v>81</v>
      </c>
      <c r="AW814" s="148" t="s">
        <v>33</v>
      </c>
      <c r="AX814" s="148" t="s">
        <v>71</v>
      </c>
      <c r="AY814" s="150" t="s">
        <v>145</v>
      </c>
    </row>
    <row r="815" spans="2:51" s="140" customFormat="1" ht="12">
      <c r="B815" s="141"/>
      <c r="D815" s="142" t="s">
        <v>156</v>
      </c>
      <c r="E815" s="143" t="s">
        <v>19</v>
      </c>
      <c r="F815" s="144" t="s">
        <v>237</v>
      </c>
      <c r="H815" s="143" t="s">
        <v>19</v>
      </c>
      <c r="I815" s="145"/>
      <c r="L815" s="141"/>
      <c r="M815" s="146"/>
      <c r="T815" s="147"/>
      <c r="AT815" s="143" t="s">
        <v>156</v>
      </c>
      <c r="AU815" s="143" t="s">
        <v>81</v>
      </c>
      <c r="AV815" s="140" t="s">
        <v>79</v>
      </c>
      <c r="AW815" s="140" t="s">
        <v>33</v>
      </c>
      <c r="AX815" s="140" t="s">
        <v>71</v>
      </c>
      <c r="AY815" s="143" t="s">
        <v>145</v>
      </c>
    </row>
    <row r="816" spans="2:51" s="140" customFormat="1" ht="12">
      <c r="B816" s="141"/>
      <c r="D816" s="142" t="s">
        <v>156</v>
      </c>
      <c r="E816" s="143" t="s">
        <v>19</v>
      </c>
      <c r="F816" s="144" t="s">
        <v>436</v>
      </c>
      <c r="H816" s="143" t="s">
        <v>19</v>
      </c>
      <c r="I816" s="145"/>
      <c r="L816" s="141"/>
      <c r="M816" s="146"/>
      <c r="T816" s="147"/>
      <c r="AT816" s="143" t="s">
        <v>156</v>
      </c>
      <c r="AU816" s="143" t="s">
        <v>81</v>
      </c>
      <c r="AV816" s="140" t="s">
        <v>79</v>
      </c>
      <c r="AW816" s="140" t="s">
        <v>33</v>
      </c>
      <c r="AX816" s="140" t="s">
        <v>71</v>
      </c>
      <c r="AY816" s="143" t="s">
        <v>145</v>
      </c>
    </row>
    <row r="817" spans="2:51" s="148" customFormat="1" ht="12">
      <c r="B817" s="149"/>
      <c r="D817" s="142" t="s">
        <v>156</v>
      </c>
      <c r="E817" s="150" t="s">
        <v>19</v>
      </c>
      <c r="F817" s="151" t="s">
        <v>936</v>
      </c>
      <c r="H817" s="152">
        <v>79.34</v>
      </c>
      <c r="I817" s="153"/>
      <c r="L817" s="149"/>
      <c r="M817" s="154"/>
      <c r="T817" s="155"/>
      <c r="AT817" s="150" t="s">
        <v>156</v>
      </c>
      <c r="AU817" s="150" t="s">
        <v>81</v>
      </c>
      <c r="AV817" s="148" t="s">
        <v>81</v>
      </c>
      <c r="AW817" s="148" t="s">
        <v>33</v>
      </c>
      <c r="AX817" s="148" t="s">
        <v>71</v>
      </c>
      <c r="AY817" s="150" t="s">
        <v>145</v>
      </c>
    </row>
    <row r="818" spans="2:51" s="140" customFormat="1" ht="12">
      <c r="B818" s="141"/>
      <c r="D818" s="142" t="s">
        <v>156</v>
      </c>
      <c r="E818" s="143" t="s">
        <v>19</v>
      </c>
      <c r="F818" s="144" t="s">
        <v>427</v>
      </c>
      <c r="H818" s="143" t="s">
        <v>19</v>
      </c>
      <c r="I818" s="145"/>
      <c r="L818" s="141"/>
      <c r="M818" s="146"/>
      <c r="T818" s="147"/>
      <c r="AT818" s="143" t="s">
        <v>156</v>
      </c>
      <c r="AU818" s="143" t="s">
        <v>81</v>
      </c>
      <c r="AV818" s="140" t="s">
        <v>79</v>
      </c>
      <c r="AW818" s="140" t="s">
        <v>33</v>
      </c>
      <c r="AX818" s="140" t="s">
        <v>71</v>
      </c>
      <c r="AY818" s="143" t="s">
        <v>145</v>
      </c>
    </row>
    <row r="819" spans="2:51" s="148" customFormat="1" ht="12">
      <c r="B819" s="149"/>
      <c r="D819" s="142" t="s">
        <v>156</v>
      </c>
      <c r="E819" s="150" t="s">
        <v>19</v>
      </c>
      <c r="F819" s="151" t="s">
        <v>937</v>
      </c>
      <c r="H819" s="152">
        <v>30.48</v>
      </c>
      <c r="I819" s="153"/>
      <c r="L819" s="149"/>
      <c r="M819" s="154"/>
      <c r="T819" s="155"/>
      <c r="AT819" s="150" t="s">
        <v>156</v>
      </c>
      <c r="AU819" s="150" t="s">
        <v>81</v>
      </c>
      <c r="AV819" s="148" t="s">
        <v>81</v>
      </c>
      <c r="AW819" s="148" t="s">
        <v>33</v>
      </c>
      <c r="AX819" s="148" t="s">
        <v>71</v>
      </c>
      <c r="AY819" s="150" t="s">
        <v>145</v>
      </c>
    </row>
    <row r="820" spans="2:51" s="140" customFormat="1" ht="12">
      <c r="B820" s="141"/>
      <c r="D820" s="142" t="s">
        <v>156</v>
      </c>
      <c r="E820" s="143" t="s">
        <v>19</v>
      </c>
      <c r="F820" s="144" t="s">
        <v>440</v>
      </c>
      <c r="H820" s="143" t="s">
        <v>19</v>
      </c>
      <c r="I820" s="145"/>
      <c r="L820" s="141"/>
      <c r="M820" s="146"/>
      <c r="T820" s="147"/>
      <c r="AT820" s="143" t="s">
        <v>156</v>
      </c>
      <c r="AU820" s="143" t="s">
        <v>81</v>
      </c>
      <c r="AV820" s="140" t="s">
        <v>79</v>
      </c>
      <c r="AW820" s="140" t="s">
        <v>33</v>
      </c>
      <c r="AX820" s="140" t="s">
        <v>71</v>
      </c>
      <c r="AY820" s="143" t="s">
        <v>145</v>
      </c>
    </row>
    <row r="821" spans="2:51" s="148" customFormat="1" ht="12">
      <c r="B821" s="149"/>
      <c r="D821" s="142" t="s">
        <v>156</v>
      </c>
      <c r="E821" s="150" t="s">
        <v>19</v>
      </c>
      <c r="F821" s="151" t="s">
        <v>938</v>
      </c>
      <c r="H821" s="152">
        <v>14.51</v>
      </c>
      <c r="I821" s="153"/>
      <c r="L821" s="149"/>
      <c r="M821" s="154"/>
      <c r="T821" s="155"/>
      <c r="AT821" s="150" t="s">
        <v>156</v>
      </c>
      <c r="AU821" s="150" t="s">
        <v>81</v>
      </c>
      <c r="AV821" s="148" t="s">
        <v>81</v>
      </c>
      <c r="AW821" s="148" t="s">
        <v>33</v>
      </c>
      <c r="AX821" s="148" t="s">
        <v>71</v>
      </c>
      <c r="AY821" s="150" t="s">
        <v>145</v>
      </c>
    </row>
    <row r="822" spans="2:51" s="140" customFormat="1" ht="12">
      <c r="B822" s="141"/>
      <c r="D822" s="142" t="s">
        <v>156</v>
      </c>
      <c r="E822" s="143" t="s">
        <v>19</v>
      </c>
      <c r="F822" s="144" t="s">
        <v>442</v>
      </c>
      <c r="H822" s="143" t="s">
        <v>19</v>
      </c>
      <c r="I822" s="145"/>
      <c r="L822" s="141"/>
      <c r="M822" s="146"/>
      <c r="T822" s="147"/>
      <c r="AT822" s="143" t="s">
        <v>156</v>
      </c>
      <c r="AU822" s="143" t="s">
        <v>81</v>
      </c>
      <c r="AV822" s="140" t="s">
        <v>79</v>
      </c>
      <c r="AW822" s="140" t="s">
        <v>33</v>
      </c>
      <c r="AX822" s="140" t="s">
        <v>71</v>
      </c>
      <c r="AY822" s="143" t="s">
        <v>145</v>
      </c>
    </row>
    <row r="823" spans="2:51" s="148" customFormat="1" ht="12">
      <c r="B823" s="149"/>
      <c r="D823" s="142" t="s">
        <v>156</v>
      </c>
      <c r="E823" s="150" t="s">
        <v>19</v>
      </c>
      <c r="F823" s="151" t="s">
        <v>939</v>
      </c>
      <c r="H823" s="152">
        <v>34.34</v>
      </c>
      <c r="I823" s="153"/>
      <c r="L823" s="149"/>
      <c r="M823" s="154"/>
      <c r="T823" s="155"/>
      <c r="AT823" s="150" t="s">
        <v>156</v>
      </c>
      <c r="AU823" s="150" t="s">
        <v>81</v>
      </c>
      <c r="AV823" s="148" t="s">
        <v>81</v>
      </c>
      <c r="AW823" s="148" t="s">
        <v>33</v>
      </c>
      <c r="AX823" s="148" t="s">
        <v>71</v>
      </c>
      <c r="AY823" s="150" t="s">
        <v>145</v>
      </c>
    </row>
    <row r="824" spans="2:51" s="156" customFormat="1" ht="12">
      <c r="B824" s="157"/>
      <c r="D824" s="142" t="s">
        <v>156</v>
      </c>
      <c r="E824" s="158" t="s">
        <v>19</v>
      </c>
      <c r="F824" s="159" t="s">
        <v>161</v>
      </c>
      <c r="H824" s="160">
        <v>455.93</v>
      </c>
      <c r="I824" s="161"/>
      <c r="L824" s="157"/>
      <c r="M824" s="162"/>
      <c r="T824" s="163"/>
      <c r="AT824" s="158" t="s">
        <v>156</v>
      </c>
      <c r="AU824" s="158" t="s">
        <v>81</v>
      </c>
      <c r="AV824" s="156" t="s">
        <v>152</v>
      </c>
      <c r="AW824" s="156" t="s">
        <v>33</v>
      </c>
      <c r="AX824" s="156" t="s">
        <v>79</v>
      </c>
      <c r="AY824" s="158" t="s">
        <v>145</v>
      </c>
    </row>
    <row r="825" spans="2:65" s="17" customFormat="1" ht="24.2" customHeight="1">
      <c r="B825" s="18"/>
      <c r="C825" s="123" t="s">
        <v>940</v>
      </c>
      <c r="D825" s="123" t="s">
        <v>147</v>
      </c>
      <c r="E825" s="124" t="s">
        <v>941</v>
      </c>
      <c r="F825" s="125" t="s">
        <v>942</v>
      </c>
      <c r="G825" s="126" t="s">
        <v>292</v>
      </c>
      <c r="H825" s="127">
        <v>20.792</v>
      </c>
      <c r="I825" s="128"/>
      <c r="J825" s="129">
        <f>ROUND(I825*H825,2)</f>
        <v>0</v>
      </c>
      <c r="K825" s="125" t="s">
        <v>151</v>
      </c>
      <c r="L825" s="18"/>
      <c r="M825" s="130" t="s">
        <v>19</v>
      </c>
      <c r="N825" s="131" t="s">
        <v>42</v>
      </c>
      <c r="P825" s="132">
        <f>O825*H825</f>
        <v>0</v>
      </c>
      <c r="Q825" s="132">
        <v>0</v>
      </c>
      <c r="R825" s="132">
        <f>Q825*H825</f>
        <v>0</v>
      </c>
      <c r="S825" s="132">
        <v>0.01174</v>
      </c>
      <c r="T825" s="133">
        <f>S825*H825</f>
        <v>0.24409808000000002</v>
      </c>
      <c r="AR825" s="134" t="s">
        <v>250</v>
      </c>
      <c r="AT825" s="134" t="s">
        <v>147</v>
      </c>
      <c r="AU825" s="134" t="s">
        <v>81</v>
      </c>
      <c r="AY825" s="2" t="s">
        <v>145</v>
      </c>
      <c r="BE825" s="135">
        <f t="shared" si="70"/>
        <v>0</v>
      </c>
      <c r="BF825" s="135">
        <f t="shared" si="71"/>
        <v>0</v>
      </c>
      <c r="BG825" s="135">
        <f t="shared" si="72"/>
        <v>0</v>
      </c>
      <c r="BH825" s="135">
        <f t="shared" si="73"/>
        <v>0</v>
      </c>
      <c r="BI825" s="135">
        <f t="shared" si="74"/>
        <v>0</v>
      </c>
      <c r="BJ825" s="2" t="s">
        <v>79</v>
      </c>
      <c r="BK825" s="135">
        <f>ROUND(I825*H825,2)</f>
        <v>0</v>
      </c>
      <c r="BL825" s="2" t="s">
        <v>250</v>
      </c>
      <c r="BM825" s="134" t="s">
        <v>943</v>
      </c>
    </row>
    <row r="826" spans="2:47" s="17" customFormat="1" ht="12">
      <c r="B826" s="18"/>
      <c r="D826" s="136" t="s">
        <v>154</v>
      </c>
      <c r="F826" s="137" t="s">
        <v>944</v>
      </c>
      <c r="I826" s="138"/>
      <c r="L826" s="18"/>
      <c r="M826" s="139"/>
      <c r="T826" s="42"/>
      <c r="AT826" s="2" t="s">
        <v>154</v>
      </c>
      <c r="AU826" s="2" t="s">
        <v>81</v>
      </c>
    </row>
    <row r="827" spans="2:51" s="148" customFormat="1" ht="12">
      <c r="B827" s="149"/>
      <c r="D827" s="142" t="s">
        <v>156</v>
      </c>
      <c r="E827" s="150" t="s">
        <v>19</v>
      </c>
      <c r="F827" s="151" t="s">
        <v>945</v>
      </c>
      <c r="H827" s="152">
        <v>20.792</v>
      </c>
      <c r="I827" s="153"/>
      <c r="L827" s="149"/>
      <c r="M827" s="154"/>
      <c r="T827" s="155"/>
      <c r="AT827" s="150" t="s">
        <v>156</v>
      </c>
      <c r="AU827" s="150" t="s">
        <v>81</v>
      </c>
      <c r="AV827" s="148" t="s">
        <v>81</v>
      </c>
      <c r="AW827" s="148" t="s">
        <v>33</v>
      </c>
      <c r="AX827" s="148" t="s">
        <v>71</v>
      </c>
      <c r="AY827" s="150" t="s">
        <v>145</v>
      </c>
    </row>
    <row r="828" spans="2:51" s="156" customFormat="1" ht="12">
      <c r="B828" s="157"/>
      <c r="D828" s="142" t="s">
        <v>156</v>
      </c>
      <c r="E828" s="158" t="s">
        <v>19</v>
      </c>
      <c r="F828" s="159" t="s">
        <v>161</v>
      </c>
      <c r="H828" s="160">
        <v>20.792</v>
      </c>
      <c r="I828" s="161"/>
      <c r="L828" s="157"/>
      <c r="M828" s="162"/>
      <c r="T828" s="163"/>
      <c r="AT828" s="158" t="s">
        <v>156</v>
      </c>
      <c r="AU828" s="158" t="s">
        <v>81</v>
      </c>
      <c r="AV828" s="156" t="s">
        <v>152</v>
      </c>
      <c r="AW828" s="156" t="s">
        <v>33</v>
      </c>
      <c r="AX828" s="156" t="s">
        <v>79</v>
      </c>
      <c r="AY828" s="158" t="s">
        <v>145</v>
      </c>
    </row>
    <row r="829" spans="2:65" s="17" customFormat="1" ht="24.2" customHeight="1">
      <c r="B829" s="18"/>
      <c r="C829" s="123" t="s">
        <v>946</v>
      </c>
      <c r="D829" s="123" t="s">
        <v>147</v>
      </c>
      <c r="E829" s="124" t="s">
        <v>947</v>
      </c>
      <c r="F829" s="125" t="s">
        <v>948</v>
      </c>
      <c r="G829" s="126" t="s">
        <v>316</v>
      </c>
      <c r="H829" s="127">
        <v>149.74</v>
      </c>
      <c r="I829" s="128"/>
      <c r="J829" s="129">
        <f>ROUND(I829*H829,2)</f>
        <v>0</v>
      </c>
      <c r="K829" s="125" t="s">
        <v>151</v>
      </c>
      <c r="L829" s="18"/>
      <c r="M829" s="130" t="s">
        <v>19</v>
      </c>
      <c r="N829" s="131" t="s">
        <v>42</v>
      </c>
      <c r="P829" s="132">
        <f>O829*H829</f>
        <v>0</v>
      </c>
      <c r="Q829" s="132">
        <v>0</v>
      </c>
      <c r="R829" s="132">
        <f>Q829*H829</f>
        <v>0</v>
      </c>
      <c r="S829" s="132">
        <v>0.0025</v>
      </c>
      <c r="T829" s="133">
        <f>S829*H829</f>
        <v>0.37435</v>
      </c>
      <c r="AR829" s="134" t="s">
        <v>250</v>
      </c>
      <c r="AT829" s="134" t="s">
        <v>147</v>
      </c>
      <c r="AU829" s="134" t="s">
        <v>81</v>
      </c>
      <c r="AY829" s="2" t="s">
        <v>145</v>
      </c>
      <c r="BE829" s="135">
        <f t="shared" si="70"/>
        <v>0</v>
      </c>
      <c r="BF829" s="135">
        <f t="shared" si="71"/>
        <v>0</v>
      </c>
      <c r="BG829" s="135">
        <f t="shared" si="72"/>
        <v>0</v>
      </c>
      <c r="BH829" s="135">
        <f t="shared" si="73"/>
        <v>0</v>
      </c>
      <c r="BI829" s="135">
        <f t="shared" si="74"/>
        <v>0</v>
      </c>
      <c r="BJ829" s="2" t="s">
        <v>79</v>
      </c>
      <c r="BK829" s="135">
        <f>ROUND(I829*H829,2)</f>
        <v>0</v>
      </c>
      <c r="BL829" s="2" t="s">
        <v>250</v>
      </c>
      <c r="BM829" s="134" t="s">
        <v>949</v>
      </c>
    </row>
    <row r="830" spans="2:47" s="17" customFormat="1" ht="12">
      <c r="B830" s="18"/>
      <c r="D830" s="136" t="s">
        <v>154</v>
      </c>
      <c r="F830" s="137" t="s">
        <v>950</v>
      </c>
      <c r="I830" s="138"/>
      <c r="L830" s="18"/>
      <c r="M830" s="139"/>
      <c r="T830" s="42"/>
      <c r="AT830" s="2" t="s">
        <v>154</v>
      </c>
      <c r="AU830" s="2" t="s">
        <v>81</v>
      </c>
    </row>
    <row r="831" spans="2:51" s="140" customFormat="1" ht="12">
      <c r="B831" s="141"/>
      <c r="D831" s="142" t="s">
        <v>156</v>
      </c>
      <c r="E831" s="143" t="s">
        <v>19</v>
      </c>
      <c r="F831" s="144" t="s">
        <v>399</v>
      </c>
      <c r="H831" s="143" t="s">
        <v>19</v>
      </c>
      <c r="I831" s="145"/>
      <c r="L831" s="141"/>
      <c r="M831" s="146"/>
      <c r="T831" s="147"/>
      <c r="AT831" s="143" t="s">
        <v>156</v>
      </c>
      <c r="AU831" s="143" t="s">
        <v>81</v>
      </c>
      <c r="AV831" s="140" t="s">
        <v>79</v>
      </c>
      <c r="AW831" s="140" t="s">
        <v>33</v>
      </c>
      <c r="AX831" s="140" t="s">
        <v>71</v>
      </c>
      <c r="AY831" s="143" t="s">
        <v>145</v>
      </c>
    </row>
    <row r="832" spans="2:51" s="148" customFormat="1" ht="12">
      <c r="B832" s="149"/>
      <c r="D832" s="142" t="s">
        <v>156</v>
      </c>
      <c r="E832" s="150" t="s">
        <v>19</v>
      </c>
      <c r="F832" s="151" t="s">
        <v>951</v>
      </c>
      <c r="H832" s="152">
        <v>149.74</v>
      </c>
      <c r="I832" s="153"/>
      <c r="L832" s="149"/>
      <c r="M832" s="154"/>
      <c r="T832" s="155"/>
      <c r="AT832" s="150" t="s">
        <v>156</v>
      </c>
      <c r="AU832" s="150" t="s">
        <v>81</v>
      </c>
      <c r="AV832" s="148" t="s">
        <v>81</v>
      </c>
      <c r="AW832" s="148" t="s">
        <v>33</v>
      </c>
      <c r="AX832" s="148" t="s">
        <v>71</v>
      </c>
      <c r="AY832" s="150" t="s">
        <v>145</v>
      </c>
    </row>
    <row r="833" spans="2:51" s="156" customFormat="1" ht="12">
      <c r="B833" s="157"/>
      <c r="D833" s="142" t="s">
        <v>156</v>
      </c>
      <c r="E833" s="158" t="s">
        <v>19</v>
      </c>
      <c r="F833" s="159" t="s">
        <v>161</v>
      </c>
      <c r="H833" s="160">
        <v>149.74</v>
      </c>
      <c r="I833" s="161"/>
      <c r="L833" s="157"/>
      <c r="M833" s="162"/>
      <c r="T833" s="163"/>
      <c r="AT833" s="158" t="s">
        <v>156</v>
      </c>
      <c r="AU833" s="158" t="s">
        <v>81</v>
      </c>
      <c r="AV833" s="156" t="s">
        <v>152</v>
      </c>
      <c r="AW833" s="156" t="s">
        <v>33</v>
      </c>
      <c r="AX833" s="156" t="s">
        <v>79</v>
      </c>
      <c r="AY833" s="158" t="s">
        <v>145</v>
      </c>
    </row>
    <row r="834" spans="2:65" s="17" customFormat="1" ht="21.75" customHeight="1">
      <c r="B834" s="18"/>
      <c r="C834" s="123" t="s">
        <v>952</v>
      </c>
      <c r="D834" s="123" t="s">
        <v>147</v>
      </c>
      <c r="E834" s="124" t="s">
        <v>953</v>
      </c>
      <c r="F834" s="125" t="s">
        <v>954</v>
      </c>
      <c r="G834" s="126" t="s">
        <v>292</v>
      </c>
      <c r="H834" s="127">
        <v>63.3</v>
      </c>
      <c r="I834" s="128"/>
      <c r="J834" s="129">
        <f>ROUND(I834*H834,2)</f>
        <v>0</v>
      </c>
      <c r="K834" s="125" t="s">
        <v>151</v>
      </c>
      <c r="L834" s="18"/>
      <c r="M834" s="130" t="s">
        <v>19</v>
      </c>
      <c r="N834" s="131" t="s">
        <v>42</v>
      </c>
      <c r="P834" s="132">
        <f>O834*H834</f>
        <v>0</v>
      </c>
      <c r="Q834" s="132">
        <v>0</v>
      </c>
      <c r="R834" s="132">
        <f>Q834*H834</f>
        <v>0</v>
      </c>
      <c r="S834" s="132">
        <v>0.0003</v>
      </c>
      <c r="T834" s="133">
        <f>S834*H834</f>
        <v>0.018989999999999996</v>
      </c>
      <c r="AR834" s="134" t="s">
        <v>250</v>
      </c>
      <c r="AT834" s="134" t="s">
        <v>147</v>
      </c>
      <c r="AU834" s="134" t="s">
        <v>81</v>
      </c>
      <c r="AY834" s="2" t="s">
        <v>145</v>
      </c>
      <c r="BE834" s="135">
        <f t="shared" si="70"/>
        <v>0</v>
      </c>
      <c r="BF834" s="135">
        <f t="shared" si="71"/>
        <v>0</v>
      </c>
      <c r="BG834" s="135">
        <f t="shared" si="72"/>
        <v>0</v>
      </c>
      <c r="BH834" s="135">
        <f t="shared" si="73"/>
        <v>0</v>
      </c>
      <c r="BI834" s="135">
        <f t="shared" si="74"/>
        <v>0</v>
      </c>
      <c r="BJ834" s="2" t="s">
        <v>79</v>
      </c>
      <c r="BK834" s="135">
        <f>ROUND(I834*H834,2)</f>
        <v>0</v>
      </c>
      <c r="BL834" s="2" t="s">
        <v>250</v>
      </c>
      <c r="BM834" s="134" t="s">
        <v>955</v>
      </c>
    </row>
    <row r="835" spans="2:47" s="17" customFormat="1" ht="12">
      <c r="B835" s="18"/>
      <c r="D835" s="136" t="s">
        <v>154</v>
      </c>
      <c r="F835" s="137" t="s">
        <v>956</v>
      </c>
      <c r="I835" s="138"/>
      <c r="L835" s="18"/>
      <c r="M835" s="139"/>
      <c r="T835" s="42"/>
      <c r="AT835" s="2" t="s">
        <v>154</v>
      </c>
      <c r="AU835" s="2" t="s">
        <v>81</v>
      </c>
    </row>
    <row r="836" spans="2:51" s="140" customFormat="1" ht="12">
      <c r="B836" s="141"/>
      <c r="D836" s="142" t="s">
        <v>156</v>
      </c>
      <c r="E836" s="143" t="s">
        <v>19</v>
      </c>
      <c r="F836" s="144" t="s">
        <v>237</v>
      </c>
      <c r="H836" s="143" t="s">
        <v>19</v>
      </c>
      <c r="I836" s="145"/>
      <c r="L836" s="141"/>
      <c r="M836" s="146"/>
      <c r="T836" s="147"/>
      <c r="AT836" s="143" t="s">
        <v>156</v>
      </c>
      <c r="AU836" s="143" t="s">
        <v>81</v>
      </c>
      <c r="AV836" s="140" t="s">
        <v>79</v>
      </c>
      <c r="AW836" s="140" t="s">
        <v>33</v>
      </c>
      <c r="AX836" s="140" t="s">
        <v>71</v>
      </c>
      <c r="AY836" s="143" t="s">
        <v>145</v>
      </c>
    </row>
    <row r="837" spans="2:51" s="148" customFormat="1" ht="12">
      <c r="B837" s="149"/>
      <c r="D837" s="142" t="s">
        <v>156</v>
      </c>
      <c r="E837" s="150" t="s">
        <v>19</v>
      </c>
      <c r="F837" s="151" t="s">
        <v>957</v>
      </c>
      <c r="H837" s="152">
        <v>63.3</v>
      </c>
      <c r="I837" s="153"/>
      <c r="L837" s="149"/>
      <c r="M837" s="154"/>
      <c r="T837" s="155"/>
      <c r="AT837" s="150" t="s">
        <v>156</v>
      </c>
      <c r="AU837" s="150" t="s">
        <v>81</v>
      </c>
      <c r="AV837" s="148" t="s">
        <v>81</v>
      </c>
      <c r="AW837" s="148" t="s">
        <v>33</v>
      </c>
      <c r="AX837" s="148" t="s">
        <v>71</v>
      </c>
      <c r="AY837" s="150" t="s">
        <v>145</v>
      </c>
    </row>
    <row r="838" spans="2:51" s="156" customFormat="1" ht="12">
      <c r="B838" s="157"/>
      <c r="D838" s="142" t="s">
        <v>156</v>
      </c>
      <c r="E838" s="158" t="s">
        <v>19</v>
      </c>
      <c r="F838" s="159" t="s">
        <v>161</v>
      </c>
      <c r="H838" s="160">
        <v>63.3</v>
      </c>
      <c r="I838" s="161"/>
      <c r="L838" s="157"/>
      <c r="M838" s="162"/>
      <c r="T838" s="163"/>
      <c r="AT838" s="158" t="s">
        <v>156</v>
      </c>
      <c r="AU838" s="158" t="s">
        <v>81</v>
      </c>
      <c r="AV838" s="156" t="s">
        <v>152</v>
      </c>
      <c r="AW838" s="156" t="s">
        <v>33</v>
      </c>
      <c r="AX838" s="156" t="s">
        <v>79</v>
      </c>
      <c r="AY838" s="158" t="s">
        <v>145</v>
      </c>
    </row>
    <row r="839" spans="2:65" s="17" customFormat="1" ht="44.25" customHeight="1">
      <c r="B839" s="18"/>
      <c r="C839" s="123" t="s">
        <v>958</v>
      </c>
      <c r="D839" s="123" t="s">
        <v>147</v>
      </c>
      <c r="E839" s="124" t="s">
        <v>959</v>
      </c>
      <c r="F839" s="125" t="s">
        <v>960</v>
      </c>
      <c r="G839" s="126" t="s">
        <v>961</v>
      </c>
      <c r="H839" s="127">
        <v>1</v>
      </c>
      <c r="I839" s="128"/>
      <c r="J839" s="129">
        <f aca="true" t="shared" si="75" ref="J839:J843">ROUND(I839*H839,2)</f>
        <v>0</v>
      </c>
      <c r="K839" s="125" t="s">
        <v>19</v>
      </c>
      <c r="L839" s="18"/>
      <c r="M839" s="130" t="s">
        <v>19</v>
      </c>
      <c r="N839" s="131" t="s">
        <v>42</v>
      </c>
      <c r="P839" s="132">
        <f aca="true" t="shared" si="76" ref="P839:P843">O839*H839</f>
        <v>0</v>
      </c>
      <c r="Q839" s="132">
        <v>0</v>
      </c>
      <c r="R839" s="132">
        <f aca="true" t="shared" si="77" ref="R839:R843">Q839*H839</f>
        <v>0</v>
      </c>
      <c r="S839" s="132">
        <v>0</v>
      </c>
      <c r="T839" s="133">
        <f aca="true" t="shared" si="78" ref="T839:T843">S839*H839</f>
        <v>0</v>
      </c>
      <c r="AR839" s="134" t="s">
        <v>250</v>
      </c>
      <c r="AT839" s="134" t="s">
        <v>147</v>
      </c>
      <c r="AU839" s="134" t="s">
        <v>81</v>
      </c>
      <c r="AY839" s="2" t="s">
        <v>145</v>
      </c>
      <c r="BE839" s="135">
        <f t="shared" si="70"/>
        <v>0</v>
      </c>
      <c r="BF839" s="135">
        <f t="shared" si="71"/>
        <v>0</v>
      </c>
      <c r="BG839" s="135">
        <f t="shared" si="72"/>
        <v>0</v>
      </c>
      <c r="BH839" s="135">
        <f t="shared" si="73"/>
        <v>0</v>
      </c>
      <c r="BI839" s="135">
        <f t="shared" si="74"/>
        <v>0</v>
      </c>
      <c r="BJ839" s="2" t="s">
        <v>79</v>
      </c>
      <c r="BK839" s="135">
        <f aca="true" t="shared" si="79" ref="BK839:BK843">ROUND(I839*H839,2)</f>
        <v>0</v>
      </c>
      <c r="BL839" s="2" t="s">
        <v>250</v>
      </c>
      <c r="BM839" s="134" t="s">
        <v>962</v>
      </c>
    </row>
    <row r="840" spans="2:65" s="17" customFormat="1" ht="16.5" customHeight="1">
      <c r="B840" s="18"/>
      <c r="C840" s="123" t="s">
        <v>963</v>
      </c>
      <c r="D840" s="123" t="s">
        <v>147</v>
      </c>
      <c r="E840" s="124" t="s">
        <v>964</v>
      </c>
      <c r="F840" s="125" t="s">
        <v>965</v>
      </c>
      <c r="G840" s="126" t="s">
        <v>961</v>
      </c>
      <c r="H840" s="127">
        <v>1</v>
      </c>
      <c r="I840" s="128"/>
      <c r="J840" s="129">
        <f t="shared" si="75"/>
        <v>0</v>
      </c>
      <c r="K840" s="125" t="s">
        <v>19</v>
      </c>
      <c r="L840" s="18"/>
      <c r="M840" s="130" t="s">
        <v>19</v>
      </c>
      <c r="N840" s="131" t="s">
        <v>42</v>
      </c>
      <c r="P840" s="132">
        <f t="shared" si="76"/>
        <v>0</v>
      </c>
      <c r="Q840" s="132">
        <v>0</v>
      </c>
      <c r="R840" s="132">
        <f t="shared" si="77"/>
        <v>0</v>
      </c>
      <c r="S840" s="132">
        <v>0</v>
      </c>
      <c r="T840" s="133">
        <f t="shared" si="78"/>
        <v>0</v>
      </c>
      <c r="AR840" s="134" t="s">
        <v>250</v>
      </c>
      <c r="AT840" s="134" t="s">
        <v>147</v>
      </c>
      <c r="AU840" s="134" t="s">
        <v>81</v>
      </c>
      <c r="AY840" s="2" t="s">
        <v>145</v>
      </c>
      <c r="BE840" s="135">
        <f t="shared" si="70"/>
        <v>0</v>
      </c>
      <c r="BF840" s="135">
        <f t="shared" si="71"/>
        <v>0</v>
      </c>
      <c r="BG840" s="135">
        <f t="shared" si="72"/>
        <v>0</v>
      </c>
      <c r="BH840" s="135">
        <f t="shared" si="73"/>
        <v>0</v>
      </c>
      <c r="BI840" s="135">
        <f t="shared" si="74"/>
        <v>0</v>
      </c>
      <c r="BJ840" s="2" t="s">
        <v>79</v>
      </c>
      <c r="BK840" s="135">
        <f t="shared" si="79"/>
        <v>0</v>
      </c>
      <c r="BL840" s="2" t="s">
        <v>250</v>
      </c>
      <c r="BM840" s="134" t="s">
        <v>966</v>
      </c>
    </row>
    <row r="841" spans="2:65" s="17" customFormat="1" ht="44.25" customHeight="1">
      <c r="B841" s="18"/>
      <c r="C841" s="123" t="s">
        <v>967</v>
      </c>
      <c r="D841" s="123" t="s">
        <v>147</v>
      </c>
      <c r="E841" s="124" t="s">
        <v>968</v>
      </c>
      <c r="F841" s="125" t="s">
        <v>969</v>
      </c>
      <c r="G841" s="126" t="s">
        <v>961</v>
      </c>
      <c r="H841" s="127">
        <v>1</v>
      </c>
      <c r="I841" s="128"/>
      <c r="J841" s="129">
        <f t="shared" si="75"/>
        <v>0</v>
      </c>
      <c r="K841" s="125" t="s">
        <v>19</v>
      </c>
      <c r="L841" s="18"/>
      <c r="M841" s="130" t="s">
        <v>19</v>
      </c>
      <c r="N841" s="131" t="s">
        <v>42</v>
      </c>
      <c r="P841" s="132">
        <f t="shared" si="76"/>
        <v>0</v>
      </c>
      <c r="Q841" s="132">
        <v>0</v>
      </c>
      <c r="R841" s="132">
        <f t="shared" si="77"/>
        <v>0</v>
      </c>
      <c r="S841" s="132">
        <v>0</v>
      </c>
      <c r="T841" s="133">
        <f t="shared" si="78"/>
        <v>0</v>
      </c>
      <c r="AR841" s="134" t="s">
        <v>250</v>
      </c>
      <c r="AT841" s="134" t="s">
        <v>147</v>
      </c>
      <c r="AU841" s="134" t="s">
        <v>81</v>
      </c>
      <c r="AY841" s="2" t="s">
        <v>145</v>
      </c>
      <c r="BE841" s="135">
        <f t="shared" si="70"/>
        <v>0</v>
      </c>
      <c r="BF841" s="135">
        <f t="shared" si="71"/>
        <v>0</v>
      </c>
      <c r="BG841" s="135">
        <f t="shared" si="72"/>
        <v>0</v>
      </c>
      <c r="BH841" s="135">
        <f t="shared" si="73"/>
        <v>0</v>
      </c>
      <c r="BI841" s="135">
        <f t="shared" si="74"/>
        <v>0</v>
      </c>
      <c r="BJ841" s="2" t="s">
        <v>79</v>
      </c>
      <c r="BK841" s="135">
        <f t="shared" si="79"/>
        <v>0</v>
      </c>
      <c r="BL841" s="2" t="s">
        <v>250</v>
      </c>
      <c r="BM841" s="134" t="s">
        <v>970</v>
      </c>
    </row>
    <row r="842" spans="2:65" s="17" customFormat="1" ht="24.2" customHeight="1">
      <c r="B842" s="18"/>
      <c r="C842" s="123" t="s">
        <v>971</v>
      </c>
      <c r="D842" s="123" t="s">
        <v>147</v>
      </c>
      <c r="E842" s="124" t="s">
        <v>972</v>
      </c>
      <c r="F842" s="125" t="s">
        <v>973</v>
      </c>
      <c r="G842" s="126" t="s">
        <v>961</v>
      </c>
      <c r="H842" s="127">
        <v>1</v>
      </c>
      <c r="I842" s="128"/>
      <c r="J842" s="129">
        <f t="shared" si="75"/>
        <v>0</v>
      </c>
      <c r="K842" s="125" t="s">
        <v>19</v>
      </c>
      <c r="L842" s="18"/>
      <c r="M842" s="130" t="s">
        <v>19</v>
      </c>
      <c r="N842" s="131" t="s">
        <v>42</v>
      </c>
      <c r="P842" s="132">
        <f t="shared" si="76"/>
        <v>0</v>
      </c>
      <c r="Q842" s="132">
        <v>0</v>
      </c>
      <c r="R842" s="132">
        <f t="shared" si="77"/>
        <v>0</v>
      </c>
      <c r="S842" s="132">
        <v>0</v>
      </c>
      <c r="T842" s="133">
        <f t="shared" si="78"/>
        <v>0</v>
      </c>
      <c r="AR842" s="134" t="s">
        <v>250</v>
      </c>
      <c r="AT842" s="134" t="s">
        <v>147</v>
      </c>
      <c r="AU842" s="134" t="s">
        <v>81</v>
      </c>
      <c r="AY842" s="2" t="s">
        <v>145</v>
      </c>
      <c r="BE842" s="135">
        <f t="shared" si="70"/>
        <v>0</v>
      </c>
      <c r="BF842" s="135">
        <f t="shared" si="71"/>
        <v>0</v>
      </c>
      <c r="BG842" s="135">
        <f t="shared" si="72"/>
        <v>0</v>
      </c>
      <c r="BH842" s="135">
        <f t="shared" si="73"/>
        <v>0</v>
      </c>
      <c r="BI842" s="135">
        <f t="shared" si="74"/>
        <v>0</v>
      </c>
      <c r="BJ842" s="2" t="s">
        <v>79</v>
      </c>
      <c r="BK842" s="135">
        <f t="shared" si="79"/>
        <v>0</v>
      </c>
      <c r="BL842" s="2" t="s">
        <v>250</v>
      </c>
      <c r="BM842" s="134" t="s">
        <v>974</v>
      </c>
    </row>
    <row r="843" spans="2:65" s="17" customFormat="1" ht="21.75" customHeight="1">
      <c r="B843" s="18"/>
      <c r="C843" s="123" t="s">
        <v>975</v>
      </c>
      <c r="D843" s="123" t="s">
        <v>147</v>
      </c>
      <c r="E843" s="124" t="s">
        <v>976</v>
      </c>
      <c r="F843" s="125" t="s">
        <v>977</v>
      </c>
      <c r="G843" s="126" t="s">
        <v>961</v>
      </c>
      <c r="H843" s="127">
        <v>1</v>
      </c>
      <c r="I843" s="128"/>
      <c r="J843" s="129">
        <f t="shared" si="75"/>
        <v>0</v>
      </c>
      <c r="K843" s="125" t="s">
        <v>19</v>
      </c>
      <c r="L843" s="18"/>
      <c r="M843" s="130" t="s">
        <v>19</v>
      </c>
      <c r="N843" s="131" t="s">
        <v>42</v>
      </c>
      <c r="P843" s="132">
        <f t="shared" si="76"/>
        <v>0</v>
      </c>
      <c r="Q843" s="132">
        <v>0</v>
      </c>
      <c r="R843" s="132">
        <f t="shared" si="77"/>
        <v>0</v>
      </c>
      <c r="S843" s="132">
        <v>0</v>
      </c>
      <c r="T843" s="133">
        <f t="shared" si="78"/>
        <v>0</v>
      </c>
      <c r="AR843" s="134" t="s">
        <v>250</v>
      </c>
      <c r="AT843" s="134" t="s">
        <v>147</v>
      </c>
      <c r="AU843" s="134" t="s">
        <v>81</v>
      </c>
      <c r="AY843" s="2" t="s">
        <v>145</v>
      </c>
      <c r="BE843" s="135">
        <f t="shared" si="70"/>
        <v>0</v>
      </c>
      <c r="BF843" s="135">
        <f t="shared" si="71"/>
        <v>0</v>
      </c>
      <c r="BG843" s="135">
        <f t="shared" si="72"/>
        <v>0</v>
      </c>
      <c r="BH843" s="135">
        <f t="shared" si="73"/>
        <v>0</v>
      </c>
      <c r="BI843" s="135">
        <f t="shared" si="74"/>
        <v>0</v>
      </c>
      <c r="BJ843" s="2" t="s">
        <v>79</v>
      </c>
      <c r="BK843" s="135">
        <f t="shared" si="79"/>
        <v>0</v>
      </c>
      <c r="BL843" s="2" t="s">
        <v>250</v>
      </c>
      <c r="BM843" s="134" t="s">
        <v>978</v>
      </c>
    </row>
    <row r="844" spans="2:63" s="110" customFormat="1" ht="22.9" customHeight="1">
      <c r="B844" s="111"/>
      <c r="D844" s="112" t="s">
        <v>70</v>
      </c>
      <c r="E844" s="121" t="s">
        <v>979</v>
      </c>
      <c r="F844" s="121" t="s">
        <v>980</v>
      </c>
      <c r="I844" s="114"/>
      <c r="J844" s="122">
        <f>BK844</f>
        <v>0</v>
      </c>
      <c r="L844" s="111"/>
      <c r="M844" s="116"/>
      <c r="P844" s="117">
        <f>SUM(P845:P863)</f>
        <v>0</v>
      </c>
      <c r="R844" s="117">
        <f>SUM(R845:R863)</f>
        <v>0</v>
      </c>
      <c r="T844" s="118">
        <f>SUM(T845:T863)</f>
        <v>0</v>
      </c>
      <c r="AR844" s="112" t="s">
        <v>79</v>
      </c>
      <c r="AT844" s="119" t="s">
        <v>70</v>
      </c>
      <c r="AU844" s="119" t="s">
        <v>79</v>
      </c>
      <c r="AY844" s="112" t="s">
        <v>145</v>
      </c>
      <c r="BK844" s="120">
        <f>SUM(BK845:BK863)</f>
        <v>0</v>
      </c>
    </row>
    <row r="845" spans="2:65" s="17" customFormat="1" ht="37.9" customHeight="1">
      <c r="B845" s="18"/>
      <c r="C845" s="123" t="s">
        <v>981</v>
      </c>
      <c r="D845" s="123" t="s">
        <v>147</v>
      </c>
      <c r="E845" s="124" t="s">
        <v>982</v>
      </c>
      <c r="F845" s="125" t="s">
        <v>983</v>
      </c>
      <c r="G845" s="126" t="s">
        <v>183</v>
      </c>
      <c r="H845" s="127">
        <v>210.389</v>
      </c>
      <c r="I845" s="128"/>
      <c r="J845" s="129">
        <f>ROUND(I845*H845,2)</f>
        <v>0</v>
      </c>
      <c r="K845" s="125" t="s">
        <v>151</v>
      </c>
      <c r="L845" s="18"/>
      <c r="M845" s="130" t="s">
        <v>19</v>
      </c>
      <c r="N845" s="131" t="s">
        <v>42</v>
      </c>
      <c r="P845" s="132">
        <f>O845*H845</f>
        <v>0</v>
      </c>
      <c r="Q845" s="132">
        <v>0</v>
      </c>
      <c r="R845" s="132">
        <f>Q845*H845</f>
        <v>0</v>
      </c>
      <c r="S845" s="132">
        <v>0</v>
      </c>
      <c r="T845" s="133">
        <f>S845*H845</f>
        <v>0</v>
      </c>
      <c r="AR845" s="134" t="s">
        <v>152</v>
      </c>
      <c r="AT845" s="134" t="s">
        <v>147</v>
      </c>
      <c r="AU845" s="134" t="s">
        <v>81</v>
      </c>
      <c r="AY845" s="2" t="s">
        <v>145</v>
      </c>
      <c r="BE845" s="135">
        <f t="shared" si="70"/>
        <v>0</v>
      </c>
      <c r="BF845" s="135">
        <f t="shared" si="71"/>
        <v>0</v>
      </c>
      <c r="BG845" s="135">
        <f t="shared" si="72"/>
        <v>0</v>
      </c>
      <c r="BH845" s="135">
        <f t="shared" si="73"/>
        <v>0</v>
      </c>
      <c r="BI845" s="135">
        <f t="shared" si="74"/>
        <v>0</v>
      </c>
      <c r="BJ845" s="2" t="s">
        <v>79</v>
      </c>
      <c r="BK845" s="135">
        <f>ROUND(I845*H845,2)</f>
        <v>0</v>
      </c>
      <c r="BL845" s="2" t="s">
        <v>152</v>
      </c>
      <c r="BM845" s="134" t="s">
        <v>984</v>
      </c>
    </row>
    <row r="846" spans="2:47" s="17" customFormat="1" ht="12">
      <c r="B846" s="18"/>
      <c r="D846" s="136" t="s">
        <v>154</v>
      </c>
      <c r="F846" s="137" t="s">
        <v>985</v>
      </c>
      <c r="I846" s="138"/>
      <c r="L846" s="18"/>
      <c r="M846" s="139"/>
      <c r="T846" s="42"/>
      <c r="AT846" s="2" t="s">
        <v>154</v>
      </c>
      <c r="AU846" s="2" t="s">
        <v>81</v>
      </c>
    </row>
    <row r="847" spans="2:47" s="17" customFormat="1" ht="146.25">
      <c r="B847" s="18"/>
      <c r="D847" s="142" t="s">
        <v>176</v>
      </c>
      <c r="F847" s="164" t="s">
        <v>986</v>
      </c>
      <c r="I847" s="138"/>
      <c r="L847" s="18"/>
      <c r="M847" s="139"/>
      <c r="T847" s="42"/>
      <c r="AT847" s="2" t="s">
        <v>176</v>
      </c>
      <c r="AU847" s="2" t="s">
        <v>81</v>
      </c>
    </row>
    <row r="848" spans="2:65" s="17" customFormat="1" ht="33" customHeight="1">
      <c r="B848" s="18"/>
      <c r="C848" s="123" t="s">
        <v>987</v>
      </c>
      <c r="D848" s="123" t="s">
        <v>147</v>
      </c>
      <c r="E848" s="124" t="s">
        <v>988</v>
      </c>
      <c r="F848" s="125" t="s">
        <v>989</v>
      </c>
      <c r="G848" s="126" t="s">
        <v>183</v>
      </c>
      <c r="H848" s="127">
        <v>210.389</v>
      </c>
      <c r="I848" s="128"/>
      <c r="J848" s="129">
        <f>ROUND(I848*H848,2)</f>
        <v>0</v>
      </c>
      <c r="K848" s="125" t="s">
        <v>151</v>
      </c>
      <c r="L848" s="18"/>
      <c r="M848" s="130" t="s">
        <v>19</v>
      </c>
      <c r="N848" s="131" t="s">
        <v>42</v>
      </c>
      <c r="P848" s="132">
        <f>O848*H848</f>
        <v>0</v>
      </c>
      <c r="Q848" s="132">
        <v>0</v>
      </c>
      <c r="R848" s="132">
        <f>Q848*H848</f>
        <v>0</v>
      </c>
      <c r="S848" s="132">
        <v>0</v>
      </c>
      <c r="T848" s="133">
        <f>S848*H848</f>
        <v>0</v>
      </c>
      <c r="AR848" s="134" t="s">
        <v>152</v>
      </c>
      <c r="AT848" s="134" t="s">
        <v>147</v>
      </c>
      <c r="AU848" s="134" t="s">
        <v>81</v>
      </c>
      <c r="AY848" s="2" t="s">
        <v>145</v>
      </c>
      <c r="BE848" s="135">
        <f t="shared" si="70"/>
        <v>0</v>
      </c>
      <c r="BF848" s="135">
        <f t="shared" si="71"/>
        <v>0</v>
      </c>
      <c r="BG848" s="135">
        <f t="shared" si="72"/>
        <v>0</v>
      </c>
      <c r="BH848" s="135">
        <f t="shared" si="73"/>
        <v>0</v>
      </c>
      <c r="BI848" s="135">
        <f t="shared" si="74"/>
        <v>0</v>
      </c>
      <c r="BJ848" s="2" t="s">
        <v>79</v>
      </c>
      <c r="BK848" s="135">
        <f>ROUND(I848*H848,2)</f>
        <v>0</v>
      </c>
      <c r="BL848" s="2" t="s">
        <v>152</v>
      </c>
      <c r="BM848" s="134" t="s">
        <v>990</v>
      </c>
    </row>
    <row r="849" spans="2:47" s="17" customFormat="1" ht="12">
      <c r="B849" s="18"/>
      <c r="D849" s="136" t="s">
        <v>154</v>
      </c>
      <c r="F849" s="137" t="s">
        <v>991</v>
      </c>
      <c r="I849" s="138"/>
      <c r="L849" s="18"/>
      <c r="M849" s="139"/>
      <c r="T849" s="42"/>
      <c r="AT849" s="2" t="s">
        <v>154</v>
      </c>
      <c r="AU849" s="2" t="s">
        <v>81</v>
      </c>
    </row>
    <row r="850" spans="2:65" s="17" customFormat="1" ht="44.25" customHeight="1">
      <c r="B850" s="18"/>
      <c r="C850" s="123" t="s">
        <v>992</v>
      </c>
      <c r="D850" s="123" t="s">
        <v>147</v>
      </c>
      <c r="E850" s="124" t="s">
        <v>993</v>
      </c>
      <c r="F850" s="125" t="s">
        <v>994</v>
      </c>
      <c r="G850" s="126" t="s">
        <v>183</v>
      </c>
      <c r="H850" s="127">
        <v>3367.952</v>
      </c>
      <c r="I850" s="128"/>
      <c r="J850" s="129">
        <f>ROUND(I850*H850,2)</f>
        <v>0</v>
      </c>
      <c r="K850" s="125" t="s">
        <v>151</v>
      </c>
      <c r="L850" s="18"/>
      <c r="M850" s="130" t="s">
        <v>19</v>
      </c>
      <c r="N850" s="131" t="s">
        <v>42</v>
      </c>
      <c r="P850" s="132">
        <f>O850*H850</f>
        <v>0</v>
      </c>
      <c r="Q850" s="132">
        <v>0</v>
      </c>
      <c r="R850" s="132">
        <f>Q850*H850</f>
        <v>0</v>
      </c>
      <c r="S850" s="132">
        <v>0</v>
      </c>
      <c r="T850" s="133">
        <f>S850*H850</f>
        <v>0</v>
      </c>
      <c r="AR850" s="134" t="s">
        <v>152</v>
      </c>
      <c r="AT850" s="134" t="s">
        <v>147</v>
      </c>
      <c r="AU850" s="134" t="s">
        <v>81</v>
      </c>
      <c r="AY850" s="2" t="s">
        <v>145</v>
      </c>
      <c r="BE850" s="135">
        <f t="shared" si="70"/>
        <v>0</v>
      </c>
      <c r="BF850" s="135">
        <f t="shared" si="71"/>
        <v>0</v>
      </c>
      <c r="BG850" s="135">
        <f t="shared" si="72"/>
        <v>0</v>
      </c>
      <c r="BH850" s="135">
        <f t="shared" si="73"/>
        <v>0</v>
      </c>
      <c r="BI850" s="135">
        <f t="shared" si="74"/>
        <v>0</v>
      </c>
      <c r="BJ850" s="2" t="s">
        <v>79</v>
      </c>
      <c r="BK850" s="135">
        <f>ROUND(I850*H850,2)</f>
        <v>0</v>
      </c>
      <c r="BL850" s="2" t="s">
        <v>152</v>
      </c>
      <c r="BM850" s="134" t="s">
        <v>995</v>
      </c>
    </row>
    <row r="851" spans="2:47" s="17" customFormat="1" ht="12">
      <c r="B851" s="18"/>
      <c r="D851" s="136" t="s">
        <v>154</v>
      </c>
      <c r="F851" s="137" t="s">
        <v>996</v>
      </c>
      <c r="I851" s="138"/>
      <c r="L851" s="18"/>
      <c r="M851" s="139"/>
      <c r="T851" s="42"/>
      <c r="AT851" s="2" t="s">
        <v>154</v>
      </c>
      <c r="AU851" s="2" t="s">
        <v>81</v>
      </c>
    </row>
    <row r="852" spans="2:51" s="148" customFormat="1" ht="12">
      <c r="B852" s="149"/>
      <c r="D852" s="142" t="s">
        <v>156</v>
      </c>
      <c r="E852" s="150" t="s">
        <v>19</v>
      </c>
      <c r="F852" s="151" t="s">
        <v>997</v>
      </c>
      <c r="H852" s="152">
        <v>3367.952</v>
      </c>
      <c r="I852" s="153"/>
      <c r="L852" s="149"/>
      <c r="M852" s="154"/>
      <c r="T852" s="155"/>
      <c r="AT852" s="150" t="s">
        <v>156</v>
      </c>
      <c r="AU852" s="150" t="s">
        <v>81</v>
      </c>
      <c r="AV852" s="148" t="s">
        <v>81</v>
      </c>
      <c r="AW852" s="148" t="s">
        <v>33</v>
      </c>
      <c r="AX852" s="148" t="s">
        <v>79</v>
      </c>
      <c r="AY852" s="150" t="s">
        <v>145</v>
      </c>
    </row>
    <row r="853" spans="2:65" s="17" customFormat="1" ht="37.9" customHeight="1">
      <c r="B853" s="18"/>
      <c r="C853" s="123" t="s">
        <v>998</v>
      </c>
      <c r="D853" s="123" t="s">
        <v>147</v>
      </c>
      <c r="E853" s="124" t="s">
        <v>999</v>
      </c>
      <c r="F853" s="125" t="s">
        <v>1000</v>
      </c>
      <c r="G853" s="126" t="s">
        <v>183</v>
      </c>
      <c r="H853" s="127">
        <v>44.149</v>
      </c>
      <c r="I853" s="128"/>
      <c r="J853" s="129">
        <f>ROUND(I853*H853,2)</f>
        <v>0</v>
      </c>
      <c r="K853" s="125" t="s">
        <v>151</v>
      </c>
      <c r="L853" s="18"/>
      <c r="M853" s="130" t="s">
        <v>19</v>
      </c>
      <c r="N853" s="131" t="s">
        <v>42</v>
      </c>
      <c r="P853" s="132">
        <f>O853*H853</f>
        <v>0</v>
      </c>
      <c r="Q853" s="132">
        <v>0</v>
      </c>
      <c r="R853" s="132">
        <f>Q853*H853</f>
        <v>0</v>
      </c>
      <c r="S853" s="132">
        <v>0</v>
      </c>
      <c r="T853" s="133">
        <f>S853*H853</f>
        <v>0</v>
      </c>
      <c r="AR853" s="134" t="s">
        <v>152</v>
      </c>
      <c r="AT853" s="134" t="s">
        <v>147</v>
      </c>
      <c r="AU853" s="134" t="s">
        <v>81</v>
      </c>
      <c r="AY853" s="2" t="s">
        <v>145</v>
      </c>
      <c r="BE853" s="135">
        <f t="shared" si="70"/>
        <v>0</v>
      </c>
      <c r="BF853" s="135">
        <f t="shared" si="71"/>
        <v>0</v>
      </c>
      <c r="BG853" s="135">
        <f t="shared" si="72"/>
        <v>0</v>
      </c>
      <c r="BH853" s="135">
        <f t="shared" si="73"/>
        <v>0</v>
      </c>
      <c r="BI853" s="135">
        <f t="shared" si="74"/>
        <v>0</v>
      </c>
      <c r="BJ853" s="2" t="s">
        <v>79</v>
      </c>
      <c r="BK853" s="135">
        <f>ROUND(I853*H853,2)</f>
        <v>0</v>
      </c>
      <c r="BL853" s="2" t="s">
        <v>152</v>
      </c>
      <c r="BM853" s="134" t="s">
        <v>1001</v>
      </c>
    </row>
    <row r="854" spans="2:47" s="17" customFormat="1" ht="12">
      <c r="B854" s="18"/>
      <c r="D854" s="136" t="s">
        <v>154</v>
      </c>
      <c r="F854" s="137" t="s">
        <v>1002</v>
      </c>
      <c r="I854" s="138"/>
      <c r="L854" s="18"/>
      <c r="M854" s="139"/>
      <c r="T854" s="42"/>
      <c r="AT854" s="2" t="s">
        <v>154</v>
      </c>
      <c r="AU854" s="2" t="s">
        <v>81</v>
      </c>
    </row>
    <row r="855" spans="2:51" s="148" customFormat="1" ht="12">
      <c r="B855" s="149"/>
      <c r="D855" s="142" t="s">
        <v>156</v>
      </c>
      <c r="E855" s="150" t="s">
        <v>19</v>
      </c>
      <c r="F855" s="151" t="s">
        <v>1003</v>
      </c>
      <c r="H855" s="152">
        <v>44.149</v>
      </c>
      <c r="I855" s="153"/>
      <c r="L855" s="149"/>
      <c r="M855" s="154"/>
      <c r="T855" s="155"/>
      <c r="AT855" s="150" t="s">
        <v>156</v>
      </c>
      <c r="AU855" s="150" t="s">
        <v>81</v>
      </c>
      <c r="AV855" s="148" t="s">
        <v>81</v>
      </c>
      <c r="AW855" s="148" t="s">
        <v>33</v>
      </c>
      <c r="AX855" s="148" t="s">
        <v>79</v>
      </c>
      <c r="AY855" s="150" t="s">
        <v>145</v>
      </c>
    </row>
    <row r="856" spans="2:65" s="17" customFormat="1" ht="44.25" customHeight="1">
      <c r="B856" s="18"/>
      <c r="C856" s="123" t="s">
        <v>1004</v>
      </c>
      <c r="D856" s="123" t="s">
        <v>147</v>
      </c>
      <c r="E856" s="124" t="s">
        <v>1005</v>
      </c>
      <c r="F856" s="125" t="s">
        <v>1006</v>
      </c>
      <c r="G856" s="126" t="s">
        <v>183</v>
      </c>
      <c r="H856" s="127">
        <v>97.986</v>
      </c>
      <c r="I856" s="128"/>
      <c r="J856" s="129">
        <f>ROUND(I856*H856,2)</f>
        <v>0</v>
      </c>
      <c r="K856" s="125" t="s">
        <v>151</v>
      </c>
      <c r="L856" s="18"/>
      <c r="M856" s="130" t="s">
        <v>19</v>
      </c>
      <c r="N856" s="131" t="s">
        <v>42</v>
      </c>
      <c r="P856" s="132">
        <f>O856*H856</f>
        <v>0</v>
      </c>
      <c r="Q856" s="132">
        <v>0</v>
      </c>
      <c r="R856" s="132">
        <f>Q856*H856</f>
        <v>0</v>
      </c>
      <c r="S856" s="132">
        <v>0</v>
      </c>
      <c r="T856" s="133">
        <f>S856*H856</f>
        <v>0</v>
      </c>
      <c r="AR856" s="134" t="s">
        <v>152</v>
      </c>
      <c r="AT856" s="134" t="s">
        <v>147</v>
      </c>
      <c r="AU856" s="134" t="s">
        <v>81</v>
      </c>
      <c r="AY856" s="2" t="s">
        <v>145</v>
      </c>
      <c r="BE856" s="135">
        <f t="shared" si="70"/>
        <v>0</v>
      </c>
      <c r="BF856" s="135">
        <f t="shared" si="71"/>
        <v>0</v>
      </c>
      <c r="BG856" s="135">
        <f t="shared" si="72"/>
        <v>0</v>
      </c>
      <c r="BH856" s="135">
        <f t="shared" si="73"/>
        <v>0</v>
      </c>
      <c r="BI856" s="135">
        <f t="shared" si="74"/>
        <v>0</v>
      </c>
      <c r="BJ856" s="2" t="s">
        <v>79</v>
      </c>
      <c r="BK856" s="135">
        <f>ROUND(I856*H856,2)</f>
        <v>0</v>
      </c>
      <c r="BL856" s="2" t="s">
        <v>152</v>
      </c>
      <c r="BM856" s="134" t="s">
        <v>1007</v>
      </c>
    </row>
    <row r="857" spans="2:47" s="17" customFormat="1" ht="12">
      <c r="B857" s="18"/>
      <c r="D857" s="136" t="s">
        <v>154</v>
      </c>
      <c r="F857" s="137" t="s">
        <v>1008</v>
      </c>
      <c r="I857" s="138"/>
      <c r="L857" s="18"/>
      <c r="M857" s="139"/>
      <c r="T857" s="42"/>
      <c r="AT857" s="2" t="s">
        <v>154</v>
      </c>
      <c r="AU857" s="2" t="s">
        <v>81</v>
      </c>
    </row>
    <row r="858" spans="2:51" s="148" customFormat="1" ht="12">
      <c r="B858" s="149"/>
      <c r="D858" s="142" t="s">
        <v>156</v>
      </c>
      <c r="E858" s="150" t="s">
        <v>19</v>
      </c>
      <c r="F858" s="151" t="s">
        <v>1009</v>
      </c>
      <c r="H858" s="152">
        <v>97.986</v>
      </c>
      <c r="I858" s="153"/>
      <c r="L858" s="149"/>
      <c r="M858" s="154"/>
      <c r="T858" s="155"/>
      <c r="AT858" s="150" t="s">
        <v>156</v>
      </c>
      <c r="AU858" s="150" t="s">
        <v>81</v>
      </c>
      <c r="AV858" s="148" t="s">
        <v>81</v>
      </c>
      <c r="AW858" s="148" t="s">
        <v>33</v>
      </c>
      <c r="AX858" s="148" t="s">
        <v>79</v>
      </c>
      <c r="AY858" s="150" t="s">
        <v>145</v>
      </c>
    </row>
    <row r="859" spans="2:65" s="17" customFormat="1" ht="44.25" customHeight="1">
      <c r="B859" s="18"/>
      <c r="C859" s="123" t="s">
        <v>1010</v>
      </c>
      <c r="D859" s="123" t="s">
        <v>147</v>
      </c>
      <c r="E859" s="124" t="s">
        <v>1011</v>
      </c>
      <c r="F859" s="125" t="s">
        <v>1012</v>
      </c>
      <c r="G859" s="126" t="s">
        <v>183</v>
      </c>
      <c r="H859" s="127">
        <v>68.362</v>
      </c>
      <c r="I859" s="128"/>
      <c r="J859" s="129">
        <f>ROUND(I859*H859,2)</f>
        <v>0</v>
      </c>
      <c r="K859" s="125" t="s">
        <v>151</v>
      </c>
      <c r="L859" s="18"/>
      <c r="M859" s="130" t="s">
        <v>19</v>
      </c>
      <c r="N859" s="131" t="s">
        <v>42</v>
      </c>
      <c r="P859" s="132">
        <f>O859*H859</f>
        <v>0</v>
      </c>
      <c r="Q859" s="132">
        <v>0</v>
      </c>
      <c r="R859" s="132">
        <f>Q859*H859</f>
        <v>0</v>
      </c>
      <c r="S859" s="132">
        <v>0</v>
      </c>
      <c r="T859" s="133">
        <f>S859*H859</f>
        <v>0</v>
      </c>
      <c r="AR859" s="134" t="s">
        <v>152</v>
      </c>
      <c r="AT859" s="134" t="s">
        <v>147</v>
      </c>
      <c r="AU859" s="134" t="s">
        <v>81</v>
      </c>
      <c r="AY859" s="2" t="s">
        <v>145</v>
      </c>
      <c r="BE859" s="135">
        <f t="shared" si="70"/>
        <v>0</v>
      </c>
      <c r="BF859" s="135">
        <f t="shared" si="71"/>
        <v>0</v>
      </c>
      <c r="BG859" s="135">
        <f t="shared" si="72"/>
        <v>0</v>
      </c>
      <c r="BH859" s="135">
        <f t="shared" si="73"/>
        <v>0</v>
      </c>
      <c r="BI859" s="135">
        <f t="shared" si="74"/>
        <v>0</v>
      </c>
      <c r="BJ859" s="2" t="s">
        <v>79</v>
      </c>
      <c r="BK859" s="135">
        <f>ROUND(I859*H859,2)</f>
        <v>0</v>
      </c>
      <c r="BL859" s="2" t="s">
        <v>152</v>
      </c>
      <c r="BM859" s="134" t="s">
        <v>1013</v>
      </c>
    </row>
    <row r="860" spans="2:47" s="17" customFormat="1" ht="12">
      <c r="B860" s="18"/>
      <c r="D860" s="136" t="s">
        <v>154</v>
      </c>
      <c r="F860" s="137" t="s">
        <v>1014</v>
      </c>
      <c r="I860" s="138"/>
      <c r="L860" s="18"/>
      <c r="M860" s="139"/>
      <c r="T860" s="42"/>
      <c r="AT860" s="2" t="s">
        <v>154</v>
      </c>
      <c r="AU860" s="2" t="s">
        <v>81</v>
      </c>
    </row>
    <row r="861" spans="2:51" s="148" customFormat="1" ht="12">
      <c r="B861" s="149"/>
      <c r="D861" s="142" t="s">
        <v>156</v>
      </c>
      <c r="E861" s="150" t="s">
        <v>19</v>
      </c>
      <c r="F861" s="151" t="s">
        <v>1015</v>
      </c>
      <c r="H861" s="152">
        <v>68.362</v>
      </c>
      <c r="I861" s="153"/>
      <c r="L861" s="149"/>
      <c r="M861" s="154"/>
      <c r="T861" s="155"/>
      <c r="AT861" s="150" t="s">
        <v>156</v>
      </c>
      <c r="AU861" s="150" t="s">
        <v>81</v>
      </c>
      <c r="AV861" s="148" t="s">
        <v>81</v>
      </c>
      <c r="AW861" s="148" t="s">
        <v>33</v>
      </c>
      <c r="AX861" s="148" t="s">
        <v>79</v>
      </c>
      <c r="AY861" s="150" t="s">
        <v>145</v>
      </c>
    </row>
    <row r="862" spans="2:65" s="17" customFormat="1" ht="24.2" customHeight="1">
      <c r="B862" s="18"/>
      <c r="C862" s="123" t="s">
        <v>1016</v>
      </c>
      <c r="D862" s="123" t="s">
        <v>147</v>
      </c>
      <c r="E862" s="124" t="s">
        <v>1017</v>
      </c>
      <c r="F862" s="125" t="s">
        <v>1018</v>
      </c>
      <c r="G862" s="126" t="s">
        <v>183</v>
      </c>
      <c r="H862" s="127">
        <v>210.389</v>
      </c>
      <c r="I862" s="128"/>
      <c r="J862" s="129">
        <f>ROUND(I862*H862,2)</f>
        <v>0</v>
      </c>
      <c r="K862" s="125" t="s">
        <v>151</v>
      </c>
      <c r="L862" s="18"/>
      <c r="M862" s="130" t="s">
        <v>19</v>
      </c>
      <c r="N862" s="131" t="s">
        <v>42</v>
      </c>
      <c r="P862" s="132">
        <f>O862*H862</f>
        <v>0</v>
      </c>
      <c r="Q862" s="132">
        <v>0</v>
      </c>
      <c r="R862" s="132">
        <f>Q862*H862</f>
        <v>0</v>
      </c>
      <c r="S862" s="132">
        <v>0</v>
      </c>
      <c r="T862" s="133">
        <f>S862*H862</f>
        <v>0</v>
      </c>
      <c r="AR862" s="134" t="s">
        <v>152</v>
      </c>
      <c r="AT862" s="134" t="s">
        <v>147</v>
      </c>
      <c r="AU862" s="134" t="s">
        <v>81</v>
      </c>
      <c r="AY862" s="2" t="s">
        <v>145</v>
      </c>
      <c r="BE862" s="135">
        <f aca="true" t="shared" si="80" ref="BE862:BE924">IF(N862="základní",J862,0)</f>
        <v>0</v>
      </c>
      <c r="BF862" s="135">
        <f aca="true" t="shared" si="81" ref="BF862:BF924">IF(N862="snížená",J862,0)</f>
        <v>0</v>
      </c>
      <c r="BG862" s="135">
        <f aca="true" t="shared" si="82" ref="BG862:BG924">IF(N862="zákl. přenesená",J862,0)</f>
        <v>0</v>
      </c>
      <c r="BH862" s="135">
        <f aca="true" t="shared" si="83" ref="BH862:BH924">IF(N862="sníž. přenesená",J862,0)</f>
        <v>0</v>
      </c>
      <c r="BI862" s="135">
        <f aca="true" t="shared" si="84" ref="BI862:BI924">IF(N862="nulová",J862,0)</f>
        <v>0</v>
      </c>
      <c r="BJ862" s="2" t="s">
        <v>79</v>
      </c>
      <c r="BK862" s="135">
        <f>ROUND(I862*H862,2)</f>
        <v>0</v>
      </c>
      <c r="BL862" s="2" t="s">
        <v>152</v>
      </c>
      <c r="BM862" s="134" t="s">
        <v>1019</v>
      </c>
    </row>
    <row r="863" spans="2:47" s="17" customFormat="1" ht="12">
      <c r="B863" s="18"/>
      <c r="D863" s="136" t="s">
        <v>154</v>
      </c>
      <c r="F863" s="137" t="s">
        <v>1020</v>
      </c>
      <c r="I863" s="138"/>
      <c r="L863" s="18"/>
      <c r="M863" s="139"/>
      <c r="T863" s="42"/>
      <c r="AT863" s="2" t="s">
        <v>154</v>
      </c>
      <c r="AU863" s="2" t="s">
        <v>81</v>
      </c>
    </row>
    <row r="864" spans="2:63" s="110" customFormat="1" ht="22.9" customHeight="1">
      <c r="B864" s="111"/>
      <c r="D864" s="112" t="s">
        <v>70</v>
      </c>
      <c r="E864" s="121" t="s">
        <v>1021</v>
      </c>
      <c r="F864" s="121" t="s">
        <v>1022</v>
      </c>
      <c r="I864" s="114"/>
      <c r="J864" s="122">
        <f>BK864</f>
        <v>0</v>
      </c>
      <c r="L864" s="111"/>
      <c r="M864" s="116"/>
      <c r="P864" s="117">
        <f>SUM(P865:P866)</f>
        <v>0</v>
      </c>
      <c r="R864" s="117">
        <f>SUM(R865:R866)</f>
        <v>0</v>
      </c>
      <c r="T864" s="118">
        <f>SUM(T865:T866)</f>
        <v>0</v>
      </c>
      <c r="AR864" s="112" t="s">
        <v>79</v>
      </c>
      <c r="AT864" s="119" t="s">
        <v>70</v>
      </c>
      <c r="AU864" s="119" t="s">
        <v>79</v>
      </c>
      <c r="AY864" s="112" t="s">
        <v>145</v>
      </c>
      <c r="BK864" s="120">
        <f>SUM(BK865:BK866)</f>
        <v>0</v>
      </c>
    </row>
    <row r="865" spans="2:65" s="17" customFormat="1" ht="66.75" customHeight="1">
      <c r="B865" s="18"/>
      <c r="C865" s="123" t="s">
        <v>1023</v>
      </c>
      <c r="D865" s="123" t="s">
        <v>147</v>
      </c>
      <c r="E865" s="124" t="s">
        <v>1024</v>
      </c>
      <c r="F865" s="125" t="s">
        <v>1025</v>
      </c>
      <c r="G865" s="126" t="s">
        <v>183</v>
      </c>
      <c r="H865" s="127">
        <v>180.897</v>
      </c>
      <c r="I865" s="128"/>
      <c r="J865" s="129">
        <f>ROUND(I865*H865,2)</f>
        <v>0</v>
      </c>
      <c r="K865" s="125" t="s">
        <v>151</v>
      </c>
      <c r="L865" s="18"/>
      <c r="M865" s="130" t="s">
        <v>19</v>
      </c>
      <c r="N865" s="131" t="s">
        <v>42</v>
      </c>
      <c r="P865" s="132">
        <f>O865*H865</f>
        <v>0</v>
      </c>
      <c r="Q865" s="132">
        <v>0</v>
      </c>
      <c r="R865" s="132">
        <f>Q865*H865</f>
        <v>0</v>
      </c>
      <c r="S865" s="132">
        <v>0</v>
      </c>
      <c r="T865" s="133">
        <f>S865*H865</f>
        <v>0</v>
      </c>
      <c r="AR865" s="134" t="s">
        <v>152</v>
      </c>
      <c r="AT865" s="134" t="s">
        <v>147</v>
      </c>
      <c r="AU865" s="134" t="s">
        <v>81</v>
      </c>
      <c r="AY865" s="2" t="s">
        <v>145</v>
      </c>
      <c r="BE865" s="135">
        <f t="shared" si="80"/>
        <v>0</v>
      </c>
      <c r="BF865" s="135">
        <f t="shared" si="81"/>
        <v>0</v>
      </c>
      <c r="BG865" s="135">
        <f t="shared" si="82"/>
        <v>0</v>
      </c>
      <c r="BH865" s="135">
        <f t="shared" si="83"/>
        <v>0</v>
      </c>
      <c r="BI865" s="135">
        <f t="shared" si="84"/>
        <v>0</v>
      </c>
      <c r="BJ865" s="2" t="s">
        <v>79</v>
      </c>
      <c r="BK865" s="135">
        <f>ROUND(I865*H865,2)</f>
        <v>0</v>
      </c>
      <c r="BL865" s="2" t="s">
        <v>152</v>
      </c>
      <c r="BM865" s="134" t="s">
        <v>1026</v>
      </c>
    </row>
    <row r="866" spans="2:47" s="17" customFormat="1" ht="12">
      <c r="B866" s="18"/>
      <c r="D866" s="136" t="s">
        <v>154</v>
      </c>
      <c r="F866" s="137" t="s">
        <v>1027</v>
      </c>
      <c r="I866" s="138"/>
      <c r="L866" s="18"/>
      <c r="M866" s="139"/>
      <c r="T866" s="42"/>
      <c r="AT866" s="2" t="s">
        <v>154</v>
      </c>
      <c r="AU866" s="2" t="s">
        <v>81</v>
      </c>
    </row>
    <row r="867" spans="2:63" s="110" customFormat="1" ht="25.9" customHeight="1">
      <c r="B867" s="111"/>
      <c r="D867" s="112" t="s">
        <v>70</v>
      </c>
      <c r="E867" s="113" t="s">
        <v>1028</v>
      </c>
      <c r="F867" s="113" t="s">
        <v>1029</v>
      </c>
      <c r="I867" s="114"/>
      <c r="J867" s="115">
        <f aca="true" t="shared" si="85" ref="J867:J868">BK867</f>
        <v>0</v>
      </c>
      <c r="L867" s="111"/>
      <c r="M867" s="116"/>
      <c r="P867" s="117">
        <f>P868+P878+P923+P962+P980+P1060+P1094+P1142+P1148</f>
        <v>0</v>
      </c>
      <c r="R867" s="117">
        <f>R868+R878+R923+R962+R980+R1060+R1094+R1142+R1148</f>
        <v>20.943391289999997</v>
      </c>
      <c r="T867" s="118">
        <f>T868+T878+T923+T962+T980+T1060+T1094+T1142+T1148</f>
        <v>0</v>
      </c>
      <c r="AR867" s="112" t="s">
        <v>81</v>
      </c>
      <c r="AT867" s="119" t="s">
        <v>70</v>
      </c>
      <c r="AU867" s="119" t="s">
        <v>71</v>
      </c>
      <c r="AY867" s="112" t="s">
        <v>145</v>
      </c>
      <c r="BK867" s="120">
        <f>BK868+BK878+BK923+BK962+BK980+BK1060+BK1094+BK1142+BK1148</f>
        <v>0</v>
      </c>
    </row>
    <row r="868" spans="2:63" s="110" customFormat="1" ht="22.9" customHeight="1">
      <c r="B868" s="111"/>
      <c r="D868" s="112" t="s">
        <v>70</v>
      </c>
      <c r="E868" s="121" t="s">
        <v>1030</v>
      </c>
      <c r="F868" s="121" t="s">
        <v>1031</v>
      </c>
      <c r="I868" s="114"/>
      <c r="J868" s="122">
        <f t="shared" si="85"/>
        <v>0</v>
      </c>
      <c r="L868" s="111"/>
      <c r="M868" s="116"/>
      <c r="P868" s="117">
        <f>SUM(P869:P877)</f>
        <v>0</v>
      </c>
      <c r="R868" s="117">
        <f>SUM(R869:R877)</f>
        <v>0</v>
      </c>
      <c r="T868" s="118">
        <f>SUM(T869:T877)</f>
        <v>0</v>
      </c>
      <c r="AR868" s="112" t="s">
        <v>81</v>
      </c>
      <c r="AT868" s="119" t="s">
        <v>70</v>
      </c>
      <c r="AU868" s="119" t="s">
        <v>79</v>
      </c>
      <c r="AY868" s="112" t="s">
        <v>145</v>
      </c>
      <c r="BK868" s="120">
        <f>SUM(BK869:BK877)</f>
        <v>0</v>
      </c>
    </row>
    <row r="869" spans="2:65" s="17" customFormat="1" ht="24.2" customHeight="1">
      <c r="B869" s="18"/>
      <c r="C869" s="123" t="s">
        <v>1032</v>
      </c>
      <c r="D869" s="123" t="s">
        <v>147</v>
      </c>
      <c r="E869" s="124" t="s">
        <v>1033</v>
      </c>
      <c r="F869" s="125" t="s">
        <v>1034</v>
      </c>
      <c r="G869" s="126" t="s">
        <v>316</v>
      </c>
      <c r="H869" s="127">
        <v>36.55</v>
      </c>
      <c r="I869" s="128"/>
      <c r="J869" s="129">
        <f>ROUND(I869*H869,2)</f>
        <v>0</v>
      </c>
      <c r="K869" s="125" t="s">
        <v>19</v>
      </c>
      <c r="L869" s="18"/>
      <c r="M869" s="130" t="s">
        <v>19</v>
      </c>
      <c r="N869" s="131" t="s">
        <v>42</v>
      </c>
      <c r="P869" s="132">
        <f>O869*H869</f>
        <v>0</v>
      </c>
      <c r="Q869" s="132">
        <v>0</v>
      </c>
      <c r="R869" s="132">
        <f>Q869*H869</f>
        <v>0</v>
      </c>
      <c r="S869" s="132">
        <v>0</v>
      </c>
      <c r="T869" s="133">
        <f>S869*H869</f>
        <v>0</v>
      </c>
      <c r="AR869" s="134" t="s">
        <v>250</v>
      </c>
      <c r="AT869" s="134" t="s">
        <v>147</v>
      </c>
      <c r="AU869" s="134" t="s">
        <v>81</v>
      </c>
      <c r="AY869" s="2" t="s">
        <v>145</v>
      </c>
      <c r="BE869" s="135">
        <f t="shared" si="80"/>
        <v>0</v>
      </c>
      <c r="BF869" s="135">
        <f t="shared" si="81"/>
        <v>0</v>
      </c>
      <c r="BG869" s="135">
        <f t="shared" si="82"/>
        <v>0</v>
      </c>
      <c r="BH869" s="135">
        <f t="shared" si="83"/>
        <v>0</v>
      </c>
      <c r="BI869" s="135">
        <f t="shared" si="84"/>
        <v>0</v>
      </c>
      <c r="BJ869" s="2" t="s">
        <v>79</v>
      </c>
      <c r="BK869" s="135">
        <f>ROUND(I869*H869,2)</f>
        <v>0</v>
      </c>
      <c r="BL869" s="2" t="s">
        <v>250</v>
      </c>
      <c r="BM869" s="134" t="s">
        <v>1035</v>
      </c>
    </row>
    <row r="870" spans="2:51" s="140" customFormat="1" ht="12">
      <c r="B870" s="141"/>
      <c r="D870" s="142" t="s">
        <v>156</v>
      </c>
      <c r="E870" s="143" t="s">
        <v>19</v>
      </c>
      <c r="F870" s="144" t="s">
        <v>157</v>
      </c>
      <c r="H870" s="143" t="s">
        <v>19</v>
      </c>
      <c r="I870" s="145"/>
      <c r="L870" s="141"/>
      <c r="M870" s="146"/>
      <c r="T870" s="147"/>
      <c r="AT870" s="143" t="s">
        <v>156</v>
      </c>
      <c r="AU870" s="143" t="s">
        <v>81</v>
      </c>
      <c r="AV870" s="140" t="s">
        <v>79</v>
      </c>
      <c r="AW870" s="140" t="s">
        <v>33</v>
      </c>
      <c r="AX870" s="140" t="s">
        <v>71</v>
      </c>
      <c r="AY870" s="143" t="s">
        <v>145</v>
      </c>
    </row>
    <row r="871" spans="2:51" s="148" customFormat="1" ht="12">
      <c r="B871" s="149"/>
      <c r="D871" s="142" t="s">
        <v>156</v>
      </c>
      <c r="E871" s="150" t="s">
        <v>19</v>
      </c>
      <c r="F871" s="151" t="s">
        <v>1036</v>
      </c>
      <c r="H871" s="152">
        <v>16.55</v>
      </c>
      <c r="I871" s="153"/>
      <c r="L871" s="149"/>
      <c r="M871" s="154"/>
      <c r="T871" s="155"/>
      <c r="AT871" s="150" t="s">
        <v>156</v>
      </c>
      <c r="AU871" s="150" t="s">
        <v>81</v>
      </c>
      <c r="AV871" s="148" t="s">
        <v>81</v>
      </c>
      <c r="AW871" s="148" t="s">
        <v>33</v>
      </c>
      <c r="AX871" s="148" t="s">
        <v>71</v>
      </c>
      <c r="AY871" s="150" t="s">
        <v>145</v>
      </c>
    </row>
    <row r="872" spans="2:51" s="140" customFormat="1" ht="12">
      <c r="B872" s="141"/>
      <c r="D872" s="142" t="s">
        <v>156</v>
      </c>
      <c r="E872" s="143" t="s">
        <v>19</v>
      </c>
      <c r="F872" s="144" t="s">
        <v>159</v>
      </c>
      <c r="H872" s="143" t="s">
        <v>19</v>
      </c>
      <c r="I872" s="145"/>
      <c r="L872" s="141"/>
      <c r="M872" s="146"/>
      <c r="T872" s="147"/>
      <c r="AT872" s="143" t="s">
        <v>156</v>
      </c>
      <c r="AU872" s="143" t="s">
        <v>81</v>
      </c>
      <c r="AV872" s="140" t="s">
        <v>79</v>
      </c>
      <c r="AW872" s="140" t="s">
        <v>33</v>
      </c>
      <c r="AX872" s="140" t="s">
        <v>71</v>
      </c>
      <c r="AY872" s="143" t="s">
        <v>145</v>
      </c>
    </row>
    <row r="873" spans="2:51" s="148" customFormat="1" ht="12">
      <c r="B873" s="149"/>
      <c r="D873" s="142" t="s">
        <v>156</v>
      </c>
      <c r="E873" s="150" t="s">
        <v>19</v>
      </c>
      <c r="F873" s="151" t="s">
        <v>1037</v>
      </c>
      <c r="H873" s="152">
        <v>20</v>
      </c>
      <c r="I873" s="153"/>
      <c r="L873" s="149"/>
      <c r="M873" s="154"/>
      <c r="T873" s="155"/>
      <c r="AT873" s="150" t="s">
        <v>156</v>
      </c>
      <c r="AU873" s="150" t="s">
        <v>81</v>
      </c>
      <c r="AV873" s="148" t="s">
        <v>81</v>
      </c>
      <c r="AW873" s="148" t="s">
        <v>33</v>
      </c>
      <c r="AX873" s="148" t="s">
        <v>71</v>
      </c>
      <c r="AY873" s="150" t="s">
        <v>145</v>
      </c>
    </row>
    <row r="874" spans="2:51" s="156" customFormat="1" ht="12">
      <c r="B874" s="157"/>
      <c r="D874" s="142" t="s">
        <v>156</v>
      </c>
      <c r="E874" s="158" t="s">
        <v>19</v>
      </c>
      <c r="F874" s="159" t="s">
        <v>161</v>
      </c>
      <c r="H874" s="160">
        <v>36.55</v>
      </c>
      <c r="I874" s="161"/>
      <c r="L874" s="157"/>
      <c r="M874" s="162"/>
      <c r="T874" s="163"/>
      <c r="AT874" s="158" t="s">
        <v>156</v>
      </c>
      <c r="AU874" s="158" t="s">
        <v>81</v>
      </c>
      <c r="AV874" s="156" t="s">
        <v>152</v>
      </c>
      <c r="AW874" s="156" t="s">
        <v>33</v>
      </c>
      <c r="AX874" s="156" t="s">
        <v>79</v>
      </c>
      <c r="AY874" s="158" t="s">
        <v>145</v>
      </c>
    </row>
    <row r="875" spans="2:65" s="17" customFormat="1" ht="49.15" customHeight="1">
      <c r="B875" s="18"/>
      <c r="C875" s="123" t="s">
        <v>1038</v>
      </c>
      <c r="D875" s="123" t="s">
        <v>147</v>
      </c>
      <c r="E875" s="124" t="s">
        <v>1039</v>
      </c>
      <c r="F875" s="125" t="s">
        <v>1040</v>
      </c>
      <c r="G875" s="126" t="s">
        <v>1041</v>
      </c>
      <c r="H875" s="183"/>
      <c r="I875" s="128"/>
      <c r="J875" s="129">
        <f>ROUND(I875*H875,2)</f>
        <v>0</v>
      </c>
      <c r="K875" s="125" t="s">
        <v>151</v>
      </c>
      <c r="L875" s="18"/>
      <c r="M875" s="130" t="s">
        <v>19</v>
      </c>
      <c r="N875" s="131" t="s">
        <v>42</v>
      </c>
      <c r="P875" s="132">
        <f>O875*H875</f>
        <v>0</v>
      </c>
      <c r="Q875" s="132">
        <v>0</v>
      </c>
      <c r="R875" s="132">
        <f>Q875*H875</f>
        <v>0</v>
      </c>
      <c r="S875" s="132">
        <v>0</v>
      </c>
      <c r="T875" s="133">
        <f>S875*H875</f>
        <v>0</v>
      </c>
      <c r="AR875" s="134" t="s">
        <v>250</v>
      </c>
      <c r="AT875" s="134" t="s">
        <v>147</v>
      </c>
      <c r="AU875" s="134" t="s">
        <v>81</v>
      </c>
      <c r="AY875" s="2" t="s">
        <v>145</v>
      </c>
      <c r="BE875" s="135">
        <f t="shared" si="80"/>
        <v>0</v>
      </c>
      <c r="BF875" s="135">
        <f t="shared" si="81"/>
        <v>0</v>
      </c>
      <c r="BG875" s="135">
        <f t="shared" si="82"/>
        <v>0</v>
      </c>
      <c r="BH875" s="135">
        <f t="shared" si="83"/>
        <v>0</v>
      </c>
      <c r="BI875" s="135">
        <f t="shared" si="84"/>
        <v>0</v>
      </c>
      <c r="BJ875" s="2" t="s">
        <v>79</v>
      </c>
      <c r="BK875" s="135">
        <f>ROUND(I875*H875,2)</f>
        <v>0</v>
      </c>
      <c r="BL875" s="2" t="s">
        <v>250</v>
      </c>
      <c r="BM875" s="134" t="s">
        <v>1042</v>
      </c>
    </row>
    <row r="876" spans="2:47" s="17" customFormat="1" ht="12">
      <c r="B876" s="18"/>
      <c r="D876" s="136" t="s">
        <v>154</v>
      </c>
      <c r="F876" s="137" t="s">
        <v>1043</v>
      </c>
      <c r="I876" s="138"/>
      <c r="L876" s="18"/>
      <c r="M876" s="139"/>
      <c r="T876" s="42"/>
      <c r="AT876" s="2" t="s">
        <v>154</v>
      </c>
      <c r="AU876" s="2" t="s">
        <v>81</v>
      </c>
    </row>
    <row r="877" spans="2:47" s="17" customFormat="1" ht="126.75">
      <c r="B877" s="18"/>
      <c r="D877" s="142" t="s">
        <v>176</v>
      </c>
      <c r="F877" s="164" t="s">
        <v>1044</v>
      </c>
      <c r="I877" s="138"/>
      <c r="L877" s="18"/>
      <c r="M877" s="139"/>
      <c r="T877" s="42"/>
      <c r="AT877" s="2" t="s">
        <v>176</v>
      </c>
      <c r="AU877" s="2" t="s">
        <v>81</v>
      </c>
    </row>
    <row r="878" spans="2:63" s="110" customFormat="1" ht="22.9" customHeight="1">
      <c r="B878" s="111"/>
      <c r="D878" s="112" t="s">
        <v>70</v>
      </c>
      <c r="E878" s="121" t="s">
        <v>1045</v>
      </c>
      <c r="F878" s="121" t="s">
        <v>1046</v>
      </c>
      <c r="I878" s="114"/>
      <c r="J878" s="122">
        <f>BK878</f>
        <v>0</v>
      </c>
      <c r="L878" s="111"/>
      <c r="M878" s="116"/>
      <c r="P878" s="117">
        <f>SUM(P879:P922)</f>
        <v>0</v>
      </c>
      <c r="R878" s="117">
        <f>SUM(R879:R922)</f>
        <v>0.9938442999999999</v>
      </c>
      <c r="T878" s="118">
        <f>SUM(T879:T922)</f>
        <v>0</v>
      </c>
      <c r="AR878" s="112" t="s">
        <v>81</v>
      </c>
      <c r="AT878" s="119" t="s">
        <v>70</v>
      </c>
      <c r="AU878" s="119" t="s">
        <v>79</v>
      </c>
      <c r="AY878" s="112" t="s">
        <v>145</v>
      </c>
      <c r="BK878" s="120">
        <f>SUM(BK879:BK922)</f>
        <v>0</v>
      </c>
    </row>
    <row r="879" spans="2:65" s="17" customFormat="1" ht="49.15" customHeight="1">
      <c r="B879" s="18"/>
      <c r="C879" s="123" t="s">
        <v>1047</v>
      </c>
      <c r="D879" s="123" t="s">
        <v>147</v>
      </c>
      <c r="E879" s="124" t="s">
        <v>1048</v>
      </c>
      <c r="F879" s="125" t="s">
        <v>1049</v>
      </c>
      <c r="G879" s="126" t="s">
        <v>316</v>
      </c>
      <c r="H879" s="127">
        <v>25.83</v>
      </c>
      <c r="I879" s="128"/>
      <c r="J879" s="129">
        <f>ROUND(I879*H879,2)</f>
        <v>0</v>
      </c>
      <c r="K879" s="125" t="s">
        <v>151</v>
      </c>
      <c r="L879" s="18"/>
      <c r="M879" s="130" t="s">
        <v>19</v>
      </c>
      <c r="N879" s="131" t="s">
        <v>42</v>
      </c>
      <c r="P879" s="132">
        <f>O879*H879</f>
        <v>0</v>
      </c>
      <c r="Q879" s="132">
        <v>0.01259</v>
      </c>
      <c r="R879" s="132">
        <f>Q879*H879</f>
        <v>0.3251997</v>
      </c>
      <c r="S879" s="132">
        <v>0</v>
      </c>
      <c r="T879" s="133">
        <f>S879*H879</f>
        <v>0</v>
      </c>
      <c r="AR879" s="134" t="s">
        <v>250</v>
      </c>
      <c r="AT879" s="134" t="s">
        <v>147</v>
      </c>
      <c r="AU879" s="134" t="s">
        <v>81</v>
      </c>
      <c r="AY879" s="2" t="s">
        <v>145</v>
      </c>
      <c r="BE879" s="135">
        <f t="shared" si="80"/>
        <v>0</v>
      </c>
      <c r="BF879" s="135">
        <f t="shared" si="81"/>
        <v>0</v>
      </c>
      <c r="BG879" s="135">
        <f t="shared" si="82"/>
        <v>0</v>
      </c>
      <c r="BH879" s="135">
        <f t="shared" si="83"/>
        <v>0</v>
      </c>
      <c r="BI879" s="135">
        <f t="shared" si="84"/>
        <v>0</v>
      </c>
      <c r="BJ879" s="2" t="s">
        <v>79</v>
      </c>
      <c r="BK879" s="135">
        <f>ROUND(I879*H879,2)</f>
        <v>0</v>
      </c>
      <c r="BL879" s="2" t="s">
        <v>250</v>
      </c>
      <c r="BM879" s="134" t="s">
        <v>1050</v>
      </c>
    </row>
    <row r="880" spans="2:47" s="17" customFormat="1" ht="12">
      <c r="B880" s="18"/>
      <c r="D880" s="136" t="s">
        <v>154</v>
      </c>
      <c r="F880" s="137" t="s">
        <v>1051</v>
      </c>
      <c r="I880" s="138"/>
      <c r="L880" s="18"/>
      <c r="M880" s="139"/>
      <c r="T880" s="42"/>
      <c r="AT880" s="2" t="s">
        <v>154</v>
      </c>
      <c r="AU880" s="2" t="s">
        <v>81</v>
      </c>
    </row>
    <row r="881" spans="2:47" s="17" customFormat="1" ht="165.75">
      <c r="B881" s="18"/>
      <c r="D881" s="142" t="s">
        <v>176</v>
      </c>
      <c r="F881" s="164" t="s">
        <v>1052</v>
      </c>
      <c r="I881" s="138"/>
      <c r="L881" s="18"/>
      <c r="M881" s="139"/>
      <c r="T881" s="42"/>
      <c r="AT881" s="2" t="s">
        <v>176</v>
      </c>
      <c r="AU881" s="2" t="s">
        <v>81</v>
      </c>
    </row>
    <row r="882" spans="2:51" s="140" customFormat="1" ht="12">
      <c r="B882" s="141"/>
      <c r="D882" s="142" t="s">
        <v>156</v>
      </c>
      <c r="E882" s="143" t="s">
        <v>19</v>
      </c>
      <c r="F882" s="144" t="s">
        <v>1053</v>
      </c>
      <c r="H882" s="143" t="s">
        <v>19</v>
      </c>
      <c r="I882" s="145"/>
      <c r="L882" s="141"/>
      <c r="M882" s="146"/>
      <c r="T882" s="147"/>
      <c r="AT882" s="143" t="s">
        <v>156</v>
      </c>
      <c r="AU882" s="143" t="s">
        <v>81</v>
      </c>
      <c r="AV882" s="140" t="s">
        <v>79</v>
      </c>
      <c r="AW882" s="140" t="s">
        <v>33</v>
      </c>
      <c r="AX882" s="140" t="s">
        <v>71</v>
      </c>
      <c r="AY882" s="143" t="s">
        <v>145</v>
      </c>
    </row>
    <row r="883" spans="2:51" s="140" customFormat="1" ht="12">
      <c r="B883" s="141"/>
      <c r="D883" s="142" t="s">
        <v>156</v>
      </c>
      <c r="E883" s="143" t="s">
        <v>19</v>
      </c>
      <c r="F883" s="144" t="s">
        <v>236</v>
      </c>
      <c r="H883" s="143" t="s">
        <v>19</v>
      </c>
      <c r="I883" s="145"/>
      <c r="L883" s="141"/>
      <c r="M883" s="146"/>
      <c r="T883" s="147"/>
      <c r="AT883" s="143" t="s">
        <v>156</v>
      </c>
      <c r="AU883" s="143" t="s">
        <v>81</v>
      </c>
      <c r="AV883" s="140" t="s">
        <v>79</v>
      </c>
      <c r="AW883" s="140" t="s">
        <v>33</v>
      </c>
      <c r="AX883" s="140" t="s">
        <v>71</v>
      </c>
      <c r="AY883" s="143" t="s">
        <v>145</v>
      </c>
    </row>
    <row r="884" spans="2:51" s="148" customFormat="1" ht="12">
      <c r="B884" s="149"/>
      <c r="D884" s="142" t="s">
        <v>156</v>
      </c>
      <c r="E884" s="150" t="s">
        <v>19</v>
      </c>
      <c r="F884" s="151" t="s">
        <v>1054</v>
      </c>
      <c r="H884" s="152">
        <v>14.57</v>
      </c>
      <c r="I884" s="153"/>
      <c r="L884" s="149"/>
      <c r="M884" s="154"/>
      <c r="T884" s="155"/>
      <c r="AT884" s="150" t="s">
        <v>156</v>
      </c>
      <c r="AU884" s="150" t="s">
        <v>81</v>
      </c>
      <c r="AV884" s="148" t="s">
        <v>81</v>
      </c>
      <c r="AW884" s="148" t="s">
        <v>33</v>
      </c>
      <c r="AX884" s="148" t="s">
        <v>71</v>
      </c>
      <c r="AY884" s="150" t="s">
        <v>145</v>
      </c>
    </row>
    <row r="885" spans="2:51" s="140" customFormat="1" ht="12">
      <c r="B885" s="141"/>
      <c r="D885" s="142" t="s">
        <v>156</v>
      </c>
      <c r="E885" s="143" t="s">
        <v>19</v>
      </c>
      <c r="F885" s="144" t="s">
        <v>237</v>
      </c>
      <c r="H885" s="143" t="s">
        <v>19</v>
      </c>
      <c r="I885" s="145"/>
      <c r="L885" s="141"/>
      <c r="M885" s="146"/>
      <c r="T885" s="147"/>
      <c r="AT885" s="143" t="s">
        <v>156</v>
      </c>
      <c r="AU885" s="143" t="s">
        <v>81</v>
      </c>
      <c r="AV885" s="140" t="s">
        <v>79</v>
      </c>
      <c r="AW885" s="140" t="s">
        <v>33</v>
      </c>
      <c r="AX885" s="140" t="s">
        <v>71</v>
      </c>
      <c r="AY885" s="143" t="s">
        <v>145</v>
      </c>
    </row>
    <row r="886" spans="2:51" s="148" customFormat="1" ht="12">
      <c r="B886" s="149"/>
      <c r="D886" s="142" t="s">
        <v>156</v>
      </c>
      <c r="E886" s="150" t="s">
        <v>19</v>
      </c>
      <c r="F886" s="151" t="s">
        <v>1055</v>
      </c>
      <c r="H886" s="152">
        <v>11.26</v>
      </c>
      <c r="I886" s="153"/>
      <c r="L886" s="149"/>
      <c r="M886" s="154"/>
      <c r="T886" s="155"/>
      <c r="AT886" s="150" t="s">
        <v>156</v>
      </c>
      <c r="AU886" s="150" t="s">
        <v>81</v>
      </c>
      <c r="AV886" s="148" t="s">
        <v>81</v>
      </c>
      <c r="AW886" s="148" t="s">
        <v>33</v>
      </c>
      <c r="AX886" s="148" t="s">
        <v>71</v>
      </c>
      <c r="AY886" s="150" t="s">
        <v>145</v>
      </c>
    </row>
    <row r="887" spans="2:51" s="156" customFormat="1" ht="12">
      <c r="B887" s="157"/>
      <c r="D887" s="142" t="s">
        <v>156</v>
      </c>
      <c r="E887" s="158" t="s">
        <v>19</v>
      </c>
      <c r="F887" s="159" t="s">
        <v>161</v>
      </c>
      <c r="H887" s="160">
        <v>25.83</v>
      </c>
      <c r="I887" s="161"/>
      <c r="L887" s="157"/>
      <c r="M887" s="162"/>
      <c r="T887" s="163"/>
      <c r="AT887" s="158" t="s">
        <v>156</v>
      </c>
      <c r="AU887" s="158" t="s">
        <v>81</v>
      </c>
      <c r="AV887" s="156" t="s">
        <v>152</v>
      </c>
      <c r="AW887" s="156" t="s">
        <v>33</v>
      </c>
      <c r="AX887" s="156" t="s">
        <v>79</v>
      </c>
      <c r="AY887" s="158" t="s">
        <v>145</v>
      </c>
    </row>
    <row r="888" spans="2:65" s="17" customFormat="1" ht="44.25" customHeight="1">
      <c r="B888" s="18"/>
      <c r="C888" s="123" t="s">
        <v>1056</v>
      </c>
      <c r="D888" s="123" t="s">
        <v>147</v>
      </c>
      <c r="E888" s="124" t="s">
        <v>1057</v>
      </c>
      <c r="F888" s="125" t="s">
        <v>1058</v>
      </c>
      <c r="G888" s="126" t="s">
        <v>316</v>
      </c>
      <c r="H888" s="127">
        <v>3.84</v>
      </c>
      <c r="I888" s="128"/>
      <c r="J888" s="129">
        <f>ROUND(I888*H888,2)</f>
        <v>0</v>
      </c>
      <c r="K888" s="125" t="s">
        <v>151</v>
      </c>
      <c r="L888" s="18"/>
      <c r="M888" s="130" t="s">
        <v>19</v>
      </c>
      <c r="N888" s="131" t="s">
        <v>42</v>
      </c>
      <c r="P888" s="132">
        <f>O888*H888</f>
        <v>0</v>
      </c>
      <c r="Q888" s="132">
        <v>0.01384</v>
      </c>
      <c r="R888" s="132">
        <f>Q888*H888</f>
        <v>0.053145599999999994</v>
      </c>
      <c r="S888" s="132">
        <v>0</v>
      </c>
      <c r="T888" s="133">
        <f>S888*H888</f>
        <v>0</v>
      </c>
      <c r="AR888" s="134" t="s">
        <v>250</v>
      </c>
      <c r="AT888" s="134" t="s">
        <v>147</v>
      </c>
      <c r="AU888" s="134" t="s">
        <v>81</v>
      </c>
      <c r="AY888" s="2" t="s">
        <v>145</v>
      </c>
      <c r="BE888" s="135">
        <f t="shared" si="80"/>
        <v>0</v>
      </c>
      <c r="BF888" s="135">
        <f t="shared" si="81"/>
        <v>0</v>
      </c>
      <c r="BG888" s="135">
        <f t="shared" si="82"/>
        <v>0</v>
      </c>
      <c r="BH888" s="135">
        <f t="shared" si="83"/>
        <v>0</v>
      </c>
      <c r="BI888" s="135">
        <f t="shared" si="84"/>
        <v>0</v>
      </c>
      <c r="BJ888" s="2" t="s">
        <v>79</v>
      </c>
      <c r="BK888" s="135">
        <f>ROUND(I888*H888,2)</f>
        <v>0</v>
      </c>
      <c r="BL888" s="2" t="s">
        <v>250</v>
      </c>
      <c r="BM888" s="134" t="s">
        <v>1059</v>
      </c>
    </row>
    <row r="889" spans="2:47" s="17" customFormat="1" ht="12">
      <c r="B889" s="18"/>
      <c r="D889" s="136" t="s">
        <v>154</v>
      </c>
      <c r="F889" s="137" t="s">
        <v>1060</v>
      </c>
      <c r="I889" s="138"/>
      <c r="L889" s="18"/>
      <c r="M889" s="139"/>
      <c r="T889" s="42"/>
      <c r="AT889" s="2" t="s">
        <v>154</v>
      </c>
      <c r="AU889" s="2" t="s">
        <v>81</v>
      </c>
    </row>
    <row r="890" spans="2:47" s="17" customFormat="1" ht="136.5">
      <c r="B890" s="18"/>
      <c r="D890" s="142" t="s">
        <v>176</v>
      </c>
      <c r="F890" s="164" t="s">
        <v>1061</v>
      </c>
      <c r="I890" s="138"/>
      <c r="L890" s="18"/>
      <c r="M890" s="139"/>
      <c r="T890" s="42"/>
      <c r="AT890" s="2" t="s">
        <v>176</v>
      </c>
      <c r="AU890" s="2" t="s">
        <v>81</v>
      </c>
    </row>
    <row r="891" spans="2:51" s="140" customFormat="1" ht="12">
      <c r="B891" s="141"/>
      <c r="D891" s="142" t="s">
        <v>156</v>
      </c>
      <c r="E891" s="143" t="s">
        <v>19</v>
      </c>
      <c r="F891" s="144" t="s">
        <v>1062</v>
      </c>
      <c r="H891" s="143" t="s">
        <v>19</v>
      </c>
      <c r="I891" s="145"/>
      <c r="L891" s="141"/>
      <c r="M891" s="146"/>
      <c r="T891" s="147"/>
      <c r="AT891" s="143" t="s">
        <v>156</v>
      </c>
      <c r="AU891" s="143" t="s">
        <v>81</v>
      </c>
      <c r="AV891" s="140" t="s">
        <v>79</v>
      </c>
      <c r="AW891" s="140" t="s">
        <v>33</v>
      </c>
      <c r="AX891" s="140" t="s">
        <v>71</v>
      </c>
      <c r="AY891" s="143" t="s">
        <v>145</v>
      </c>
    </row>
    <row r="892" spans="2:51" s="148" customFormat="1" ht="12">
      <c r="B892" s="149"/>
      <c r="D892" s="142" t="s">
        <v>156</v>
      </c>
      <c r="E892" s="150" t="s">
        <v>19</v>
      </c>
      <c r="F892" s="151" t="s">
        <v>1063</v>
      </c>
      <c r="H892" s="152">
        <v>3.84</v>
      </c>
      <c r="I892" s="153"/>
      <c r="L892" s="149"/>
      <c r="M892" s="154"/>
      <c r="T892" s="155"/>
      <c r="AT892" s="150" t="s">
        <v>156</v>
      </c>
      <c r="AU892" s="150" t="s">
        <v>81</v>
      </c>
      <c r="AV892" s="148" t="s">
        <v>81</v>
      </c>
      <c r="AW892" s="148" t="s">
        <v>33</v>
      </c>
      <c r="AX892" s="148" t="s">
        <v>71</v>
      </c>
      <c r="AY892" s="150" t="s">
        <v>145</v>
      </c>
    </row>
    <row r="893" spans="2:51" s="156" customFormat="1" ht="12">
      <c r="B893" s="157"/>
      <c r="D893" s="142" t="s">
        <v>156</v>
      </c>
      <c r="E893" s="158" t="s">
        <v>19</v>
      </c>
      <c r="F893" s="159" t="s">
        <v>161</v>
      </c>
      <c r="H893" s="160">
        <v>3.84</v>
      </c>
      <c r="I893" s="161"/>
      <c r="L893" s="157"/>
      <c r="M893" s="162"/>
      <c r="T893" s="163"/>
      <c r="AT893" s="158" t="s">
        <v>156</v>
      </c>
      <c r="AU893" s="158" t="s">
        <v>81</v>
      </c>
      <c r="AV893" s="156" t="s">
        <v>152</v>
      </c>
      <c r="AW893" s="156" t="s">
        <v>33</v>
      </c>
      <c r="AX893" s="156" t="s">
        <v>79</v>
      </c>
      <c r="AY893" s="158" t="s">
        <v>145</v>
      </c>
    </row>
    <row r="894" spans="2:65" s="17" customFormat="1" ht="37.9" customHeight="1">
      <c r="B894" s="18"/>
      <c r="C894" s="123" t="s">
        <v>1064</v>
      </c>
      <c r="D894" s="123" t="s">
        <v>147</v>
      </c>
      <c r="E894" s="124" t="s">
        <v>1065</v>
      </c>
      <c r="F894" s="125" t="s">
        <v>1066</v>
      </c>
      <c r="G894" s="126" t="s">
        <v>316</v>
      </c>
      <c r="H894" s="127">
        <v>29.67</v>
      </c>
      <c r="I894" s="128"/>
      <c r="J894" s="129">
        <f>ROUND(I894*H894,2)</f>
        <v>0</v>
      </c>
      <c r="K894" s="125" t="s">
        <v>151</v>
      </c>
      <c r="L894" s="18"/>
      <c r="M894" s="130" t="s">
        <v>19</v>
      </c>
      <c r="N894" s="131" t="s">
        <v>42</v>
      </c>
      <c r="P894" s="132">
        <f>O894*H894</f>
        <v>0</v>
      </c>
      <c r="Q894" s="132">
        <v>0.0001</v>
      </c>
      <c r="R894" s="132">
        <f>Q894*H894</f>
        <v>0.0029670000000000005</v>
      </c>
      <c r="S894" s="132">
        <v>0</v>
      </c>
      <c r="T894" s="133">
        <f>S894*H894</f>
        <v>0</v>
      </c>
      <c r="AR894" s="134" t="s">
        <v>250</v>
      </c>
      <c r="AT894" s="134" t="s">
        <v>147</v>
      </c>
      <c r="AU894" s="134" t="s">
        <v>81</v>
      </c>
      <c r="AY894" s="2" t="s">
        <v>145</v>
      </c>
      <c r="BE894" s="135">
        <f t="shared" si="80"/>
        <v>0</v>
      </c>
      <c r="BF894" s="135">
        <f t="shared" si="81"/>
        <v>0</v>
      </c>
      <c r="BG894" s="135">
        <f t="shared" si="82"/>
        <v>0</v>
      </c>
      <c r="BH894" s="135">
        <f t="shared" si="83"/>
        <v>0</v>
      </c>
      <c r="BI894" s="135">
        <f t="shared" si="84"/>
        <v>0</v>
      </c>
      <c r="BJ894" s="2" t="s">
        <v>79</v>
      </c>
      <c r="BK894" s="135">
        <f>ROUND(I894*H894,2)</f>
        <v>0</v>
      </c>
      <c r="BL894" s="2" t="s">
        <v>250</v>
      </c>
      <c r="BM894" s="134" t="s">
        <v>1067</v>
      </c>
    </row>
    <row r="895" spans="2:47" s="17" customFormat="1" ht="12">
      <c r="B895" s="18"/>
      <c r="D895" s="136" t="s">
        <v>154</v>
      </c>
      <c r="F895" s="137" t="s">
        <v>1068</v>
      </c>
      <c r="I895" s="138"/>
      <c r="L895" s="18"/>
      <c r="M895" s="139"/>
      <c r="T895" s="42"/>
      <c r="AT895" s="2" t="s">
        <v>154</v>
      </c>
      <c r="AU895" s="2" t="s">
        <v>81</v>
      </c>
    </row>
    <row r="896" spans="2:47" s="17" customFormat="1" ht="165.75">
      <c r="B896" s="18"/>
      <c r="D896" s="142" t="s">
        <v>176</v>
      </c>
      <c r="F896" s="164" t="s">
        <v>1052</v>
      </c>
      <c r="I896" s="138"/>
      <c r="L896" s="18"/>
      <c r="M896" s="139"/>
      <c r="T896" s="42"/>
      <c r="AT896" s="2" t="s">
        <v>176</v>
      </c>
      <c r="AU896" s="2" t="s">
        <v>81</v>
      </c>
    </row>
    <row r="897" spans="2:51" s="148" customFormat="1" ht="12">
      <c r="B897" s="149"/>
      <c r="D897" s="142" t="s">
        <v>156</v>
      </c>
      <c r="E897" s="150" t="s">
        <v>19</v>
      </c>
      <c r="F897" s="151" t="s">
        <v>1069</v>
      </c>
      <c r="H897" s="152">
        <v>29.67</v>
      </c>
      <c r="I897" s="153"/>
      <c r="L897" s="149"/>
      <c r="M897" s="154"/>
      <c r="T897" s="155"/>
      <c r="AT897" s="150" t="s">
        <v>156</v>
      </c>
      <c r="AU897" s="150" t="s">
        <v>81</v>
      </c>
      <c r="AV897" s="148" t="s">
        <v>81</v>
      </c>
      <c r="AW897" s="148" t="s">
        <v>33</v>
      </c>
      <c r="AX897" s="148" t="s">
        <v>71</v>
      </c>
      <c r="AY897" s="150" t="s">
        <v>145</v>
      </c>
    </row>
    <row r="898" spans="2:51" s="156" customFormat="1" ht="12">
      <c r="B898" s="157"/>
      <c r="D898" s="142" t="s">
        <v>156</v>
      </c>
      <c r="E898" s="158" t="s">
        <v>19</v>
      </c>
      <c r="F898" s="159" t="s">
        <v>161</v>
      </c>
      <c r="H898" s="160">
        <v>29.67</v>
      </c>
      <c r="I898" s="161"/>
      <c r="L898" s="157"/>
      <c r="M898" s="162"/>
      <c r="T898" s="163"/>
      <c r="AT898" s="158" t="s">
        <v>156</v>
      </c>
      <c r="AU898" s="158" t="s">
        <v>81</v>
      </c>
      <c r="AV898" s="156" t="s">
        <v>152</v>
      </c>
      <c r="AW898" s="156" t="s">
        <v>33</v>
      </c>
      <c r="AX898" s="156" t="s">
        <v>79</v>
      </c>
      <c r="AY898" s="158" t="s">
        <v>145</v>
      </c>
    </row>
    <row r="899" spans="2:65" s="17" customFormat="1" ht="44.25" customHeight="1">
      <c r="B899" s="18"/>
      <c r="C899" s="123" t="s">
        <v>1070</v>
      </c>
      <c r="D899" s="123" t="s">
        <v>147</v>
      </c>
      <c r="E899" s="124" t="s">
        <v>1071</v>
      </c>
      <c r="F899" s="125" t="s">
        <v>1072</v>
      </c>
      <c r="G899" s="126" t="s">
        <v>292</v>
      </c>
      <c r="H899" s="127">
        <v>19</v>
      </c>
      <c r="I899" s="128"/>
      <c r="J899" s="129">
        <f>ROUND(I899*H899,2)</f>
        <v>0</v>
      </c>
      <c r="K899" s="125" t="s">
        <v>151</v>
      </c>
      <c r="L899" s="18"/>
      <c r="M899" s="130" t="s">
        <v>19</v>
      </c>
      <c r="N899" s="131" t="s">
        <v>42</v>
      </c>
      <c r="P899" s="132">
        <f>O899*H899</f>
        <v>0</v>
      </c>
      <c r="Q899" s="132">
        <v>0.00663</v>
      </c>
      <c r="R899" s="132">
        <f>Q899*H899</f>
        <v>0.12597</v>
      </c>
      <c r="S899" s="132">
        <v>0</v>
      </c>
      <c r="T899" s="133">
        <f>S899*H899</f>
        <v>0</v>
      </c>
      <c r="AR899" s="134" t="s">
        <v>250</v>
      </c>
      <c r="AT899" s="134" t="s">
        <v>147</v>
      </c>
      <c r="AU899" s="134" t="s">
        <v>81</v>
      </c>
      <c r="AY899" s="2" t="s">
        <v>145</v>
      </c>
      <c r="BE899" s="135">
        <f t="shared" si="80"/>
        <v>0</v>
      </c>
      <c r="BF899" s="135">
        <f t="shared" si="81"/>
        <v>0</v>
      </c>
      <c r="BG899" s="135">
        <f t="shared" si="82"/>
        <v>0</v>
      </c>
      <c r="BH899" s="135">
        <f t="shared" si="83"/>
        <v>0</v>
      </c>
      <c r="BI899" s="135">
        <f t="shared" si="84"/>
        <v>0</v>
      </c>
      <c r="BJ899" s="2" t="s">
        <v>79</v>
      </c>
      <c r="BK899" s="135">
        <f>ROUND(I899*H899,2)</f>
        <v>0</v>
      </c>
      <c r="BL899" s="2" t="s">
        <v>250</v>
      </c>
      <c r="BM899" s="134" t="s">
        <v>1073</v>
      </c>
    </row>
    <row r="900" spans="2:47" s="17" customFormat="1" ht="12">
      <c r="B900" s="18"/>
      <c r="D900" s="136" t="s">
        <v>154</v>
      </c>
      <c r="F900" s="137" t="s">
        <v>1074</v>
      </c>
      <c r="I900" s="138"/>
      <c r="L900" s="18"/>
      <c r="M900" s="139"/>
      <c r="T900" s="42"/>
      <c r="AT900" s="2" t="s">
        <v>154</v>
      </c>
      <c r="AU900" s="2" t="s">
        <v>81</v>
      </c>
    </row>
    <row r="901" spans="2:47" s="17" customFormat="1" ht="165.75">
      <c r="B901" s="18"/>
      <c r="D901" s="142" t="s">
        <v>176</v>
      </c>
      <c r="F901" s="164" t="s">
        <v>1052</v>
      </c>
      <c r="I901" s="138"/>
      <c r="L901" s="18"/>
      <c r="M901" s="139"/>
      <c r="T901" s="42"/>
      <c r="AT901" s="2" t="s">
        <v>176</v>
      </c>
      <c r="AU901" s="2" t="s">
        <v>81</v>
      </c>
    </row>
    <row r="902" spans="2:51" s="140" customFormat="1" ht="12">
      <c r="B902" s="141"/>
      <c r="D902" s="142" t="s">
        <v>156</v>
      </c>
      <c r="E902" s="143" t="s">
        <v>19</v>
      </c>
      <c r="F902" s="144" t="s">
        <v>1075</v>
      </c>
      <c r="H902" s="143" t="s">
        <v>19</v>
      </c>
      <c r="I902" s="145"/>
      <c r="L902" s="141"/>
      <c r="M902" s="146"/>
      <c r="T902" s="147"/>
      <c r="AT902" s="143" t="s">
        <v>156</v>
      </c>
      <c r="AU902" s="143" t="s">
        <v>81</v>
      </c>
      <c r="AV902" s="140" t="s">
        <v>79</v>
      </c>
      <c r="AW902" s="140" t="s">
        <v>33</v>
      </c>
      <c r="AX902" s="140" t="s">
        <v>71</v>
      </c>
      <c r="AY902" s="143" t="s">
        <v>145</v>
      </c>
    </row>
    <row r="903" spans="2:51" s="148" customFormat="1" ht="12">
      <c r="B903" s="149"/>
      <c r="D903" s="142" t="s">
        <v>156</v>
      </c>
      <c r="E903" s="150" t="s">
        <v>19</v>
      </c>
      <c r="F903" s="151" t="s">
        <v>1076</v>
      </c>
      <c r="H903" s="152">
        <v>19</v>
      </c>
      <c r="I903" s="153"/>
      <c r="L903" s="149"/>
      <c r="M903" s="154"/>
      <c r="T903" s="155"/>
      <c r="AT903" s="150" t="s">
        <v>156</v>
      </c>
      <c r="AU903" s="150" t="s">
        <v>81</v>
      </c>
      <c r="AV903" s="148" t="s">
        <v>81</v>
      </c>
      <c r="AW903" s="148" t="s">
        <v>33</v>
      </c>
      <c r="AX903" s="148" t="s">
        <v>71</v>
      </c>
      <c r="AY903" s="150" t="s">
        <v>145</v>
      </c>
    </row>
    <row r="904" spans="2:51" s="156" customFormat="1" ht="12">
      <c r="B904" s="157"/>
      <c r="D904" s="142" t="s">
        <v>156</v>
      </c>
      <c r="E904" s="158" t="s">
        <v>19</v>
      </c>
      <c r="F904" s="159" t="s">
        <v>161</v>
      </c>
      <c r="H904" s="160">
        <v>19</v>
      </c>
      <c r="I904" s="161"/>
      <c r="L904" s="157"/>
      <c r="M904" s="162"/>
      <c r="T904" s="163"/>
      <c r="AT904" s="158" t="s">
        <v>156</v>
      </c>
      <c r="AU904" s="158" t="s">
        <v>81</v>
      </c>
      <c r="AV904" s="156" t="s">
        <v>152</v>
      </c>
      <c r="AW904" s="156" t="s">
        <v>33</v>
      </c>
      <c r="AX904" s="156" t="s">
        <v>79</v>
      </c>
      <c r="AY904" s="158" t="s">
        <v>145</v>
      </c>
    </row>
    <row r="905" spans="2:65" s="17" customFormat="1" ht="44.25" customHeight="1">
      <c r="B905" s="18"/>
      <c r="C905" s="123" t="s">
        <v>1077</v>
      </c>
      <c r="D905" s="123" t="s">
        <v>147</v>
      </c>
      <c r="E905" s="124" t="s">
        <v>1078</v>
      </c>
      <c r="F905" s="125" t="s">
        <v>1079</v>
      </c>
      <c r="G905" s="126" t="s">
        <v>292</v>
      </c>
      <c r="H905" s="127">
        <v>20.2</v>
      </c>
      <c r="I905" s="128"/>
      <c r="J905" s="129">
        <f>ROUND(I905*H905,2)</f>
        <v>0</v>
      </c>
      <c r="K905" s="125" t="s">
        <v>151</v>
      </c>
      <c r="L905" s="18"/>
      <c r="M905" s="130" t="s">
        <v>19</v>
      </c>
      <c r="N905" s="131" t="s">
        <v>42</v>
      </c>
      <c r="P905" s="132">
        <f>O905*H905</f>
        <v>0</v>
      </c>
      <c r="Q905" s="132">
        <v>1E-05</v>
      </c>
      <c r="R905" s="132">
        <f>Q905*H905</f>
        <v>0.000202</v>
      </c>
      <c r="S905" s="132">
        <v>0</v>
      </c>
      <c r="T905" s="133">
        <f>S905*H905</f>
        <v>0</v>
      </c>
      <c r="AR905" s="134" t="s">
        <v>250</v>
      </c>
      <c r="AT905" s="134" t="s">
        <v>147</v>
      </c>
      <c r="AU905" s="134" t="s">
        <v>81</v>
      </c>
      <c r="AY905" s="2" t="s">
        <v>145</v>
      </c>
      <c r="BE905" s="135">
        <f t="shared" si="80"/>
        <v>0</v>
      </c>
      <c r="BF905" s="135">
        <f t="shared" si="81"/>
        <v>0</v>
      </c>
      <c r="BG905" s="135">
        <f t="shared" si="82"/>
        <v>0</v>
      </c>
      <c r="BH905" s="135">
        <f t="shared" si="83"/>
        <v>0</v>
      </c>
      <c r="BI905" s="135">
        <f t="shared" si="84"/>
        <v>0</v>
      </c>
      <c r="BJ905" s="2" t="s">
        <v>79</v>
      </c>
      <c r="BK905" s="135">
        <f>ROUND(I905*H905,2)</f>
        <v>0</v>
      </c>
      <c r="BL905" s="2" t="s">
        <v>250</v>
      </c>
      <c r="BM905" s="134" t="s">
        <v>1080</v>
      </c>
    </row>
    <row r="906" spans="2:47" s="17" customFormat="1" ht="12">
      <c r="B906" s="18"/>
      <c r="D906" s="136" t="s">
        <v>154</v>
      </c>
      <c r="F906" s="137" t="s">
        <v>1081</v>
      </c>
      <c r="I906" s="138"/>
      <c r="L906" s="18"/>
      <c r="M906" s="139"/>
      <c r="T906" s="42"/>
      <c r="AT906" s="2" t="s">
        <v>154</v>
      </c>
      <c r="AU906" s="2" t="s">
        <v>81</v>
      </c>
    </row>
    <row r="907" spans="2:47" s="17" customFormat="1" ht="165.75">
      <c r="B907" s="18"/>
      <c r="D907" s="142" t="s">
        <v>176</v>
      </c>
      <c r="F907" s="164" t="s">
        <v>1052</v>
      </c>
      <c r="I907" s="138"/>
      <c r="L907" s="18"/>
      <c r="M907" s="139"/>
      <c r="T907" s="42"/>
      <c r="AT907" s="2" t="s">
        <v>176</v>
      </c>
      <c r="AU907" s="2" t="s">
        <v>81</v>
      </c>
    </row>
    <row r="908" spans="2:51" s="140" customFormat="1" ht="12">
      <c r="B908" s="141"/>
      <c r="D908" s="142" t="s">
        <v>156</v>
      </c>
      <c r="E908" s="143" t="s">
        <v>19</v>
      </c>
      <c r="F908" s="144" t="s">
        <v>1075</v>
      </c>
      <c r="H908" s="143" t="s">
        <v>19</v>
      </c>
      <c r="I908" s="145"/>
      <c r="L908" s="141"/>
      <c r="M908" s="146"/>
      <c r="T908" s="147"/>
      <c r="AT908" s="143" t="s">
        <v>156</v>
      </c>
      <c r="AU908" s="143" t="s">
        <v>81</v>
      </c>
      <c r="AV908" s="140" t="s">
        <v>79</v>
      </c>
      <c r="AW908" s="140" t="s">
        <v>33</v>
      </c>
      <c r="AX908" s="140" t="s">
        <v>71</v>
      </c>
      <c r="AY908" s="143" t="s">
        <v>145</v>
      </c>
    </row>
    <row r="909" spans="2:51" s="148" customFormat="1" ht="12">
      <c r="B909" s="149"/>
      <c r="D909" s="142" t="s">
        <v>156</v>
      </c>
      <c r="E909" s="150" t="s">
        <v>19</v>
      </c>
      <c r="F909" s="151" t="s">
        <v>1082</v>
      </c>
      <c r="H909" s="152">
        <v>20.2</v>
      </c>
      <c r="I909" s="153"/>
      <c r="L909" s="149"/>
      <c r="M909" s="154"/>
      <c r="T909" s="155"/>
      <c r="AT909" s="150" t="s">
        <v>156</v>
      </c>
      <c r="AU909" s="150" t="s">
        <v>81</v>
      </c>
      <c r="AV909" s="148" t="s">
        <v>81</v>
      </c>
      <c r="AW909" s="148" t="s">
        <v>33</v>
      </c>
      <c r="AX909" s="148" t="s">
        <v>71</v>
      </c>
      <c r="AY909" s="150" t="s">
        <v>145</v>
      </c>
    </row>
    <row r="910" spans="2:51" s="156" customFormat="1" ht="12">
      <c r="B910" s="157"/>
      <c r="D910" s="142" t="s">
        <v>156</v>
      </c>
      <c r="E910" s="158" t="s">
        <v>19</v>
      </c>
      <c r="F910" s="159" t="s">
        <v>161</v>
      </c>
      <c r="H910" s="160">
        <v>20.2</v>
      </c>
      <c r="I910" s="161"/>
      <c r="L910" s="157"/>
      <c r="M910" s="162"/>
      <c r="T910" s="163"/>
      <c r="AT910" s="158" t="s">
        <v>156</v>
      </c>
      <c r="AU910" s="158" t="s">
        <v>81</v>
      </c>
      <c r="AV910" s="156" t="s">
        <v>152</v>
      </c>
      <c r="AW910" s="156" t="s">
        <v>33</v>
      </c>
      <c r="AX910" s="156" t="s">
        <v>79</v>
      </c>
      <c r="AY910" s="158" t="s">
        <v>145</v>
      </c>
    </row>
    <row r="911" spans="2:65" s="17" customFormat="1" ht="37.9" customHeight="1">
      <c r="B911" s="18"/>
      <c r="C911" s="123" t="s">
        <v>1083</v>
      </c>
      <c r="D911" s="123" t="s">
        <v>147</v>
      </c>
      <c r="E911" s="124" t="s">
        <v>1084</v>
      </c>
      <c r="F911" s="125" t="s">
        <v>1085</v>
      </c>
      <c r="G911" s="126" t="s">
        <v>316</v>
      </c>
      <c r="H911" s="127">
        <v>50.4</v>
      </c>
      <c r="I911" s="128"/>
      <c r="J911" s="129">
        <f>ROUND(I911*H911,2)</f>
        <v>0</v>
      </c>
      <c r="K911" s="125" t="s">
        <v>151</v>
      </c>
      <c r="L911" s="18"/>
      <c r="M911" s="130" t="s">
        <v>19</v>
      </c>
      <c r="N911" s="131" t="s">
        <v>42</v>
      </c>
      <c r="P911" s="132">
        <f>O911*H911</f>
        <v>0</v>
      </c>
      <c r="Q911" s="132">
        <v>0.00125</v>
      </c>
      <c r="R911" s="132">
        <f>Q911*H911</f>
        <v>0.063</v>
      </c>
      <c r="S911" s="132">
        <v>0</v>
      </c>
      <c r="T911" s="133">
        <f>S911*H911</f>
        <v>0</v>
      </c>
      <c r="AR911" s="134" t="s">
        <v>250</v>
      </c>
      <c r="AT911" s="134" t="s">
        <v>147</v>
      </c>
      <c r="AU911" s="134" t="s">
        <v>81</v>
      </c>
      <c r="AY911" s="2" t="s">
        <v>145</v>
      </c>
      <c r="BE911" s="135">
        <f t="shared" si="80"/>
        <v>0</v>
      </c>
      <c r="BF911" s="135">
        <f t="shared" si="81"/>
        <v>0</v>
      </c>
      <c r="BG911" s="135">
        <f t="shared" si="82"/>
        <v>0</v>
      </c>
      <c r="BH911" s="135">
        <f t="shared" si="83"/>
        <v>0</v>
      </c>
      <c r="BI911" s="135">
        <f t="shared" si="84"/>
        <v>0</v>
      </c>
      <c r="BJ911" s="2" t="s">
        <v>79</v>
      </c>
      <c r="BK911" s="135">
        <f>ROUND(I911*H911,2)</f>
        <v>0</v>
      </c>
      <c r="BL911" s="2" t="s">
        <v>250</v>
      </c>
      <c r="BM911" s="134" t="s">
        <v>1086</v>
      </c>
    </row>
    <row r="912" spans="2:47" s="17" customFormat="1" ht="12">
      <c r="B912" s="18"/>
      <c r="D912" s="136" t="s">
        <v>154</v>
      </c>
      <c r="F912" s="137" t="s">
        <v>1087</v>
      </c>
      <c r="I912" s="138"/>
      <c r="L912" s="18"/>
      <c r="M912" s="139"/>
      <c r="T912" s="42"/>
      <c r="AT912" s="2" t="s">
        <v>154</v>
      </c>
      <c r="AU912" s="2" t="s">
        <v>81</v>
      </c>
    </row>
    <row r="913" spans="2:47" s="17" customFormat="1" ht="78">
      <c r="B913" s="18"/>
      <c r="D913" s="142" t="s">
        <v>176</v>
      </c>
      <c r="F913" s="164" t="s">
        <v>1088</v>
      </c>
      <c r="I913" s="138"/>
      <c r="L913" s="18"/>
      <c r="M913" s="139"/>
      <c r="T913" s="42"/>
      <c r="AT913" s="2" t="s">
        <v>176</v>
      </c>
      <c r="AU913" s="2" t="s">
        <v>81</v>
      </c>
    </row>
    <row r="914" spans="2:51" s="140" customFormat="1" ht="12">
      <c r="B914" s="141"/>
      <c r="D914" s="142" t="s">
        <v>156</v>
      </c>
      <c r="E914" s="143" t="s">
        <v>19</v>
      </c>
      <c r="F914" s="144" t="s">
        <v>1075</v>
      </c>
      <c r="H914" s="143" t="s">
        <v>19</v>
      </c>
      <c r="I914" s="145"/>
      <c r="L914" s="141"/>
      <c r="M914" s="146"/>
      <c r="T914" s="147"/>
      <c r="AT914" s="143" t="s">
        <v>156</v>
      </c>
      <c r="AU914" s="143" t="s">
        <v>81</v>
      </c>
      <c r="AV914" s="140" t="s">
        <v>79</v>
      </c>
      <c r="AW914" s="140" t="s">
        <v>33</v>
      </c>
      <c r="AX914" s="140" t="s">
        <v>71</v>
      </c>
      <c r="AY914" s="143" t="s">
        <v>145</v>
      </c>
    </row>
    <row r="915" spans="2:51" s="148" customFormat="1" ht="12">
      <c r="B915" s="149"/>
      <c r="D915" s="142" t="s">
        <v>156</v>
      </c>
      <c r="E915" s="150" t="s">
        <v>19</v>
      </c>
      <c r="F915" s="151" t="s">
        <v>907</v>
      </c>
      <c r="H915" s="152">
        <v>50.4</v>
      </c>
      <c r="I915" s="153"/>
      <c r="L915" s="149"/>
      <c r="M915" s="154"/>
      <c r="T915" s="155"/>
      <c r="AT915" s="150" t="s">
        <v>156</v>
      </c>
      <c r="AU915" s="150" t="s">
        <v>81</v>
      </c>
      <c r="AV915" s="148" t="s">
        <v>81</v>
      </c>
      <c r="AW915" s="148" t="s">
        <v>33</v>
      </c>
      <c r="AX915" s="148" t="s">
        <v>71</v>
      </c>
      <c r="AY915" s="150" t="s">
        <v>145</v>
      </c>
    </row>
    <row r="916" spans="2:51" s="156" customFormat="1" ht="12">
      <c r="B916" s="157"/>
      <c r="D916" s="142" t="s">
        <v>156</v>
      </c>
      <c r="E916" s="158" t="s">
        <v>19</v>
      </c>
      <c r="F916" s="159" t="s">
        <v>161</v>
      </c>
      <c r="H916" s="160">
        <v>50.4</v>
      </c>
      <c r="I916" s="161"/>
      <c r="L916" s="157"/>
      <c r="M916" s="162"/>
      <c r="T916" s="163"/>
      <c r="AT916" s="158" t="s">
        <v>156</v>
      </c>
      <c r="AU916" s="158" t="s">
        <v>81</v>
      </c>
      <c r="AV916" s="156" t="s">
        <v>152</v>
      </c>
      <c r="AW916" s="156" t="s">
        <v>33</v>
      </c>
      <c r="AX916" s="156" t="s">
        <v>79</v>
      </c>
      <c r="AY916" s="158" t="s">
        <v>145</v>
      </c>
    </row>
    <row r="917" spans="2:65" s="17" customFormat="1" ht="24.2" customHeight="1">
      <c r="B917" s="18"/>
      <c r="C917" s="165" t="s">
        <v>1089</v>
      </c>
      <c r="D917" s="165" t="s">
        <v>180</v>
      </c>
      <c r="E917" s="166" t="s">
        <v>1090</v>
      </c>
      <c r="F917" s="167" t="s">
        <v>1091</v>
      </c>
      <c r="G917" s="168" t="s">
        <v>316</v>
      </c>
      <c r="H917" s="169">
        <v>52.92</v>
      </c>
      <c r="I917" s="170"/>
      <c r="J917" s="171">
        <f>ROUND(I917*H917,2)</f>
        <v>0</v>
      </c>
      <c r="K917" s="167" t="s">
        <v>151</v>
      </c>
      <c r="L917" s="172"/>
      <c r="M917" s="173" t="s">
        <v>19</v>
      </c>
      <c r="N917" s="174" t="s">
        <v>42</v>
      </c>
      <c r="P917" s="132">
        <f>O917*H917</f>
        <v>0</v>
      </c>
      <c r="Q917" s="132">
        <v>0.008</v>
      </c>
      <c r="R917" s="132">
        <f>Q917*H917</f>
        <v>0.42336</v>
      </c>
      <c r="S917" s="132">
        <v>0</v>
      </c>
      <c r="T917" s="133">
        <f>S917*H917</f>
        <v>0</v>
      </c>
      <c r="AR917" s="134" t="s">
        <v>348</v>
      </c>
      <c r="AT917" s="134" t="s">
        <v>180</v>
      </c>
      <c r="AU917" s="134" t="s">
        <v>81</v>
      </c>
      <c r="AY917" s="2" t="s">
        <v>145</v>
      </c>
      <c r="BE917" s="135">
        <f t="shared" si="80"/>
        <v>0</v>
      </c>
      <c r="BF917" s="135">
        <f t="shared" si="81"/>
        <v>0</v>
      </c>
      <c r="BG917" s="135">
        <f t="shared" si="82"/>
        <v>0</v>
      </c>
      <c r="BH917" s="135">
        <f t="shared" si="83"/>
        <v>0</v>
      </c>
      <c r="BI917" s="135">
        <f t="shared" si="84"/>
        <v>0</v>
      </c>
      <c r="BJ917" s="2" t="s">
        <v>79</v>
      </c>
      <c r="BK917" s="135">
        <f>ROUND(I917*H917,2)</f>
        <v>0</v>
      </c>
      <c r="BL917" s="2" t="s">
        <v>250</v>
      </c>
      <c r="BM917" s="134" t="s">
        <v>1092</v>
      </c>
    </row>
    <row r="918" spans="2:51" s="148" customFormat="1" ht="12">
      <c r="B918" s="149"/>
      <c r="D918" s="142" t="s">
        <v>156</v>
      </c>
      <c r="E918" s="150" t="s">
        <v>19</v>
      </c>
      <c r="F918" s="151" t="s">
        <v>1093</v>
      </c>
      <c r="H918" s="152">
        <v>52.92</v>
      </c>
      <c r="I918" s="153"/>
      <c r="L918" s="149"/>
      <c r="M918" s="154"/>
      <c r="T918" s="155"/>
      <c r="AT918" s="150" t="s">
        <v>156</v>
      </c>
      <c r="AU918" s="150" t="s">
        <v>81</v>
      </c>
      <c r="AV918" s="148" t="s">
        <v>81</v>
      </c>
      <c r="AW918" s="148" t="s">
        <v>33</v>
      </c>
      <c r="AX918" s="148" t="s">
        <v>71</v>
      </c>
      <c r="AY918" s="150" t="s">
        <v>145</v>
      </c>
    </row>
    <row r="919" spans="2:51" s="156" customFormat="1" ht="12">
      <c r="B919" s="157"/>
      <c r="D919" s="142" t="s">
        <v>156</v>
      </c>
      <c r="E919" s="158" t="s">
        <v>19</v>
      </c>
      <c r="F919" s="159" t="s">
        <v>161</v>
      </c>
      <c r="H919" s="160">
        <v>52.92</v>
      </c>
      <c r="I919" s="161"/>
      <c r="L919" s="157"/>
      <c r="M919" s="162"/>
      <c r="T919" s="163"/>
      <c r="AT919" s="158" t="s">
        <v>156</v>
      </c>
      <c r="AU919" s="158" t="s">
        <v>81</v>
      </c>
      <c r="AV919" s="156" t="s">
        <v>152</v>
      </c>
      <c r="AW919" s="156" t="s">
        <v>33</v>
      </c>
      <c r="AX919" s="156" t="s">
        <v>79</v>
      </c>
      <c r="AY919" s="158" t="s">
        <v>145</v>
      </c>
    </row>
    <row r="920" spans="2:65" s="17" customFormat="1" ht="66.75" customHeight="1">
      <c r="B920" s="18"/>
      <c r="C920" s="123" t="s">
        <v>1094</v>
      </c>
      <c r="D920" s="123" t="s">
        <v>147</v>
      </c>
      <c r="E920" s="124" t="s">
        <v>1095</v>
      </c>
      <c r="F920" s="125" t="s">
        <v>1096</v>
      </c>
      <c r="G920" s="126" t="s">
        <v>1041</v>
      </c>
      <c r="H920" s="183"/>
      <c r="I920" s="128"/>
      <c r="J920" s="129">
        <f>ROUND(I920*H920,2)</f>
        <v>0</v>
      </c>
      <c r="K920" s="125" t="s">
        <v>151</v>
      </c>
      <c r="L920" s="18"/>
      <c r="M920" s="130" t="s">
        <v>19</v>
      </c>
      <c r="N920" s="131" t="s">
        <v>42</v>
      </c>
      <c r="P920" s="132">
        <f>O920*H920</f>
        <v>0</v>
      </c>
      <c r="Q920" s="132">
        <v>0</v>
      </c>
      <c r="R920" s="132">
        <f>Q920*H920</f>
        <v>0</v>
      </c>
      <c r="S920" s="132">
        <v>0</v>
      </c>
      <c r="T920" s="133">
        <f>S920*H920</f>
        <v>0</v>
      </c>
      <c r="AR920" s="134" t="s">
        <v>250</v>
      </c>
      <c r="AT920" s="134" t="s">
        <v>147</v>
      </c>
      <c r="AU920" s="134" t="s">
        <v>81</v>
      </c>
      <c r="AY920" s="2" t="s">
        <v>145</v>
      </c>
      <c r="BE920" s="135">
        <f t="shared" si="80"/>
        <v>0</v>
      </c>
      <c r="BF920" s="135">
        <f t="shared" si="81"/>
        <v>0</v>
      </c>
      <c r="BG920" s="135">
        <f t="shared" si="82"/>
        <v>0</v>
      </c>
      <c r="BH920" s="135">
        <f t="shared" si="83"/>
        <v>0</v>
      </c>
      <c r="BI920" s="135">
        <f t="shared" si="84"/>
        <v>0</v>
      </c>
      <c r="BJ920" s="2" t="s">
        <v>79</v>
      </c>
      <c r="BK920" s="135">
        <f>ROUND(I920*H920,2)</f>
        <v>0</v>
      </c>
      <c r="BL920" s="2" t="s">
        <v>250</v>
      </c>
      <c r="BM920" s="134" t="s">
        <v>1097</v>
      </c>
    </row>
    <row r="921" spans="2:47" s="17" customFormat="1" ht="12">
      <c r="B921" s="18"/>
      <c r="D921" s="136" t="s">
        <v>154</v>
      </c>
      <c r="F921" s="137" t="s">
        <v>1098</v>
      </c>
      <c r="I921" s="138"/>
      <c r="L921" s="18"/>
      <c r="M921" s="139"/>
      <c r="T921" s="42"/>
      <c r="AT921" s="2" t="s">
        <v>154</v>
      </c>
      <c r="AU921" s="2" t="s">
        <v>81</v>
      </c>
    </row>
    <row r="922" spans="2:47" s="17" customFormat="1" ht="146.25">
      <c r="B922" s="18"/>
      <c r="D922" s="142" t="s">
        <v>176</v>
      </c>
      <c r="F922" s="164" t="s">
        <v>1099</v>
      </c>
      <c r="I922" s="138"/>
      <c r="L922" s="18"/>
      <c r="M922" s="139"/>
      <c r="T922" s="42"/>
      <c r="AT922" s="2" t="s">
        <v>176</v>
      </c>
      <c r="AU922" s="2" t="s">
        <v>81</v>
      </c>
    </row>
    <row r="923" spans="2:63" s="110" customFormat="1" ht="22.9" customHeight="1">
      <c r="B923" s="111"/>
      <c r="D923" s="112" t="s">
        <v>70</v>
      </c>
      <c r="E923" s="121" t="s">
        <v>1100</v>
      </c>
      <c r="F923" s="121" t="s">
        <v>1101</v>
      </c>
      <c r="I923" s="114"/>
      <c r="J923" s="122">
        <f>BK923</f>
        <v>0</v>
      </c>
      <c r="L923" s="111"/>
      <c r="M923" s="116"/>
      <c r="P923" s="117">
        <f>SUM(P924:P961)</f>
        <v>0</v>
      </c>
      <c r="R923" s="117">
        <f>SUM(R924:R961)</f>
        <v>1.4337820000000001</v>
      </c>
      <c r="T923" s="118">
        <f>SUM(T924:T961)</f>
        <v>0</v>
      </c>
      <c r="AR923" s="112" t="s">
        <v>81</v>
      </c>
      <c r="AT923" s="119" t="s">
        <v>70</v>
      </c>
      <c r="AU923" s="119" t="s">
        <v>79</v>
      </c>
      <c r="AY923" s="112" t="s">
        <v>145</v>
      </c>
      <c r="BK923" s="120">
        <f>SUM(BK924:BK961)</f>
        <v>0</v>
      </c>
    </row>
    <row r="924" spans="2:65" s="17" customFormat="1" ht="37.9" customHeight="1">
      <c r="B924" s="18"/>
      <c r="C924" s="123" t="s">
        <v>1102</v>
      </c>
      <c r="D924" s="123" t="s">
        <v>147</v>
      </c>
      <c r="E924" s="124" t="s">
        <v>1103</v>
      </c>
      <c r="F924" s="125" t="s">
        <v>1104</v>
      </c>
      <c r="G924" s="126" t="s">
        <v>316</v>
      </c>
      <c r="H924" s="127">
        <v>36.6</v>
      </c>
      <c r="I924" s="128"/>
      <c r="J924" s="129">
        <f>ROUND(I924*H924,2)</f>
        <v>0</v>
      </c>
      <c r="K924" s="125" t="s">
        <v>151</v>
      </c>
      <c r="L924" s="18"/>
      <c r="M924" s="130" t="s">
        <v>19</v>
      </c>
      <c r="N924" s="131" t="s">
        <v>42</v>
      </c>
      <c r="P924" s="132">
        <f>O924*H924</f>
        <v>0</v>
      </c>
      <c r="Q924" s="132">
        <v>0</v>
      </c>
      <c r="R924" s="132">
        <f>Q924*H924</f>
        <v>0</v>
      </c>
      <c r="S924" s="132">
        <v>0</v>
      </c>
      <c r="T924" s="133">
        <f>S924*H924</f>
        <v>0</v>
      </c>
      <c r="AR924" s="134" t="s">
        <v>250</v>
      </c>
      <c r="AT924" s="134" t="s">
        <v>147</v>
      </c>
      <c r="AU924" s="134" t="s">
        <v>81</v>
      </c>
      <c r="AY924" s="2" t="s">
        <v>145</v>
      </c>
      <c r="BE924" s="135">
        <f t="shared" si="80"/>
        <v>0</v>
      </c>
      <c r="BF924" s="135">
        <f t="shared" si="81"/>
        <v>0</v>
      </c>
      <c r="BG924" s="135">
        <f t="shared" si="82"/>
        <v>0</v>
      </c>
      <c r="BH924" s="135">
        <f t="shared" si="83"/>
        <v>0</v>
      </c>
      <c r="BI924" s="135">
        <f t="shared" si="84"/>
        <v>0</v>
      </c>
      <c r="BJ924" s="2" t="s">
        <v>79</v>
      </c>
      <c r="BK924" s="135">
        <f>ROUND(I924*H924,2)</f>
        <v>0</v>
      </c>
      <c r="BL924" s="2" t="s">
        <v>250</v>
      </c>
      <c r="BM924" s="134" t="s">
        <v>1105</v>
      </c>
    </row>
    <row r="925" spans="2:47" s="17" customFormat="1" ht="12">
      <c r="B925" s="18"/>
      <c r="D925" s="136" t="s">
        <v>154</v>
      </c>
      <c r="F925" s="137" t="s">
        <v>1106</v>
      </c>
      <c r="I925" s="138"/>
      <c r="L925" s="18"/>
      <c r="M925" s="139"/>
      <c r="T925" s="42"/>
      <c r="AT925" s="2" t="s">
        <v>154</v>
      </c>
      <c r="AU925" s="2" t="s">
        <v>81</v>
      </c>
    </row>
    <row r="926" spans="2:51" s="140" customFormat="1" ht="12">
      <c r="B926" s="141"/>
      <c r="D926" s="142" t="s">
        <v>156</v>
      </c>
      <c r="E926" s="143" t="s">
        <v>19</v>
      </c>
      <c r="F926" s="144" t="s">
        <v>1107</v>
      </c>
      <c r="H926" s="143" t="s">
        <v>19</v>
      </c>
      <c r="I926" s="145"/>
      <c r="L926" s="141"/>
      <c r="M926" s="146"/>
      <c r="T926" s="147"/>
      <c r="AT926" s="143" t="s">
        <v>156</v>
      </c>
      <c r="AU926" s="143" t="s">
        <v>81</v>
      </c>
      <c r="AV926" s="140" t="s">
        <v>79</v>
      </c>
      <c r="AW926" s="140" t="s">
        <v>33</v>
      </c>
      <c r="AX926" s="140" t="s">
        <v>71</v>
      </c>
      <c r="AY926" s="143" t="s">
        <v>145</v>
      </c>
    </row>
    <row r="927" spans="2:51" s="148" customFormat="1" ht="12">
      <c r="B927" s="149"/>
      <c r="D927" s="142" t="s">
        <v>156</v>
      </c>
      <c r="E927" s="150" t="s">
        <v>19</v>
      </c>
      <c r="F927" s="151" t="s">
        <v>445</v>
      </c>
      <c r="H927" s="152">
        <v>36.6</v>
      </c>
      <c r="I927" s="153"/>
      <c r="L927" s="149"/>
      <c r="M927" s="154"/>
      <c r="T927" s="155"/>
      <c r="AT927" s="150" t="s">
        <v>156</v>
      </c>
      <c r="AU927" s="150" t="s">
        <v>81</v>
      </c>
      <c r="AV927" s="148" t="s">
        <v>81</v>
      </c>
      <c r="AW927" s="148" t="s">
        <v>33</v>
      </c>
      <c r="AX927" s="148" t="s">
        <v>79</v>
      </c>
      <c r="AY927" s="150" t="s">
        <v>145</v>
      </c>
    </row>
    <row r="928" spans="2:65" s="17" customFormat="1" ht="16.5" customHeight="1">
      <c r="B928" s="18"/>
      <c r="C928" s="165" t="s">
        <v>1108</v>
      </c>
      <c r="D928" s="165" t="s">
        <v>180</v>
      </c>
      <c r="E928" s="166" t="s">
        <v>1109</v>
      </c>
      <c r="F928" s="167" t="s">
        <v>1110</v>
      </c>
      <c r="G928" s="168" t="s">
        <v>316</v>
      </c>
      <c r="H928" s="169">
        <v>40.26</v>
      </c>
      <c r="I928" s="170"/>
      <c r="J928" s="171">
        <f>ROUND(I928*H928,2)</f>
        <v>0</v>
      </c>
      <c r="K928" s="167" t="s">
        <v>19</v>
      </c>
      <c r="L928" s="172"/>
      <c r="M928" s="173" t="s">
        <v>19</v>
      </c>
      <c r="N928" s="174" t="s">
        <v>42</v>
      </c>
      <c r="P928" s="132">
        <f>O928*H928</f>
        <v>0</v>
      </c>
      <c r="Q928" s="132">
        <v>0.0182</v>
      </c>
      <c r="R928" s="132">
        <f>Q928*H928</f>
        <v>0.732732</v>
      </c>
      <c r="S928" s="132">
        <v>0</v>
      </c>
      <c r="T928" s="133">
        <f>S928*H928</f>
        <v>0</v>
      </c>
      <c r="AR928" s="134" t="s">
        <v>348</v>
      </c>
      <c r="AT928" s="134" t="s">
        <v>180</v>
      </c>
      <c r="AU928" s="134" t="s">
        <v>81</v>
      </c>
      <c r="AY928" s="2" t="s">
        <v>145</v>
      </c>
      <c r="BE928" s="135">
        <f aca="true" t="shared" si="86" ref="BE928:BE981">IF(N928="základní",J928,0)</f>
        <v>0</v>
      </c>
      <c r="BF928" s="135">
        <f aca="true" t="shared" si="87" ref="BF928:BF981">IF(N928="snížená",J928,0)</f>
        <v>0</v>
      </c>
      <c r="BG928" s="135">
        <f aca="true" t="shared" si="88" ref="BG928:BG981">IF(N928="zákl. přenesená",J928,0)</f>
        <v>0</v>
      </c>
      <c r="BH928" s="135">
        <f aca="true" t="shared" si="89" ref="BH928:BH981">IF(N928="sníž. přenesená",J928,0)</f>
        <v>0</v>
      </c>
      <c r="BI928" s="135">
        <f aca="true" t="shared" si="90" ref="BI928:BI981">IF(N928="nulová",J928,0)</f>
        <v>0</v>
      </c>
      <c r="BJ928" s="2" t="s">
        <v>79</v>
      </c>
      <c r="BK928" s="135">
        <f>ROUND(I928*H928,2)</f>
        <v>0</v>
      </c>
      <c r="BL928" s="2" t="s">
        <v>250</v>
      </c>
      <c r="BM928" s="134" t="s">
        <v>1111</v>
      </c>
    </row>
    <row r="929" spans="2:51" s="148" customFormat="1" ht="12">
      <c r="B929" s="149"/>
      <c r="D929" s="142" t="s">
        <v>156</v>
      </c>
      <c r="E929" s="150" t="s">
        <v>19</v>
      </c>
      <c r="F929" s="151" t="s">
        <v>1112</v>
      </c>
      <c r="H929" s="152">
        <v>40.26</v>
      </c>
      <c r="I929" s="153"/>
      <c r="L929" s="149"/>
      <c r="M929" s="154"/>
      <c r="T929" s="155"/>
      <c r="AT929" s="150" t="s">
        <v>156</v>
      </c>
      <c r="AU929" s="150" t="s">
        <v>81</v>
      </c>
      <c r="AV929" s="148" t="s">
        <v>81</v>
      </c>
      <c r="AW929" s="148" t="s">
        <v>33</v>
      </c>
      <c r="AX929" s="148" t="s">
        <v>79</v>
      </c>
      <c r="AY929" s="150" t="s">
        <v>145</v>
      </c>
    </row>
    <row r="930" spans="2:65" s="17" customFormat="1" ht="16.5" customHeight="1">
      <c r="B930" s="18"/>
      <c r="C930" s="123" t="s">
        <v>1113</v>
      </c>
      <c r="D930" s="123" t="s">
        <v>147</v>
      </c>
      <c r="E930" s="124" t="s">
        <v>1114</v>
      </c>
      <c r="F930" s="125" t="s">
        <v>1115</v>
      </c>
      <c r="G930" s="126" t="s">
        <v>292</v>
      </c>
      <c r="H930" s="127">
        <v>113.2</v>
      </c>
      <c r="I930" s="128"/>
      <c r="J930" s="129">
        <f>ROUND(I930*H930,2)</f>
        <v>0</v>
      </c>
      <c r="K930" s="125" t="s">
        <v>151</v>
      </c>
      <c r="L930" s="18"/>
      <c r="M930" s="130" t="s">
        <v>19</v>
      </c>
      <c r="N930" s="131" t="s">
        <v>42</v>
      </c>
      <c r="P930" s="132">
        <f>O930*H930</f>
        <v>0</v>
      </c>
      <c r="Q930" s="132">
        <v>0</v>
      </c>
      <c r="R930" s="132">
        <f>Q930*H930</f>
        <v>0</v>
      </c>
      <c r="S930" s="132">
        <v>0</v>
      </c>
      <c r="T930" s="133">
        <f>S930*H930</f>
        <v>0</v>
      </c>
      <c r="AR930" s="134" t="s">
        <v>250</v>
      </c>
      <c r="AT930" s="134" t="s">
        <v>147</v>
      </c>
      <c r="AU930" s="134" t="s">
        <v>81</v>
      </c>
      <c r="AY930" s="2" t="s">
        <v>145</v>
      </c>
      <c r="BE930" s="135">
        <f t="shared" si="86"/>
        <v>0</v>
      </c>
      <c r="BF930" s="135">
        <f t="shared" si="87"/>
        <v>0</v>
      </c>
      <c r="BG930" s="135">
        <f t="shared" si="88"/>
        <v>0</v>
      </c>
      <c r="BH930" s="135">
        <f t="shared" si="89"/>
        <v>0</v>
      </c>
      <c r="BI930" s="135">
        <f t="shared" si="90"/>
        <v>0</v>
      </c>
      <c r="BJ930" s="2" t="s">
        <v>79</v>
      </c>
      <c r="BK930" s="135">
        <f>ROUND(I930*H930,2)</f>
        <v>0</v>
      </c>
      <c r="BL930" s="2" t="s">
        <v>250</v>
      </c>
      <c r="BM930" s="134" t="s">
        <v>1116</v>
      </c>
    </row>
    <row r="931" spans="2:47" s="17" customFormat="1" ht="12">
      <c r="B931" s="18"/>
      <c r="D931" s="136" t="s">
        <v>154</v>
      </c>
      <c r="F931" s="137" t="s">
        <v>1117</v>
      </c>
      <c r="I931" s="138"/>
      <c r="L931" s="18"/>
      <c r="M931" s="139"/>
      <c r="T931" s="42"/>
      <c r="AT931" s="2" t="s">
        <v>154</v>
      </c>
      <c r="AU931" s="2" t="s">
        <v>81</v>
      </c>
    </row>
    <row r="932" spans="2:51" s="148" customFormat="1" ht="12">
      <c r="B932" s="149"/>
      <c r="D932" s="142" t="s">
        <v>156</v>
      </c>
      <c r="E932" s="150" t="s">
        <v>19</v>
      </c>
      <c r="F932" s="151" t="s">
        <v>1118</v>
      </c>
      <c r="H932" s="152">
        <v>113.2</v>
      </c>
      <c r="I932" s="153"/>
      <c r="L932" s="149"/>
      <c r="M932" s="154"/>
      <c r="T932" s="155"/>
      <c r="AT932" s="150" t="s">
        <v>156</v>
      </c>
      <c r="AU932" s="150" t="s">
        <v>81</v>
      </c>
      <c r="AV932" s="148" t="s">
        <v>81</v>
      </c>
      <c r="AW932" s="148" t="s">
        <v>33</v>
      </c>
      <c r="AX932" s="148" t="s">
        <v>79</v>
      </c>
      <c r="AY932" s="150" t="s">
        <v>145</v>
      </c>
    </row>
    <row r="933" spans="2:65" s="17" customFormat="1" ht="24.2" customHeight="1">
      <c r="B933" s="18"/>
      <c r="C933" s="165" t="s">
        <v>1119</v>
      </c>
      <c r="D933" s="165" t="s">
        <v>180</v>
      </c>
      <c r="E933" s="166" t="s">
        <v>1120</v>
      </c>
      <c r="F933" s="167" t="s">
        <v>1121</v>
      </c>
      <c r="G933" s="168" t="s">
        <v>150</v>
      </c>
      <c r="H933" s="169">
        <v>0.299</v>
      </c>
      <c r="I933" s="170"/>
      <c r="J933" s="171">
        <f>ROUND(I933*H933,2)</f>
        <v>0</v>
      </c>
      <c r="K933" s="167" t="s">
        <v>151</v>
      </c>
      <c r="L933" s="172"/>
      <c r="M933" s="173" t="s">
        <v>19</v>
      </c>
      <c r="N933" s="174" t="s">
        <v>42</v>
      </c>
      <c r="P933" s="132">
        <f>O933*H933</f>
        <v>0</v>
      </c>
      <c r="Q933" s="132">
        <v>0.55</v>
      </c>
      <c r="R933" s="132">
        <f>Q933*H933</f>
        <v>0.16445</v>
      </c>
      <c r="S933" s="132">
        <v>0</v>
      </c>
      <c r="T933" s="133">
        <f>S933*H933</f>
        <v>0</v>
      </c>
      <c r="AR933" s="134" t="s">
        <v>348</v>
      </c>
      <c r="AT933" s="134" t="s">
        <v>180</v>
      </c>
      <c r="AU933" s="134" t="s">
        <v>81</v>
      </c>
      <c r="AY933" s="2" t="s">
        <v>145</v>
      </c>
      <c r="BE933" s="135">
        <f t="shared" si="86"/>
        <v>0</v>
      </c>
      <c r="BF933" s="135">
        <f t="shared" si="87"/>
        <v>0</v>
      </c>
      <c r="BG933" s="135">
        <f t="shared" si="88"/>
        <v>0</v>
      </c>
      <c r="BH933" s="135">
        <f t="shared" si="89"/>
        <v>0</v>
      </c>
      <c r="BI933" s="135">
        <f t="shared" si="90"/>
        <v>0</v>
      </c>
      <c r="BJ933" s="2" t="s">
        <v>79</v>
      </c>
      <c r="BK933" s="135">
        <f>ROUND(I933*H933,2)</f>
        <v>0</v>
      </c>
      <c r="BL933" s="2" t="s">
        <v>250</v>
      </c>
      <c r="BM933" s="134" t="s">
        <v>1122</v>
      </c>
    </row>
    <row r="934" spans="2:51" s="148" customFormat="1" ht="12">
      <c r="B934" s="149"/>
      <c r="D934" s="142" t="s">
        <v>156</v>
      </c>
      <c r="E934" s="150" t="s">
        <v>19</v>
      </c>
      <c r="F934" s="151" t="s">
        <v>1123</v>
      </c>
      <c r="H934" s="152">
        <v>0.299</v>
      </c>
      <c r="I934" s="153"/>
      <c r="L934" s="149"/>
      <c r="M934" s="154"/>
      <c r="T934" s="155"/>
      <c r="AT934" s="150" t="s">
        <v>156</v>
      </c>
      <c r="AU934" s="150" t="s">
        <v>81</v>
      </c>
      <c r="AV934" s="148" t="s">
        <v>81</v>
      </c>
      <c r="AW934" s="148" t="s">
        <v>33</v>
      </c>
      <c r="AX934" s="148" t="s">
        <v>79</v>
      </c>
      <c r="AY934" s="150" t="s">
        <v>145</v>
      </c>
    </row>
    <row r="935" spans="2:65" s="17" customFormat="1" ht="37.9" customHeight="1">
      <c r="B935" s="18"/>
      <c r="C935" s="123" t="s">
        <v>1124</v>
      </c>
      <c r="D935" s="123" t="s">
        <v>147</v>
      </c>
      <c r="E935" s="124" t="s">
        <v>1125</v>
      </c>
      <c r="F935" s="125" t="s">
        <v>1126</v>
      </c>
      <c r="G935" s="126" t="s">
        <v>232</v>
      </c>
      <c r="H935" s="127">
        <v>25</v>
      </c>
      <c r="I935" s="128"/>
      <c r="J935" s="129">
        <f>ROUND(I935*H935,2)</f>
        <v>0</v>
      </c>
      <c r="K935" s="125" t="s">
        <v>151</v>
      </c>
      <c r="L935" s="18"/>
      <c r="M935" s="130" t="s">
        <v>19</v>
      </c>
      <c r="N935" s="131" t="s">
        <v>42</v>
      </c>
      <c r="P935" s="132">
        <f>O935*H935</f>
        <v>0</v>
      </c>
      <c r="Q935" s="132">
        <v>0</v>
      </c>
      <c r="R935" s="132">
        <f>Q935*H935</f>
        <v>0</v>
      </c>
      <c r="S935" s="132">
        <v>0</v>
      </c>
      <c r="T935" s="133">
        <f>S935*H935</f>
        <v>0</v>
      </c>
      <c r="AR935" s="134" t="s">
        <v>250</v>
      </c>
      <c r="AT935" s="134" t="s">
        <v>147</v>
      </c>
      <c r="AU935" s="134" t="s">
        <v>81</v>
      </c>
      <c r="AY935" s="2" t="s">
        <v>145</v>
      </c>
      <c r="BE935" s="135">
        <f t="shared" si="86"/>
        <v>0</v>
      </c>
      <c r="BF935" s="135">
        <f t="shared" si="87"/>
        <v>0</v>
      </c>
      <c r="BG935" s="135">
        <f t="shared" si="88"/>
        <v>0</v>
      </c>
      <c r="BH935" s="135">
        <f t="shared" si="89"/>
        <v>0</v>
      </c>
      <c r="BI935" s="135">
        <f t="shared" si="90"/>
        <v>0</v>
      </c>
      <c r="BJ935" s="2" t="s">
        <v>79</v>
      </c>
      <c r="BK935" s="135">
        <f>ROUND(I935*H935,2)</f>
        <v>0</v>
      </c>
      <c r="BL935" s="2" t="s">
        <v>250</v>
      </c>
      <c r="BM935" s="134" t="s">
        <v>1127</v>
      </c>
    </row>
    <row r="936" spans="2:47" s="17" customFormat="1" ht="12">
      <c r="B936" s="18"/>
      <c r="D936" s="136" t="s">
        <v>154</v>
      </c>
      <c r="F936" s="137" t="s">
        <v>1128</v>
      </c>
      <c r="I936" s="138"/>
      <c r="L936" s="18"/>
      <c r="M936" s="139"/>
      <c r="T936" s="42"/>
      <c r="AT936" s="2" t="s">
        <v>154</v>
      </c>
      <c r="AU936" s="2" t="s">
        <v>81</v>
      </c>
    </row>
    <row r="937" spans="2:47" s="17" customFormat="1" ht="195">
      <c r="B937" s="18"/>
      <c r="D937" s="142" t="s">
        <v>176</v>
      </c>
      <c r="F937" s="164" t="s">
        <v>1129</v>
      </c>
      <c r="I937" s="138"/>
      <c r="L937" s="18"/>
      <c r="M937" s="139"/>
      <c r="T937" s="42"/>
      <c r="AT937" s="2" t="s">
        <v>176</v>
      </c>
      <c r="AU937" s="2" t="s">
        <v>81</v>
      </c>
    </row>
    <row r="938" spans="2:51" s="148" customFormat="1" ht="12">
      <c r="B938" s="149"/>
      <c r="D938" s="142" t="s">
        <v>156</v>
      </c>
      <c r="E938" s="150" t="s">
        <v>19</v>
      </c>
      <c r="F938" s="151" t="s">
        <v>1130</v>
      </c>
      <c r="H938" s="152">
        <v>25</v>
      </c>
      <c r="I938" s="153"/>
      <c r="L938" s="149"/>
      <c r="M938" s="154"/>
      <c r="T938" s="155"/>
      <c r="AT938" s="150" t="s">
        <v>156</v>
      </c>
      <c r="AU938" s="150" t="s">
        <v>81</v>
      </c>
      <c r="AV938" s="148" t="s">
        <v>81</v>
      </c>
      <c r="AW938" s="148" t="s">
        <v>33</v>
      </c>
      <c r="AX938" s="148" t="s">
        <v>79</v>
      </c>
      <c r="AY938" s="150" t="s">
        <v>145</v>
      </c>
    </row>
    <row r="939" spans="2:65" s="17" customFormat="1" ht="24.2" customHeight="1">
      <c r="B939" s="18"/>
      <c r="C939" s="165" t="s">
        <v>1131</v>
      </c>
      <c r="D939" s="165" t="s">
        <v>180</v>
      </c>
      <c r="E939" s="166" t="s">
        <v>1132</v>
      </c>
      <c r="F939" s="167" t="s">
        <v>1133</v>
      </c>
      <c r="G939" s="168" t="s">
        <v>232</v>
      </c>
      <c r="H939" s="169">
        <v>2</v>
      </c>
      <c r="I939" s="170"/>
      <c r="J939" s="171">
        <f>ROUND(I939*H939,2)</f>
        <v>0</v>
      </c>
      <c r="K939" s="167" t="s">
        <v>151</v>
      </c>
      <c r="L939" s="172"/>
      <c r="M939" s="173" t="s">
        <v>19</v>
      </c>
      <c r="N939" s="174" t="s">
        <v>42</v>
      </c>
      <c r="P939" s="132">
        <f>O939*H939</f>
        <v>0</v>
      </c>
      <c r="Q939" s="132">
        <v>0.0145</v>
      </c>
      <c r="R939" s="132">
        <f>Q939*H939</f>
        <v>0.029</v>
      </c>
      <c r="S939" s="132">
        <v>0</v>
      </c>
      <c r="T939" s="133">
        <f>S939*H939</f>
        <v>0</v>
      </c>
      <c r="AR939" s="134" t="s">
        <v>348</v>
      </c>
      <c r="AT939" s="134" t="s">
        <v>180</v>
      </c>
      <c r="AU939" s="134" t="s">
        <v>81</v>
      </c>
      <c r="AY939" s="2" t="s">
        <v>145</v>
      </c>
      <c r="BE939" s="135">
        <f t="shared" si="86"/>
        <v>0</v>
      </c>
      <c r="BF939" s="135">
        <f t="shared" si="87"/>
        <v>0</v>
      </c>
      <c r="BG939" s="135">
        <f t="shared" si="88"/>
        <v>0</v>
      </c>
      <c r="BH939" s="135">
        <f t="shared" si="89"/>
        <v>0</v>
      </c>
      <c r="BI939" s="135">
        <f t="shared" si="90"/>
        <v>0</v>
      </c>
      <c r="BJ939" s="2" t="s">
        <v>79</v>
      </c>
      <c r="BK939" s="135">
        <f>ROUND(I939*H939,2)</f>
        <v>0</v>
      </c>
      <c r="BL939" s="2" t="s">
        <v>250</v>
      </c>
      <c r="BM939" s="134" t="s">
        <v>1134</v>
      </c>
    </row>
    <row r="940" spans="2:51" s="148" customFormat="1" ht="12">
      <c r="B940" s="149"/>
      <c r="D940" s="142" t="s">
        <v>156</v>
      </c>
      <c r="E940" s="150" t="s">
        <v>19</v>
      </c>
      <c r="F940" s="151" t="s">
        <v>583</v>
      </c>
      <c r="H940" s="152">
        <v>2</v>
      </c>
      <c r="I940" s="153"/>
      <c r="L940" s="149"/>
      <c r="M940" s="154"/>
      <c r="T940" s="155"/>
      <c r="AT940" s="150" t="s">
        <v>156</v>
      </c>
      <c r="AU940" s="150" t="s">
        <v>81</v>
      </c>
      <c r="AV940" s="148" t="s">
        <v>81</v>
      </c>
      <c r="AW940" s="148" t="s">
        <v>33</v>
      </c>
      <c r="AX940" s="148" t="s">
        <v>79</v>
      </c>
      <c r="AY940" s="150" t="s">
        <v>145</v>
      </c>
    </row>
    <row r="941" spans="2:65" s="17" customFormat="1" ht="24.2" customHeight="1">
      <c r="B941" s="18"/>
      <c r="C941" s="165" t="s">
        <v>1135</v>
      </c>
      <c r="D941" s="165" t="s">
        <v>180</v>
      </c>
      <c r="E941" s="166" t="s">
        <v>1136</v>
      </c>
      <c r="F941" s="167" t="s">
        <v>1137</v>
      </c>
      <c r="G941" s="168" t="s">
        <v>232</v>
      </c>
      <c r="H941" s="169">
        <v>5</v>
      </c>
      <c r="I941" s="170"/>
      <c r="J941" s="171">
        <f>ROUND(I941*H941,2)</f>
        <v>0</v>
      </c>
      <c r="K941" s="167" t="s">
        <v>151</v>
      </c>
      <c r="L941" s="172"/>
      <c r="M941" s="173" t="s">
        <v>19</v>
      </c>
      <c r="N941" s="174" t="s">
        <v>42</v>
      </c>
      <c r="P941" s="132">
        <f>O941*H941</f>
        <v>0</v>
      </c>
      <c r="Q941" s="132">
        <v>0.013</v>
      </c>
      <c r="R941" s="132">
        <f>Q941*H941</f>
        <v>0.065</v>
      </c>
      <c r="S941" s="132">
        <v>0</v>
      </c>
      <c r="T941" s="133">
        <f>S941*H941</f>
        <v>0</v>
      </c>
      <c r="AR941" s="134" t="s">
        <v>348</v>
      </c>
      <c r="AT941" s="134" t="s">
        <v>180</v>
      </c>
      <c r="AU941" s="134" t="s">
        <v>81</v>
      </c>
      <c r="AY941" s="2" t="s">
        <v>145</v>
      </c>
      <c r="BE941" s="135">
        <f t="shared" si="86"/>
        <v>0</v>
      </c>
      <c r="BF941" s="135">
        <f t="shared" si="87"/>
        <v>0</v>
      </c>
      <c r="BG941" s="135">
        <f t="shared" si="88"/>
        <v>0</v>
      </c>
      <c r="BH941" s="135">
        <f t="shared" si="89"/>
        <v>0</v>
      </c>
      <c r="BI941" s="135">
        <f t="shared" si="90"/>
        <v>0</v>
      </c>
      <c r="BJ941" s="2" t="s">
        <v>79</v>
      </c>
      <c r="BK941" s="135">
        <f>ROUND(I941*H941,2)</f>
        <v>0</v>
      </c>
      <c r="BL941" s="2" t="s">
        <v>250</v>
      </c>
      <c r="BM941" s="134" t="s">
        <v>1138</v>
      </c>
    </row>
    <row r="942" spans="2:51" s="148" customFormat="1" ht="12">
      <c r="B942" s="149"/>
      <c r="D942" s="142" t="s">
        <v>156</v>
      </c>
      <c r="E942" s="150" t="s">
        <v>19</v>
      </c>
      <c r="F942" s="151" t="s">
        <v>1139</v>
      </c>
      <c r="H942" s="152">
        <v>5</v>
      </c>
      <c r="I942" s="153"/>
      <c r="L942" s="149"/>
      <c r="M942" s="154"/>
      <c r="T942" s="155"/>
      <c r="AT942" s="150" t="s">
        <v>156</v>
      </c>
      <c r="AU942" s="150" t="s">
        <v>81</v>
      </c>
      <c r="AV942" s="148" t="s">
        <v>81</v>
      </c>
      <c r="AW942" s="148" t="s">
        <v>33</v>
      </c>
      <c r="AX942" s="148" t="s">
        <v>79</v>
      </c>
      <c r="AY942" s="150" t="s">
        <v>145</v>
      </c>
    </row>
    <row r="943" spans="2:65" s="17" customFormat="1" ht="24.2" customHeight="1">
      <c r="B943" s="18"/>
      <c r="C943" s="165" t="s">
        <v>1140</v>
      </c>
      <c r="D943" s="165" t="s">
        <v>180</v>
      </c>
      <c r="E943" s="166" t="s">
        <v>1141</v>
      </c>
      <c r="F943" s="167" t="s">
        <v>1142</v>
      </c>
      <c r="G943" s="168" t="s">
        <v>232</v>
      </c>
      <c r="H943" s="169">
        <v>18</v>
      </c>
      <c r="I943" s="170"/>
      <c r="J943" s="171">
        <f>ROUND(I943*H943,2)</f>
        <v>0</v>
      </c>
      <c r="K943" s="167" t="s">
        <v>151</v>
      </c>
      <c r="L943" s="172"/>
      <c r="M943" s="173" t="s">
        <v>19</v>
      </c>
      <c r="N943" s="174" t="s">
        <v>42</v>
      </c>
      <c r="P943" s="132">
        <f>O943*H943</f>
        <v>0</v>
      </c>
      <c r="Q943" s="132">
        <v>0.016</v>
      </c>
      <c r="R943" s="132">
        <f>Q943*H943</f>
        <v>0.28800000000000003</v>
      </c>
      <c r="S943" s="132">
        <v>0</v>
      </c>
      <c r="T943" s="133">
        <f>S943*H943</f>
        <v>0</v>
      </c>
      <c r="AR943" s="134" t="s">
        <v>348</v>
      </c>
      <c r="AT943" s="134" t="s">
        <v>180</v>
      </c>
      <c r="AU943" s="134" t="s">
        <v>81</v>
      </c>
      <c r="AY943" s="2" t="s">
        <v>145</v>
      </c>
      <c r="BE943" s="135">
        <f t="shared" si="86"/>
        <v>0</v>
      </c>
      <c r="BF943" s="135">
        <f t="shared" si="87"/>
        <v>0</v>
      </c>
      <c r="BG943" s="135">
        <f t="shared" si="88"/>
        <v>0</v>
      </c>
      <c r="BH943" s="135">
        <f t="shared" si="89"/>
        <v>0</v>
      </c>
      <c r="BI943" s="135">
        <f t="shared" si="90"/>
        <v>0</v>
      </c>
      <c r="BJ943" s="2" t="s">
        <v>79</v>
      </c>
      <c r="BK943" s="135">
        <f>ROUND(I943*H943,2)</f>
        <v>0</v>
      </c>
      <c r="BL943" s="2" t="s">
        <v>250</v>
      </c>
      <c r="BM943" s="134" t="s">
        <v>1143</v>
      </c>
    </row>
    <row r="944" spans="2:51" s="148" customFormat="1" ht="12">
      <c r="B944" s="149"/>
      <c r="D944" s="142" t="s">
        <v>156</v>
      </c>
      <c r="E944" s="150" t="s">
        <v>19</v>
      </c>
      <c r="F944" s="151" t="s">
        <v>1144</v>
      </c>
      <c r="H944" s="152">
        <v>18</v>
      </c>
      <c r="I944" s="153"/>
      <c r="L944" s="149"/>
      <c r="M944" s="154"/>
      <c r="T944" s="155"/>
      <c r="AT944" s="150" t="s">
        <v>156</v>
      </c>
      <c r="AU944" s="150" t="s">
        <v>81</v>
      </c>
      <c r="AV944" s="148" t="s">
        <v>81</v>
      </c>
      <c r="AW944" s="148" t="s">
        <v>33</v>
      </c>
      <c r="AX944" s="148" t="s">
        <v>79</v>
      </c>
      <c r="AY944" s="150" t="s">
        <v>145</v>
      </c>
    </row>
    <row r="945" spans="2:65" s="17" customFormat="1" ht="37.9" customHeight="1">
      <c r="B945" s="18"/>
      <c r="C945" s="123" t="s">
        <v>1145</v>
      </c>
      <c r="D945" s="123" t="s">
        <v>147</v>
      </c>
      <c r="E945" s="124" t="s">
        <v>1146</v>
      </c>
      <c r="F945" s="125" t="s">
        <v>1147</v>
      </c>
      <c r="G945" s="126" t="s">
        <v>232</v>
      </c>
      <c r="H945" s="127">
        <v>3</v>
      </c>
      <c r="I945" s="128"/>
      <c r="J945" s="129">
        <f>ROUND(I945*H945,2)</f>
        <v>0</v>
      </c>
      <c r="K945" s="125" t="s">
        <v>151</v>
      </c>
      <c r="L945" s="18"/>
      <c r="M945" s="130" t="s">
        <v>19</v>
      </c>
      <c r="N945" s="131" t="s">
        <v>42</v>
      </c>
      <c r="P945" s="132">
        <f>O945*H945</f>
        <v>0</v>
      </c>
      <c r="Q945" s="132">
        <v>0</v>
      </c>
      <c r="R945" s="132">
        <f>Q945*H945</f>
        <v>0</v>
      </c>
      <c r="S945" s="132">
        <v>0</v>
      </c>
      <c r="T945" s="133">
        <f>S945*H945</f>
        <v>0</v>
      </c>
      <c r="AR945" s="134" t="s">
        <v>250</v>
      </c>
      <c r="AT945" s="134" t="s">
        <v>147</v>
      </c>
      <c r="AU945" s="134" t="s">
        <v>81</v>
      </c>
      <c r="AY945" s="2" t="s">
        <v>145</v>
      </c>
      <c r="BE945" s="135">
        <f t="shared" si="86"/>
        <v>0</v>
      </c>
      <c r="BF945" s="135">
        <f t="shared" si="87"/>
        <v>0</v>
      </c>
      <c r="BG945" s="135">
        <f t="shared" si="88"/>
        <v>0</v>
      </c>
      <c r="BH945" s="135">
        <f t="shared" si="89"/>
        <v>0</v>
      </c>
      <c r="BI945" s="135">
        <f t="shared" si="90"/>
        <v>0</v>
      </c>
      <c r="BJ945" s="2" t="s">
        <v>79</v>
      </c>
      <c r="BK945" s="135">
        <f>ROUND(I945*H945,2)</f>
        <v>0</v>
      </c>
      <c r="BL945" s="2" t="s">
        <v>250</v>
      </c>
      <c r="BM945" s="134" t="s">
        <v>1148</v>
      </c>
    </row>
    <row r="946" spans="2:47" s="17" customFormat="1" ht="12">
      <c r="B946" s="18"/>
      <c r="D946" s="136" t="s">
        <v>154</v>
      </c>
      <c r="F946" s="137" t="s">
        <v>1149</v>
      </c>
      <c r="I946" s="138"/>
      <c r="L946" s="18"/>
      <c r="M946" s="139"/>
      <c r="T946" s="42"/>
      <c r="AT946" s="2" t="s">
        <v>154</v>
      </c>
      <c r="AU946" s="2" t="s">
        <v>81</v>
      </c>
    </row>
    <row r="947" spans="2:47" s="17" customFormat="1" ht="195">
      <c r="B947" s="18"/>
      <c r="D947" s="142" t="s">
        <v>176</v>
      </c>
      <c r="F947" s="164" t="s">
        <v>1129</v>
      </c>
      <c r="I947" s="138"/>
      <c r="L947" s="18"/>
      <c r="M947" s="139"/>
      <c r="T947" s="42"/>
      <c r="AT947" s="2" t="s">
        <v>176</v>
      </c>
      <c r="AU947" s="2" t="s">
        <v>81</v>
      </c>
    </row>
    <row r="948" spans="2:51" s="148" customFormat="1" ht="12">
      <c r="B948" s="149"/>
      <c r="D948" s="142" t="s">
        <v>156</v>
      </c>
      <c r="E948" s="150" t="s">
        <v>19</v>
      </c>
      <c r="F948" s="151" t="s">
        <v>166</v>
      </c>
      <c r="H948" s="152">
        <v>3</v>
      </c>
      <c r="I948" s="153"/>
      <c r="L948" s="149"/>
      <c r="M948" s="154"/>
      <c r="T948" s="155"/>
      <c r="AT948" s="150" t="s">
        <v>156</v>
      </c>
      <c r="AU948" s="150" t="s">
        <v>81</v>
      </c>
      <c r="AV948" s="148" t="s">
        <v>81</v>
      </c>
      <c r="AW948" s="148" t="s">
        <v>33</v>
      </c>
      <c r="AX948" s="148" t="s">
        <v>79</v>
      </c>
      <c r="AY948" s="150" t="s">
        <v>145</v>
      </c>
    </row>
    <row r="949" spans="2:65" s="17" customFormat="1" ht="24.2" customHeight="1">
      <c r="B949" s="18"/>
      <c r="C949" s="165" t="s">
        <v>1150</v>
      </c>
      <c r="D949" s="165" t="s">
        <v>180</v>
      </c>
      <c r="E949" s="166" t="s">
        <v>1151</v>
      </c>
      <c r="F949" s="167" t="s">
        <v>1152</v>
      </c>
      <c r="G949" s="168" t="s">
        <v>232</v>
      </c>
      <c r="H949" s="169">
        <v>2</v>
      </c>
      <c r="I949" s="170"/>
      <c r="J949" s="171">
        <f>ROUND(I949*H949,2)</f>
        <v>0</v>
      </c>
      <c r="K949" s="167" t="s">
        <v>151</v>
      </c>
      <c r="L949" s="172"/>
      <c r="M949" s="173" t="s">
        <v>19</v>
      </c>
      <c r="N949" s="174" t="s">
        <v>42</v>
      </c>
      <c r="P949" s="132">
        <f>O949*H949</f>
        <v>0</v>
      </c>
      <c r="Q949" s="132">
        <v>0.032</v>
      </c>
      <c r="R949" s="132">
        <f>Q949*H949</f>
        <v>0.064</v>
      </c>
      <c r="S949" s="132">
        <v>0</v>
      </c>
      <c r="T949" s="133">
        <f>S949*H949</f>
        <v>0</v>
      </c>
      <c r="AR949" s="134" t="s">
        <v>348</v>
      </c>
      <c r="AT949" s="134" t="s">
        <v>180</v>
      </c>
      <c r="AU949" s="134" t="s">
        <v>81</v>
      </c>
      <c r="AY949" s="2" t="s">
        <v>145</v>
      </c>
      <c r="BE949" s="135">
        <f t="shared" si="86"/>
        <v>0</v>
      </c>
      <c r="BF949" s="135">
        <f t="shared" si="87"/>
        <v>0</v>
      </c>
      <c r="BG949" s="135">
        <f t="shared" si="88"/>
        <v>0</v>
      </c>
      <c r="BH949" s="135">
        <f t="shared" si="89"/>
        <v>0</v>
      </c>
      <c r="BI949" s="135">
        <f t="shared" si="90"/>
        <v>0</v>
      </c>
      <c r="BJ949" s="2" t="s">
        <v>79</v>
      </c>
      <c r="BK949" s="135">
        <f>ROUND(I949*H949,2)</f>
        <v>0</v>
      </c>
      <c r="BL949" s="2" t="s">
        <v>250</v>
      </c>
      <c r="BM949" s="134" t="s">
        <v>1153</v>
      </c>
    </row>
    <row r="950" spans="2:51" s="148" customFormat="1" ht="12">
      <c r="B950" s="149"/>
      <c r="D950" s="142" t="s">
        <v>156</v>
      </c>
      <c r="E950" s="150" t="s">
        <v>19</v>
      </c>
      <c r="F950" s="151" t="s">
        <v>583</v>
      </c>
      <c r="H950" s="152">
        <v>2</v>
      </c>
      <c r="I950" s="153"/>
      <c r="L950" s="149"/>
      <c r="M950" s="154"/>
      <c r="T950" s="155"/>
      <c r="AT950" s="150" t="s">
        <v>156</v>
      </c>
      <c r="AU950" s="150" t="s">
        <v>81</v>
      </c>
      <c r="AV950" s="148" t="s">
        <v>81</v>
      </c>
      <c r="AW950" s="148" t="s">
        <v>33</v>
      </c>
      <c r="AX950" s="148" t="s">
        <v>79</v>
      </c>
      <c r="AY950" s="150" t="s">
        <v>145</v>
      </c>
    </row>
    <row r="951" spans="2:65" s="17" customFormat="1" ht="24.2" customHeight="1">
      <c r="B951" s="18"/>
      <c r="C951" s="165" t="s">
        <v>1154</v>
      </c>
      <c r="D951" s="165" t="s">
        <v>180</v>
      </c>
      <c r="E951" s="166" t="s">
        <v>1155</v>
      </c>
      <c r="F951" s="167" t="s">
        <v>1156</v>
      </c>
      <c r="G951" s="168" t="s">
        <v>232</v>
      </c>
      <c r="H951" s="169">
        <v>1</v>
      </c>
      <c r="I951" s="170"/>
      <c r="J951" s="171">
        <f aca="true" t="shared" si="91" ref="J951:J959">ROUND(I951*H951,2)</f>
        <v>0</v>
      </c>
      <c r="K951" s="167" t="s">
        <v>1157</v>
      </c>
      <c r="L951" s="172"/>
      <c r="M951" s="173" t="s">
        <v>19</v>
      </c>
      <c r="N951" s="174" t="s">
        <v>42</v>
      </c>
      <c r="P951" s="132">
        <f aca="true" t="shared" si="92" ref="P951:P959">O951*H951</f>
        <v>0</v>
      </c>
      <c r="Q951" s="132">
        <v>0.029</v>
      </c>
      <c r="R951" s="132">
        <f aca="true" t="shared" si="93" ref="R951:R959">Q951*H951</f>
        <v>0.029</v>
      </c>
      <c r="S951" s="132">
        <v>0</v>
      </c>
      <c r="T951" s="133">
        <f aca="true" t="shared" si="94" ref="T951:T959">S951*H951</f>
        <v>0</v>
      </c>
      <c r="AR951" s="134" t="s">
        <v>348</v>
      </c>
      <c r="AT951" s="134" t="s">
        <v>180</v>
      </c>
      <c r="AU951" s="134" t="s">
        <v>81</v>
      </c>
      <c r="AY951" s="2" t="s">
        <v>145</v>
      </c>
      <c r="BE951" s="135">
        <f t="shared" si="86"/>
        <v>0</v>
      </c>
      <c r="BF951" s="135">
        <f t="shared" si="87"/>
        <v>0</v>
      </c>
      <c r="BG951" s="135">
        <f t="shared" si="88"/>
        <v>0</v>
      </c>
      <c r="BH951" s="135">
        <f t="shared" si="89"/>
        <v>0</v>
      </c>
      <c r="BI951" s="135">
        <f t="shared" si="90"/>
        <v>0</v>
      </c>
      <c r="BJ951" s="2" t="s">
        <v>79</v>
      </c>
      <c r="BK951" s="135">
        <f aca="true" t="shared" si="95" ref="BK951:BK959">ROUND(I951*H951,2)</f>
        <v>0</v>
      </c>
      <c r="BL951" s="2" t="s">
        <v>250</v>
      </c>
      <c r="BM951" s="134" t="s">
        <v>1158</v>
      </c>
    </row>
    <row r="952" spans="2:65" s="17" customFormat="1" ht="24.2" customHeight="1">
      <c r="B952" s="18"/>
      <c r="C952" s="123" t="s">
        <v>1159</v>
      </c>
      <c r="D952" s="123" t="s">
        <v>147</v>
      </c>
      <c r="E952" s="124" t="s">
        <v>1160</v>
      </c>
      <c r="F952" s="125" t="s">
        <v>1161</v>
      </c>
      <c r="G952" s="126" t="s">
        <v>232</v>
      </c>
      <c r="H952" s="127">
        <v>28</v>
      </c>
      <c r="I952" s="128"/>
      <c r="J952" s="129">
        <f t="shared" si="91"/>
        <v>0</v>
      </c>
      <c r="K952" s="125" t="s">
        <v>151</v>
      </c>
      <c r="L952" s="18"/>
      <c r="M952" s="130" t="s">
        <v>19</v>
      </c>
      <c r="N952" s="131" t="s">
        <v>42</v>
      </c>
      <c r="P952" s="132">
        <f t="shared" si="92"/>
        <v>0</v>
      </c>
      <c r="Q952" s="132">
        <v>0</v>
      </c>
      <c r="R952" s="132">
        <f t="shared" si="93"/>
        <v>0</v>
      </c>
      <c r="S952" s="132">
        <v>0</v>
      </c>
      <c r="T952" s="133">
        <f t="shared" si="94"/>
        <v>0</v>
      </c>
      <c r="AR952" s="134" t="s">
        <v>250</v>
      </c>
      <c r="AT952" s="134" t="s">
        <v>147</v>
      </c>
      <c r="AU952" s="134" t="s">
        <v>81</v>
      </c>
      <c r="AY952" s="2" t="s">
        <v>145</v>
      </c>
      <c r="BE952" s="135">
        <f t="shared" si="86"/>
        <v>0</v>
      </c>
      <c r="BF952" s="135">
        <f t="shared" si="87"/>
        <v>0</v>
      </c>
      <c r="BG952" s="135">
        <f t="shared" si="88"/>
        <v>0</v>
      </c>
      <c r="BH952" s="135">
        <f t="shared" si="89"/>
        <v>0</v>
      </c>
      <c r="BI952" s="135">
        <f t="shared" si="90"/>
        <v>0</v>
      </c>
      <c r="BJ952" s="2" t="s">
        <v>79</v>
      </c>
      <c r="BK952" s="135">
        <f t="shared" si="95"/>
        <v>0</v>
      </c>
      <c r="BL952" s="2" t="s">
        <v>250</v>
      </c>
      <c r="BM952" s="134" t="s">
        <v>1162</v>
      </c>
    </row>
    <row r="953" spans="2:47" s="17" customFormat="1" ht="12">
      <c r="B953" s="18"/>
      <c r="D953" s="136" t="s">
        <v>154</v>
      </c>
      <c r="F953" s="137" t="s">
        <v>1163</v>
      </c>
      <c r="I953" s="138"/>
      <c r="L953" s="18"/>
      <c r="M953" s="139"/>
      <c r="T953" s="42"/>
      <c r="AT953" s="2" t="s">
        <v>154</v>
      </c>
      <c r="AU953" s="2" t="s">
        <v>81</v>
      </c>
    </row>
    <row r="954" spans="2:51" s="148" customFormat="1" ht="12">
      <c r="B954" s="149"/>
      <c r="D954" s="142" t="s">
        <v>156</v>
      </c>
      <c r="E954" s="150" t="s">
        <v>19</v>
      </c>
      <c r="F954" s="151" t="s">
        <v>1164</v>
      </c>
      <c r="H954" s="152">
        <v>28</v>
      </c>
      <c r="I954" s="153"/>
      <c r="L954" s="149"/>
      <c r="M954" s="154"/>
      <c r="T954" s="155"/>
      <c r="AT954" s="150" t="s">
        <v>156</v>
      </c>
      <c r="AU954" s="150" t="s">
        <v>81</v>
      </c>
      <c r="AV954" s="148" t="s">
        <v>81</v>
      </c>
      <c r="AW954" s="148" t="s">
        <v>33</v>
      </c>
      <c r="AX954" s="148" t="s">
        <v>79</v>
      </c>
      <c r="AY954" s="150" t="s">
        <v>145</v>
      </c>
    </row>
    <row r="955" spans="2:65" s="17" customFormat="1" ht="16.5" customHeight="1">
      <c r="B955" s="18"/>
      <c r="C955" s="165" t="s">
        <v>1165</v>
      </c>
      <c r="D955" s="165" t="s">
        <v>180</v>
      </c>
      <c r="E955" s="166" t="s">
        <v>1166</v>
      </c>
      <c r="F955" s="167" t="s">
        <v>1167</v>
      </c>
      <c r="G955" s="168" t="s">
        <v>232</v>
      </c>
      <c r="H955" s="169">
        <v>28</v>
      </c>
      <c r="I955" s="170"/>
      <c r="J955" s="171">
        <f t="shared" si="91"/>
        <v>0</v>
      </c>
      <c r="K955" s="167" t="s">
        <v>151</v>
      </c>
      <c r="L955" s="172"/>
      <c r="M955" s="173" t="s">
        <v>19</v>
      </c>
      <c r="N955" s="174" t="s">
        <v>42</v>
      </c>
      <c r="P955" s="132">
        <f t="shared" si="92"/>
        <v>0</v>
      </c>
      <c r="Q955" s="132">
        <v>0.0022</v>
      </c>
      <c r="R955" s="132">
        <f t="shared" si="93"/>
        <v>0.0616</v>
      </c>
      <c r="S955" s="132">
        <v>0</v>
      </c>
      <c r="T955" s="133">
        <f t="shared" si="94"/>
        <v>0</v>
      </c>
      <c r="AR955" s="134" t="s">
        <v>348</v>
      </c>
      <c r="AT955" s="134" t="s">
        <v>180</v>
      </c>
      <c r="AU955" s="134" t="s">
        <v>81</v>
      </c>
      <c r="AY955" s="2" t="s">
        <v>145</v>
      </c>
      <c r="BE955" s="135">
        <f t="shared" si="86"/>
        <v>0</v>
      </c>
      <c r="BF955" s="135">
        <f t="shared" si="87"/>
        <v>0</v>
      </c>
      <c r="BG955" s="135">
        <f t="shared" si="88"/>
        <v>0</v>
      </c>
      <c r="BH955" s="135">
        <f t="shared" si="89"/>
        <v>0</v>
      </c>
      <c r="BI955" s="135">
        <f t="shared" si="90"/>
        <v>0</v>
      </c>
      <c r="BJ955" s="2" t="s">
        <v>79</v>
      </c>
      <c r="BK955" s="135">
        <f t="shared" si="95"/>
        <v>0</v>
      </c>
      <c r="BL955" s="2" t="s">
        <v>250</v>
      </c>
      <c r="BM955" s="134" t="s">
        <v>1168</v>
      </c>
    </row>
    <row r="956" spans="2:65" s="17" customFormat="1" ht="24.2" customHeight="1">
      <c r="B956" s="18"/>
      <c r="C956" s="123" t="s">
        <v>1169</v>
      </c>
      <c r="D956" s="123" t="s">
        <v>147</v>
      </c>
      <c r="E956" s="124" t="s">
        <v>1170</v>
      </c>
      <c r="F956" s="125" t="s">
        <v>1171</v>
      </c>
      <c r="G956" s="126" t="s">
        <v>232</v>
      </c>
      <c r="H956" s="127">
        <v>1</v>
      </c>
      <c r="I956" s="128"/>
      <c r="J956" s="129">
        <f t="shared" si="91"/>
        <v>0</v>
      </c>
      <c r="K956" s="125" t="s">
        <v>19</v>
      </c>
      <c r="L956" s="18"/>
      <c r="M956" s="130" t="s">
        <v>19</v>
      </c>
      <c r="N956" s="131" t="s">
        <v>42</v>
      </c>
      <c r="P956" s="132">
        <f t="shared" si="92"/>
        <v>0</v>
      </c>
      <c r="Q956" s="132">
        <v>0</v>
      </c>
      <c r="R956" s="132">
        <f t="shared" si="93"/>
        <v>0</v>
      </c>
      <c r="S956" s="132">
        <v>0</v>
      </c>
      <c r="T956" s="133">
        <f t="shared" si="94"/>
        <v>0</v>
      </c>
      <c r="AR956" s="134" t="s">
        <v>250</v>
      </c>
      <c r="AT956" s="134" t="s">
        <v>147</v>
      </c>
      <c r="AU956" s="134" t="s">
        <v>81</v>
      </c>
      <c r="AY956" s="2" t="s">
        <v>145</v>
      </c>
      <c r="BE956" s="135">
        <f t="shared" si="86"/>
        <v>0</v>
      </c>
      <c r="BF956" s="135">
        <f t="shared" si="87"/>
        <v>0</v>
      </c>
      <c r="BG956" s="135">
        <f t="shared" si="88"/>
        <v>0</v>
      </c>
      <c r="BH956" s="135">
        <f t="shared" si="89"/>
        <v>0</v>
      </c>
      <c r="BI956" s="135">
        <f t="shared" si="90"/>
        <v>0</v>
      </c>
      <c r="BJ956" s="2" t="s">
        <v>79</v>
      </c>
      <c r="BK956" s="135">
        <f t="shared" si="95"/>
        <v>0</v>
      </c>
      <c r="BL956" s="2" t="s">
        <v>250</v>
      </c>
      <c r="BM956" s="134" t="s">
        <v>1172</v>
      </c>
    </row>
    <row r="957" spans="2:65" s="17" customFormat="1" ht="16.5" customHeight="1">
      <c r="B957" s="18"/>
      <c r="C957" s="123" t="s">
        <v>1173</v>
      </c>
      <c r="D957" s="123" t="s">
        <v>147</v>
      </c>
      <c r="E957" s="124" t="s">
        <v>1174</v>
      </c>
      <c r="F957" s="125" t="s">
        <v>1175</v>
      </c>
      <c r="G957" s="126" t="s">
        <v>232</v>
      </c>
      <c r="H957" s="127">
        <v>1</v>
      </c>
      <c r="I957" s="128"/>
      <c r="J957" s="129">
        <f t="shared" si="91"/>
        <v>0</v>
      </c>
      <c r="K957" s="125" t="s">
        <v>19</v>
      </c>
      <c r="L957" s="18"/>
      <c r="M957" s="130" t="s">
        <v>19</v>
      </c>
      <c r="N957" s="131" t="s">
        <v>42</v>
      </c>
      <c r="P957" s="132">
        <f t="shared" si="92"/>
        <v>0</v>
      </c>
      <c r="Q957" s="132">
        <v>0</v>
      </c>
      <c r="R957" s="132">
        <f t="shared" si="93"/>
        <v>0</v>
      </c>
      <c r="S957" s="132">
        <v>0</v>
      </c>
      <c r="T957" s="133">
        <f t="shared" si="94"/>
        <v>0</v>
      </c>
      <c r="AR957" s="134" t="s">
        <v>250</v>
      </c>
      <c r="AT957" s="134" t="s">
        <v>147</v>
      </c>
      <c r="AU957" s="134" t="s">
        <v>81</v>
      </c>
      <c r="AY957" s="2" t="s">
        <v>145</v>
      </c>
      <c r="BE957" s="135">
        <f t="shared" si="86"/>
        <v>0</v>
      </c>
      <c r="BF957" s="135">
        <f t="shared" si="87"/>
        <v>0</v>
      </c>
      <c r="BG957" s="135">
        <f t="shared" si="88"/>
        <v>0</v>
      </c>
      <c r="BH957" s="135">
        <f t="shared" si="89"/>
        <v>0</v>
      </c>
      <c r="BI957" s="135">
        <f t="shared" si="90"/>
        <v>0</v>
      </c>
      <c r="BJ957" s="2" t="s">
        <v>79</v>
      </c>
      <c r="BK957" s="135">
        <f t="shared" si="95"/>
        <v>0</v>
      </c>
      <c r="BL957" s="2" t="s">
        <v>250</v>
      </c>
      <c r="BM957" s="134" t="s">
        <v>1176</v>
      </c>
    </row>
    <row r="958" spans="2:65" s="17" customFormat="1" ht="16.5" customHeight="1">
      <c r="B958" s="18"/>
      <c r="C958" s="123" t="s">
        <v>1177</v>
      </c>
      <c r="D958" s="123" t="s">
        <v>147</v>
      </c>
      <c r="E958" s="124" t="s">
        <v>1178</v>
      </c>
      <c r="F958" s="125" t="s">
        <v>1179</v>
      </c>
      <c r="G958" s="126" t="s">
        <v>232</v>
      </c>
      <c r="H958" s="127">
        <v>2</v>
      </c>
      <c r="I958" s="128"/>
      <c r="J958" s="129">
        <f t="shared" si="91"/>
        <v>0</v>
      </c>
      <c r="K958" s="125" t="s">
        <v>19</v>
      </c>
      <c r="L958" s="18"/>
      <c r="M958" s="130" t="s">
        <v>19</v>
      </c>
      <c r="N958" s="131" t="s">
        <v>42</v>
      </c>
      <c r="P958" s="132">
        <f t="shared" si="92"/>
        <v>0</v>
      </c>
      <c r="Q958" s="132">
        <v>0</v>
      </c>
      <c r="R958" s="132">
        <f t="shared" si="93"/>
        <v>0</v>
      </c>
      <c r="S958" s="132">
        <v>0</v>
      </c>
      <c r="T958" s="133">
        <f t="shared" si="94"/>
        <v>0</v>
      </c>
      <c r="AR958" s="134" t="s">
        <v>250</v>
      </c>
      <c r="AT958" s="134" t="s">
        <v>147</v>
      </c>
      <c r="AU958" s="134" t="s">
        <v>81</v>
      </c>
      <c r="AY958" s="2" t="s">
        <v>145</v>
      </c>
      <c r="BE958" s="135">
        <f t="shared" si="86"/>
        <v>0</v>
      </c>
      <c r="BF958" s="135">
        <f t="shared" si="87"/>
        <v>0</v>
      </c>
      <c r="BG958" s="135">
        <f t="shared" si="88"/>
        <v>0</v>
      </c>
      <c r="BH958" s="135">
        <f t="shared" si="89"/>
        <v>0</v>
      </c>
      <c r="BI958" s="135">
        <f t="shared" si="90"/>
        <v>0</v>
      </c>
      <c r="BJ958" s="2" t="s">
        <v>79</v>
      </c>
      <c r="BK958" s="135">
        <f t="shared" si="95"/>
        <v>0</v>
      </c>
      <c r="BL958" s="2" t="s">
        <v>250</v>
      </c>
      <c r="BM958" s="134" t="s">
        <v>1180</v>
      </c>
    </row>
    <row r="959" spans="2:65" s="17" customFormat="1" ht="49.15" customHeight="1">
      <c r="B959" s="18"/>
      <c r="C959" s="123" t="s">
        <v>1181</v>
      </c>
      <c r="D959" s="123" t="s">
        <v>147</v>
      </c>
      <c r="E959" s="124" t="s">
        <v>1182</v>
      </c>
      <c r="F959" s="125" t="s">
        <v>1183</v>
      </c>
      <c r="G959" s="126" t="s">
        <v>1041</v>
      </c>
      <c r="H959" s="183"/>
      <c r="I959" s="128"/>
      <c r="J959" s="129">
        <f t="shared" si="91"/>
        <v>0</v>
      </c>
      <c r="K959" s="125" t="s">
        <v>151</v>
      </c>
      <c r="L959" s="18"/>
      <c r="M959" s="130" t="s">
        <v>19</v>
      </c>
      <c r="N959" s="131" t="s">
        <v>42</v>
      </c>
      <c r="P959" s="132">
        <f t="shared" si="92"/>
        <v>0</v>
      </c>
      <c r="Q959" s="132">
        <v>0</v>
      </c>
      <c r="R959" s="132">
        <f t="shared" si="93"/>
        <v>0</v>
      </c>
      <c r="S959" s="132">
        <v>0</v>
      </c>
      <c r="T959" s="133">
        <f t="shared" si="94"/>
        <v>0</v>
      </c>
      <c r="AR959" s="134" t="s">
        <v>250</v>
      </c>
      <c r="AT959" s="134" t="s">
        <v>147</v>
      </c>
      <c r="AU959" s="134" t="s">
        <v>81</v>
      </c>
      <c r="AY959" s="2" t="s">
        <v>145</v>
      </c>
      <c r="BE959" s="135">
        <f t="shared" si="86"/>
        <v>0</v>
      </c>
      <c r="BF959" s="135">
        <f t="shared" si="87"/>
        <v>0</v>
      </c>
      <c r="BG959" s="135">
        <f t="shared" si="88"/>
        <v>0</v>
      </c>
      <c r="BH959" s="135">
        <f t="shared" si="89"/>
        <v>0</v>
      </c>
      <c r="BI959" s="135">
        <f t="shared" si="90"/>
        <v>0</v>
      </c>
      <c r="BJ959" s="2" t="s">
        <v>79</v>
      </c>
      <c r="BK959" s="135">
        <f t="shared" si="95"/>
        <v>0</v>
      </c>
      <c r="BL959" s="2" t="s">
        <v>250</v>
      </c>
      <c r="BM959" s="134" t="s">
        <v>1184</v>
      </c>
    </row>
    <row r="960" spans="2:47" s="17" customFormat="1" ht="12">
      <c r="B960" s="18"/>
      <c r="D960" s="136" t="s">
        <v>154</v>
      </c>
      <c r="F960" s="137" t="s">
        <v>1185</v>
      </c>
      <c r="I960" s="138"/>
      <c r="L960" s="18"/>
      <c r="M960" s="139"/>
      <c r="T960" s="42"/>
      <c r="AT960" s="2" t="s">
        <v>154</v>
      </c>
      <c r="AU960" s="2" t="s">
        <v>81</v>
      </c>
    </row>
    <row r="961" spans="2:47" s="17" customFormat="1" ht="126.75">
      <c r="B961" s="18"/>
      <c r="D961" s="142" t="s">
        <v>176</v>
      </c>
      <c r="F961" s="164" t="s">
        <v>1186</v>
      </c>
      <c r="I961" s="138"/>
      <c r="L961" s="18"/>
      <c r="M961" s="139"/>
      <c r="T961" s="42"/>
      <c r="AT961" s="2" t="s">
        <v>176</v>
      </c>
      <c r="AU961" s="2" t="s">
        <v>81</v>
      </c>
    </row>
    <row r="962" spans="2:63" s="110" customFormat="1" ht="22.9" customHeight="1">
      <c r="B962" s="111"/>
      <c r="D962" s="112" t="s">
        <v>70</v>
      </c>
      <c r="E962" s="121" t="s">
        <v>1187</v>
      </c>
      <c r="F962" s="121" t="s">
        <v>1188</v>
      </c>
      <c r="I962" s="114"/>
      <c r="J962" s="122">
        <f>BK962</f>
        <v>0</v>
      </c>
      <c r="L962" s="111"/>
      <c r="M962" s="116"/>
      <c r="P962" s="117">
        <f>SUM(P963:P979)</f>
        <v>0</v>
      </c>
      <c r="R962" s="117">
        <f>SUM(R963:R979)</f>
        <v>0.00789108</v>
      </c>
      <c r="T962" s="118">
        <f>SUM(T963:T979)</f>
        <v>0</v>
      </c>
      <c r="AR962" s="112" t="s">
        <v>81</v>
      </c>
      <c r="AT962" s="119" t="s">
        <v>70</v>
      </c>
      <c r="AU962" s="119" t="s">
        <v>79</v>
      </c>
      <c r="AY962" s="112" t="s">
        <v>145</v>
      </c>
      <c r="BK962" s="120">
        <f>SUM(BK963:BK979)</f>
        <v>0</v>
      </c>
    </row>
    <row r="963" spans="2:65" s="17" customFormat="1" ht="16.5" customHeight="1">
      <c r="B963" s="18"/>
      <c r="C963" s="123" t="s">
        <v>1189</v>
      </c>
      <c r="D963" s="123" t="s">
        <v>147</v>
      </c>
      <c r="E963" s="124" t="s">
        <v>1190</v>
      </c>
      <c r="F963" s="125" t="s">
        <v>1191</v>
      </c>
      <c r="G963" s="126" t="s">
        <v>961</v>
      </c>
      <c r="H963" s="127">
        <v>1</v>
      </c>
      <c r="I963" s="128"/>
      <c r="J963" s="129">
        <f aca="true" t="shared" si="96" ref="J963:J977">ROUND(I963*H963,2)</f>
        <v>0</v>
      </c>
      <c r="K963" s="125" t="s">
        <v>19</v>
      </c>
      <c r="L963" s="18"/>
      <c r="M963" s="130" t="s">
        <v>19</v>
      </c>
      <c r="N963" s="131" t="s">
        <v>42</v>
      </c>
      <c r="P963" s="132">
        <f aca="true" t="shared" si="97" ref="P963:P977">O963*H963</f>
        <v>0</v>
      </c>
      <c r="Q963" s="132">
        <v>0</v>
      </c>
      <c r="R963" s="132">
        <f aca="true" t="shared" si="98" ref="R963:R977">Q963*H963</f>
        <v>0</v>
      </c>
      <c r="S963" s="132">
        <v>0</v>
      </c>
      <c r="T963" s="133">
        <f aca="true" t="shared" si="99" ref="T963:T977">S963*H963</f>
        <v>0</v>
      </c>
      <c r="AR963" s="134" t="s">
        <v>250</v>
      </c>
      <c r="AT963" s="134" t="s">
        <v>147</v>
      </c>
      <c r="AU963" s="134" t="s">
        <v>81</v>
      </c>
      <c r="AY963" s="2" t="s">
        <v>145</v>
      </c>
      <c r="BE963" s="135">
        <f t="shared" si="86"/>
        <v>0</v>
      </c>
      <c r="BF963" s="135">
        <f t="shared" si="87"/>
        <v>0</v>
      </c>
      <c r="BG963" s="135">
        <f t="shared" si="88"/>
        <v>0</v>
      </c>
      <c r="BH963" s="135">
        <f t="shared" si="89"/>
        <v>0</v>
      </c>
      <c r="BI963" s="135">
        <f t="shared" si="90"/>
        <v>0</v>
      </c>
      <c r="BJ963" s="2" t="s">
        <v>79</v>
      </c>
      <c r="BK963" s="135">
        <f aca="true" t="shared" si="100" ref="BK963:BK977">ROUND(I963*H963,2)</f>
        <v>0</v>
      </c>
      <c r="BL963" s="2" t="s">
        <v>250</v>
      </c>
      <c r="BM963" s="134" t="s">
        <v>1192</v>
      </c>
    </row>
    <row r="964" spans="2:65" s="17" customFormat="1" ht="24.2" customHeight="1">
      <c r="B964" s="18"/>
      <c r="C964" s="123" t="s">
        <v>1193</v>
      </c>
      <c r="D964" s="123" t="s">
        <v>147</v>
      </c>
      <c r="E964" s="124" t="s">
        <v>1194</v>
      </c>
      <c r="F964" s="125" t="s">
        <v>1195</v>
      </c>
      <c r="G964" s="126" t="s">
        <v>316</v>
      </c>
      <c r="H964" s="127">
        <v>5.836</v>
      </c>
      <c r="I964" s="128"/>
      <c r="J964" s="129">
        <f t="shared" si="96"/>
        <v>0</v>
      </c>
      <c r="K964" s="125" t="s">
        <v>19</v>
      </c>
      <c r="L964" s="18"/>
      <c r="M964" s="130" t="s">
        <v>19</v>
      </c>
      <c r="N964" s="131" t="s">
        <v>42</v>
      </c>
      <c r="P964" s="132">
        <f t="shared" si="97"/>
        <v>0</v>
      </c>
      <c r="Q964" s="132">
        <v>0</v>
      </c>
      <c r="R964" s="132">
        <f t="shared" si="98"/>
        <v>0</v>
      </c>
      <c r="S964" s="132">
        <v>0</v>
      </c>
      <c r="T964" s="133">
        <f t="shared" si="99"/>
        <v>0</v>
      </c>
      <c r="AR964" s="134" t="s">
        <v>250</v>
      </c>
      <c r="AT964" s="134" t="s">
        <v>147</v>
      </c>
      <c r="AU964" s="134" t="s">
        <v>81</v>
      </c>
      <c r="AY964" s="2" t="s">
        <v>145</v>
      </c>
      <c r="BE964" s="135">
        <f t="shared" si="86"/>
        <v>0</v>
      </c>
      <c r="BF964" s="135">
        <f t="shared" si="87"/>
        <v>0</v>
      </c>
      <c r="BG964" s="135">
        <f t="shared" si="88"/>
        <v>0</v>
      </c>
      <c r="BH964" s="135">
        <f t="shared" si="89"/>
        <v>0</v>
      </c>
      <c r="BI964" s="135">
        <f t="shared" si="90"/>
        <v>0</v>
      </c>
      <c r="BJ964" s="2" t="s">
        <v>79</v>
      </c>
      <c r="BK964" s="135">
        <f t="shared" si="100"/>
        <v>0</v>
      </c>
      <c r="BL964" s="2" t="s">
        <v>250</v>
      </c>
      <c r="BM964" s="134" t="s">
        <v>1196</v>
      </c>
    </row>
    <row r="965" spans="2:51" s="148" customFormat="1" ht="12">
      <c r="B965" s="149"/>
      <c r="D965" s="142" t="s">
        <v>156</v>
      </c>
      <c r="E965" s="150" t="s">
        <v>19</v>
      </c>
      <c r="F965" s="151" t="s">
        <v>1197</v>
      </c>
      <c r="H965" s="152">
        <v>5.836</v>
      </c>
      <c r="I965" s="153"/>
      <c r="L965" s="149"/>
      <c r="M965" s="154"/>
      <c r="T965" s="155"/>
      <c r="AT965" s="150" t="s">
        <v>156</v>
      </c>
      <c r="AU965" s="150" t="s">
        <v>81</v>
      </c>
      <c r="AV965" s="148" t="s">
        <v>81</v>
      </c>
      <c r="AW965" s="148" t="s">
        <v>33</v>
      </c>
      <c r="AX965" s="148" t="s">
        <v>79</v>
      </c>
      <c r="AY965" s="150" t="s">
        <v>145</v>
      </c>
    </row>
    <row r="966" spans="2:65" s="17" customFormat="1" ht="24.2" customHeight="1">
      <c r="B966" s="18"/>
      <c r="C966" s="123" t="s">
        <v>1198</v>
      </c>
      <c r="D966" s="123" t="s">
        <v>147</v>
      </c>
      <c r="E966" s="124" t="s">
        <v>1199</v>
      </c>
      <c r="F966" s="125" t="s">
        <v>1200</v>
      </c>
      <c r="G966" s="126" t="s">
        <v>1201</v>
      </c>
      <c r="H966" s="127">
        <v>131.518</v>
      </c>
      <c r="I966" s="128"/>
      <c r="J966" s="129">
        <f t="shared" si="96"/>
        <v>0</v>
      </c>
      <c r="K966" s="125" t="s">
        <v>151</v>
      </c>
      <c r="L966" s="18"/>
      <c r="M966" s="130" t="s">
        <v>19</v>
      </c>
      <c r="N966" s="131" t="s">
        <v>42</v>
      </c>
      <c r="P966" s="132">
        <f t="shared" si="97"/>
        <v>0</v>
      </c>
      <c r="Q966" s="132">
        <v>6E-05</v>
      </c>
      <c r="R966" s="132">
        <f t="shared" si="98"/>
        <v>0.00789108</v>
      </c>
      <c r="S966" s="132">
        <v>0</v>
      </c>
      <c r="T966" s="133">
        <f t="shared" si="99"/>
        <v>0</v>
      </c>
      <c r="AR966" s="134" t="s">
        <v>250</v>
      </c>
      <c r="AT966" s="134" t="s">
        <v>147</v>
      </c>
      <c r="AU966" s="134" t="s">
        <v>81</v>
      </c>
      <c r="AY966" s="2" t="s">
        <v>145</v>
      </c>
      <c r="BE966" s="135">
        <f t="shared" si="86"/>
        <v>0</v>
      </c>
      <c r="BF966" s="135">
        <f t="shared" si="87"/>
        <v>0</v>
      </c>
      <c r="BG966" s="135">
        <f t="shared" si="88"/>
        <v>0</v>
      </c>
      <c r="BH966" s="135">
        <f t="shared" si="89"/>
        <v>0</v>
      </c>
      <c r="BI966" s="135">
        <f t="shared" si="90"/>
        <v>0</v>
      </c>
      <c r="BJ966" s="2" t="s">
        <v>79</v>
      </c>
      <c r="BK966" s="135">
        <f t="shared" si="100"/>
        <v>0</v>
      </c>
      <c r="BL966" s="2" t="s">
        <v>250</v>
      </c>
      <c r="BM966" s="134" t="s">
        <v>1202</v>
      </c>
    </row>
    <row r="967" spans="2:47" s="17" customFormat="1" ht="12">
      <c r="B967" s="18"/>
      <c r="D967" s="136" t="s">
        <v>154</v>
      </c>
      <c r="F967" s="137" t="s">
        <v>1203</v>
      </c>
      <c r="I967" s="138"/>
      <c r="L967" s="18"/>
      <c r="M967" s="139"/>
      <c r="T967" s="42"/>
      <c r="AT967" s="2" t="s">
        <v>154</v>
      </c>
      <c r="AU967" s="2" t="s">
        <v>81</v>
      </c>
    </row>
    <row r="968" spans="2:51" s="148" customFormat="1" ht="12">
      <c r="B968" s="149"/>
      <c r="D968" s="142" t="s">
        <v>156</v>
      </c>
      <c r="E968" s="150" t="s">
        <v>19</v>
      </c>
      <c r="F968" s="151" t="s">
        <v>1204</v>
      </c>
      <c r="H968" s="152">
        <v>28.8</v>
      </c>
      <c r="I968" s="153"/>
      <c r="L968" s="149"/>
      <c r="M968" s="154"/>
      <c r="T968" s="155"/>
      <c r="AT968" s="150" t="s">
        <v>156</v>
      </c>
      <c r="AU968" s="150" t="s">
        <v>81</v>
      </c>
      <c r="AV968" s="148" t="s">
        <v>81</v>
      </c>
      <c r="AW968" s="148" t="s">
        <v>33</v>
      </c>
      <c r="AX968" s="148" t="s">
        <v>71</v>
      </c>
      <c r="AY968" s="150" t="s">
        <v>145</v>
      </c>
    </row>
    <row r="969" spans="2:51" s="148" customFormat="1" ht="12">
      <c r="B969" s="149"/>
      <c r="D969" s="142" t="s">
        <v>156</v>
      </c>
      <c r="E969" s="150" t="s">
        <v>19</v>
      </c>
      <c r="F969" s="151" t="s">
        <v>1205</v>
      </c>
      <c r="H969" s="152">
        <v>2.88</v>
      </c>
      <c r="I969" s="153"/>
      <c r="L969" s="149"/>
      <c r="M969" s="154"/>
      <c r="T969" s="155"/>
      <c r="AT969" s="150" t="s">
        <v>156</v>
      </c>
      <c r="AU969" s="150" t="s">
        <v>81</v>
      </c>
      <c r="AV969" s="148" t="s">
        <v>81</v>
      </c>
      <c r="AW969" s="148" t="s">
        <v>33</v>
      </c>
      <c r="AX969" s="148" t="s">
        <v>71</v>
      </c>
      <c r="AY969" s="150" t="s">
        <v>145</v>
      </c>
    </row>
    <row r="970" spans="2:51" s="148" customFormat="1" ht="12">
      <c r="B970" s="149"/>
      <c r="D970" s="142" t="s">
        <v>156</v>
      </c>
      <c r="E970" s="150" t="s">
        <v>19</v>
      </c>
      <c r="F970" s="151" t="s">
        <v>1206</v>
      </c>
      <c r="H970" s="152">
        <v>52.704</v>
      </c>
      <c r="I970" s="153"/>
      <c r="L970" s="149"/>
      <c r="M970" s="154"/>
      <c r="T970" s="155"/>
      <c r="AT970" s="150" t="s">
        <v>156</v>
      </c>
      <c r="AU970" s="150" t="s">
        <v>81</v>
      </c>
      <c r="AV970" s="148" t="s">
        <v>81</v>
      </c>
      <c r="AW970" s="148" t="s">
        <v>33</v>
      </c>
      <c r="AX970" s="148" t="s">
        <v>71</v>
      </c>
      <c r="AY970" s="150" t="s">
        <v>145</v>
      </c>
    </row>
    <row r="971" spans="2:51" s="148" customFormat="1" ht="12">
      <c r="B971" s="149"/>
      <c r="D971" s="142" t="s">
        <v>156</v>
      </c>
      <c r="E971" s="150" t="s">
        <v>19</v>
      </c>
      <c r="F971" s="151" t="s">
        <v>1207</v>
      </c>
      <c r="H971" s="152">
        <v>35.178</v>
      </c>
      <c r="I971" s="153"/>
      <c r="L971" s="149"/>
      <c r="M971" s="154"/>
      <c r="T971" s="155"/>
      <c r="AT971" s="150" t="s">
        <v>156</v>
      </c>
      <c r="AU971" s="150" t="s">
        <v>81</v>
      </c>
      <c r="AV971" s="148" t="s">
        <v>81</v>
      </c>
      <c r="AW971" s="148" t="s">
        <v>33</v>
      </c>
      <c r="AX971" s="148" t="s">
        <v>71</v>
      </c>
      <c r="AY971" s="150" t="s">
        <v>145</v>
      </c>
    </row>
    <row r="972" spans="2:51" s="175" customFormat="1" ht="12">
      <c r="B972" s="176"/>
      <c r="D972" s="142" t="s">
        <v>156</v>
      </c>
      <c r="E972" s="177" t="s">
        <v>19</v>
      </c>
      <c r="F972" s="178" t="s">
        <v>460</v>
      </c>
      <c r="H972" s="179">
        <v>119.562</v>
      </c>
      <c r="I972" s="180"/>
      <c r="L972" s="176"/>
      <c r="M972" s="181"/>
      <c r="T972" s="182"/>
      <c r="AT972" s="177" t="s">
        <v>156</v>
      </c>
      <c r="AU972" s="177" t="s">
        <v>81</v>
      </c>
      <c r="AV972" s="175" t="s">
        <v>166</v>
      </c>
      <c r="AW972" s="175" t="s">
        <v>33</v>
      </c>
      <c r="AX972" s="175" t="s">
        <v>71</v>
      </c>
      <c r="AY972" s="177" t="s">
        <v>145</v>
      </c>
    </row>
    <row r="973" spans="2:51" s="148" customFormat="1" ht="12">
      <c r="B973" s="149"/>
      <c r="D973" s="142" t="s">
        <v>156</v>
      </c>
      <c r="E973" s="150" t="s">
        <v>19</v>
      </c>
      <c r="F973" s="151" t="s">
        <v>1208</v>
      </c>
      <c r="H973" s="152">
        <v>11.956</v>
      </c>
      <c r="I973" s="153"/>
      <c r="L973" s="149"/>
      <c r="M973" s="154"/>
      <c r="T973" s="155"/>
      <c r="AT973" s="150" t="s">
        <v>156</v>
      </c>
      <c r="AU973" s="150" t="s">
        <v>81</v>
      </c>
      <c r="AV973" s="148" t="s">
        <v>81</v>
      </c>
      <c r="AW973" s="148" t="s">
        <v>33</v>
      </c>
      <c r="AX973" s="148" t="s">
        <v>71</v>
      </c>
      <c r="AY973" s="150" t="s">
        <v>145</v>
      </c>
    </row>
    <row r="974" spans="2:51" s="156" customFormat="1" ht="12">
      <c r="B974" s="157"/>
      <c r="D974" s="142" t="s">
        <v>156</v>
      </c>
      <c r="E974" s="158" t="s">
        <v>19</v>
      </c>
      <c r="F974" s="159" t="s">
        <v>161</v>
      </c>
      <c r="H974" s="160">
        <v>131.518</v>
      </c>
      <c r="I974" s="161"/>
      <c r="L974" s="157"/>
      <c r="M974" s="162"/>
      <c r="T974" s="163"/>
      <c r="AT974" s="158" t="s">
        <v>156</v>
      </c>
      <c r="AU974" s="158" t="s">
        <v>81</v>
      </c>
      <c r="AV974" s="156" t="s">
        <v>152</v>
      </c>
      <c r="AW974" s="156" t="s">
        <v>33</v>
      </c>
      <c r="AX974" s="156" t="s">
        <v>79</v>
      </c>
      <c r="AY974" s="158" t="s">
        <v>145</v>
      </c>
    </row>
    <row r="975" spans="2:65" s="17" customFormat="1" ht="24.2" customHeight="1">
      <c r="B975" s="18"/>
      <c r="C975" s="165" t="s">
        <v>1209</v>
      </c>
      <c r="D975" s="165" t="s">
        <v>180</v>
      </c>
      <c r="E975" s="166" t="s">
        <v>1210</v>
      </c>
      <c r="F975" s="167" t="s">
        <v>1211</v>
      </c>
      <c r="G975" s="168" t="s">
        <v>1201</v>
      </c>
      <c r="H975" s="169">
        <v>144.67</v>
      </c>
      <c r="I975" s="170"/>
      <c r="J975" s="171">
        <f t="shared" si="96"/>
        <v>0</v>
      </c>
      <c r="K975" s="167" t="s">
        <v>19</v>
      </c>
      <c r="L975" s="172"/>
      <c r="M975" s="173" t="s">
        <v>19</v>
      </c>
      <c r="N975" s="174" t="s">
        <v>42</v>
      </c>
      <c r="P975" s="132">
        <f t="shared" si="97"/>
        <v>0</v>
      </c>
      <c r="Q975" s="132">
        <v>0</v>
      </c>
      <c r="R975" s="132">
        <f t="shared" si="98"/>
        <v>0</v>
      </c>
      <c r="S975" s="132">
        <v>0</v>
      </c>
      <c r="T975" s="133">
        <f t="shared" si="99"/>
        <v>0</v>
      </c>
      <c r="AR975" s="134" t="s">
        <v>348</v>
      </c>
      <c r="AT975" s="134" t="s">
        <v>180</v>
      </c>
      <c r="AU975" s="134" t="s">
        <v>81</v>
      </c>
      <c r="AY975" s="2" t="s">
        <v>145</v>
      </c>
      <c r="BE975" s="135">
        <f t="shared" si="86"/>
        <v>0</v>
      </c>
      <c r="BF975" s="135">
        <f t="shared" si="87"/>
        <v>0</v>
      </c>
      <c r="BG975" s="135">
        <f t="shared" si="88"/>
        <v>0</v>
      </c>
      <c r="BH975" s="135">
        <f t="shared" si="89"/>
        <v>0</v>
      </c>
      <c r="BI975" s="135">
        <f t="shared" si="90"/>
        <v>0</v>
      </c>
      <c r="BJ975" s="2" t="s">
        <v>79</v>
      </c>
      <c r="BK975" s="135">
        <f t="shared" si="100"/>
        <v>0</v>
      </c>
      <c r="BL975" s="2" t="s">
        <v>250</v>
      </c>
      <c r="BM975" s="134" t="s">
        <v>1212</v>
      </c>
    </row>
    <row r="976" spans="2:51" s="148" customFormat="1" ht="12">
      <c r="B976" s="149"/>
      <c r="D976" s="142" t="s">
        <v>156</v>
      </c>
      <c r="E976" s="150" t="s">
        <v>19</v>
      </c>
      <c r="F976" s="151" t="s">
        <v>1213</v>
      </c>
      <c r="H976" s="152">
        <v>144.67</v>
      </c>
      <c r="I976" s="153"/>
      <c r="L976" s="149"/>
      <c r="M976" s="154"/>
      <c r="T976" s="155"/>
      <c r="AT976" s="150" t="s">
        <v>156</v>
      </c>
      <c r="AU976" s="150" t="s">
        <v>81</v>
      </c>
      <c r="AV976" s="148" t="s">
        <v>81</v>
      </c>
      <c r="AW976" s="148" t="s">
        <v>33</v>
      </c>
      <c r="AX976" s="148" t="s">
        <v>79</v>
      </c>
      <c r="AY976" s="150" t="s">
        <v>145</v>
      </c>
    </row>
    <row r="977" spans="2:65" s="17" customFormat="1" ht="49.15" customHeight="1">
      <c r="B977" s="18"/>
      <c r="C977" s="123" t="s">
        <v>1214</v>
      </c>
      <c r="D977" s="123" t="s">
        <v>147</v>
      </c>
      <c r="E977" s="124" t="s">
        <v>1215</v>
      </c>
      <c r="F977" s="125" t="s">
        <v>1216</v>
      </c>
      <c r="G977" s="126" t="s">
        <v>1041</v>
      </c>
      <c r="H977" s="183"/>
      <c r="I977" s="128"/>
      <c r="J977" s="129">
        <f t="shared" si="96"/>
        <v>0</v>
      </c>
      <c r="K977" s="125" t="s">
        <v>151</v>
      </c>
      <c r="L977" s="18"/>
      <c r="M977" s="130" t="s">
        <v>19</v>
      </c>
      <c r="N977" s="131" t="s">
        <v>42</v>
      </c>
      <c r="P977" s="132">
        <f t="shared" si="97"/>
        <v>0</v>
      </c>
      <c r="Q977" s="132">
        <v>0</v>
      </c>
      <c r="R977" s="132">
        <f t="shared" si="98"/>
        <v>0</v>
      </c>
      <c r="S977" s="132">
        <v>0</v>
      </c>
      <c r="T977" s="133">
        <f t="shared" si="99"/>
        <v>0</v>
      </c>
      <c r="AR977" s="134" t="s">
        <v>250</v>
      </c>
      <c r="AT977" s="134" t="s">
        <v>147</v>
      </c>
      <c r="AU977" s="134" t="s">
        <v>81</v>
      </c>
      <c r="AY977" s="2" t="s">
        <v>145</v>
      </c>
      <c r="BE977" s="135">
        <f t="shared" si="86"/>
        <v>0</v>
      </c>
      <c r="BF977" s="135">
        <f t="shared" si="87"/>
        <v>0</v>
      </c>
      <c r="BG977" s="135">
        <f t="shared" si="88"/>
        <v>0</v>
      </c>
      <c r="BH977" s="135">
        <f t="shared" si="89"/>
        <v>0</v>
      </c>
      <c r="BI977" s="135">
        <f t="shared" si="90"/>
        <v>0</v>
      </c>
      <c r="BJ977" s="2" t="s">
        <v>79</v>
      </c>
      <c r="BK977" s="135">
        <f t="shared" si="100"/>
        <v>0</v>
      </c>
      <c r="BL977" s="2" t="s">
        <v>250</v>
      </c>
      <c r="BM977" s="134" t="s">
        <v>1217</v>
      </c>
    </row>
    <row r="978" spans="2:47" s="17" customFormat="1" ht="12">
      <c r="B978" s="18"/>
      <c r="D978" s="136" t="s">
        <v>154</v>
      </c>
      <c r="F978" s="137" t="s">
        <v>1218</v>
      </c>
      <c r="I978" s="138"/>
      <c r="L978" s="18"/>
      <c r="M978" s="139"/>
      <c r="T978" s="42"/>
      <c r="AT978" s="2" t="s">
        <v>154</v>
      </c>
      <c r="AU978" s="2" t="s">
        <v>81</v>
      </c>
    </row>
    <row r="979" spans="2:47" s="17" customFormat="1" ht="126.75">
      <c r="B979" s="18"/>
      <c r="D979" s="142" t="s">
        <v>176</v>
      </c>
      <c r="F979" s="164" t="s">
        <v>1219</v>
      </c>
      <c r="I979" s="138"/>
      <c r="L979" s="18"/>
      <c r="M979" s="139"/>
      <c r="T979" s="42"/>
      <c r="AT979" s="2" t="s">
        <v>176</v>
      </c>
      <c r="AU979" s="2" t="s">
        <v>81</v>
      </c>
    </row>
    <row r="980" spans="2:63" s="110" customFormat="1" ht="22.9" customHeight="1">
      <c r="B980" s="111"/>
      <c r="D980" s="112" t="s">
        <v>70</v>
      </c>
      <c r="E980" s="121" t="s">
        <v>1220</v>
      </c>
      <c r="F980" s="121" t="s">
        <v>1221</v>
      </c>
      <c r="I980" s="114"/>
      <c r="J980" s="122">
        <f>BK980</f>
        <v>0</v>
      </c>
      <c r="L980" s="111"/>
      <c r="M980" s="116"/>
      <c r="P980" s="117">
        <f>SUM(P981:P1059)</f>
        <v>0</v>
      </c>
      <c r="R980" s="117">
        <f>SUM(R981:R1059)</f>
        <v>13.039448059999998</v>
      </c>
      <c r="T980" s="118">
        <f>SUM(T981:T1059)</f>
        <v>0</v>
      </c>
      <c r="AR980" s="112" t="s">
        <v>81</v>
      </c>
      <c r="AT980" s="119" t="s">
        <v>70</v>
      </c>
      <c r="AU980" s="119" t="s">
        <v>79</v>
      </c>
      <c r="AY980" s="112" t="s">
        <v>145</v>
      </c>
      <c r="BK980" s="120">
        <f>SUM(BK981:BK1059)</f>
        <v>0</v>
      </c>
    </row>
    <row r="981" spans="2:65" s="17" customFormat="1" ht="24.2" customHeight="1">
      <c r="B981" s="18"/>
      <c r="C981" s="123" t="s">
        <v>1222</v>
      </c>
      <c r="D981" s="123" t="s">
        <v>147</v>
      </c>
      <c r="E981" s="124" t="s">
        <v>1223</v>
      </c>
      <c r="F981" s="125" t="s">
        <v>1224</v>
      </c>
      <c r="G981" s="126" t="s">
        <v>316</v>
      </c>
      <c r="H981" s="127">
        <v>448.185</v>
      </c>
      <c r="I981" s="128"/>
      <c r="J981" s="129">
        <f>ROUND(I981*H981,2)</f>
        <v>0</v>
      </c>
      <c r="K981" s="125" t="s">
        <v>151</v>
      </c>
      <c r="L981" s="18"/>
      <c r="M981" s="130" t="s">
        <v>19</v>
      </c>
      <c r="N981" s="131" t="s">
        <v>42</v>
      </c>
      <c r="P981" s="132">
        <f>O981*H981</f>
        <v>0</v>
      </c>
      <c r="Q981" s="132">
        <v>0.0003</v>
      </c>
      <c r="R981" s="132">
        <f>Q981*H981</f>
        <v>0.13445549999999998</v>
      </c>
      <c r="S981" s="132">
        <v>0</v>
      </c>
      <c r="T981" s="133">
        <f>S981*H981</f>
        <v>0</v>
      </c>
      <c r="AR981" s="134" t="s">
        <v>250</v>
      </c>
      <c r="AT981" s="134" t="s">
        <v>147</v>
      </c>
      <c r="AU981" s="134" t="s">
        <v>81</v>
      </c>
      <c r="AY981" s="2" t="s">
        <v>145</v>
      </c>
      <c r="BE981" s="135">
        <f t="shared" si="86"/>
        <v>0</v>
      </c>
      <c r="BF981" s="135">
        <f t="shared" si="87"/>
        <v>0</v>
      </c>
      <c r="BG981" s="135">
        <f t="shared" si="88"/>
        <v>0</v>
      </c>
      <c r="BH981" s="135">
        <f t="shared" si="89"/>
        <v>0</v>
      </c>
      <c r="BI981" s="135">
        <f t="shared" si="90"/>
        <v>0</v>
      </c>
      <c r="BJ981" s="2" t="s">
        <v>79</v>
      </c>
      <c r="BK981" s="135">
        <f>ROUND(I981*H981,2)</f>
        <v>0</v>
      </c>
      <c r="BL981" s="2" t="s">
        <v>250</v>
      </c>
      <c r="BM981" s="134" t="s">
        <v>1225</v>
      </c>
    </row>
    <row r="982" spans="2:47" s="17" customFormat="1" ht="12">
      <c r="B982" s="18"/>
      <c r="D982" s="136" t="s">
        <v>154</v>
      </c>
      <c r="F982" s="137" t="s">
        <v>1226</v>
      </c>
      <c r="I982" s="138"/>
      <c r="L982" s="18"/>
      <c r="M982" s="139"/>
      <c r="T982" s="42"/>
      <c r="AT982" s="2" t="s">
        <v>154</v>
      </c>
      <c r="AU982" s="2" t="s">
        <v>81</v>
      </c>
    </row>
    <row r="983" spans="2:47" s="17" customFormat="1" ht="78">
      <c r="B983" s="18"/>
      <c r="D983" s="142" t="s">
        <v>176</v>
      </c>
      <c r="F983" s="164" t="s">
        <v>1227</v>
      </c>
      <c r="I983" s="138"/>
      <c r="L983" s="18"/>
      <c r="M983" s="139"/>
      <c r="T983" s="42"/>
      <c r="AT983" s="2" t="s">
        <v>176</v>
      </c>
      <c r="AU983" s="2" t="s">
        <v>81</v>
      </c>
    </row>
    <row r="984" spans="2:51" s="140" customFormat="1" ht="12">
      <c r="B984" s="141"/>
      <c r="D984" s="142" t="s">
        <v>156</v>
      </c>
      <c r="E984" s="143" t="s">
        <v>19</v>
      </c>
      <c r="F984" s="144" t="s">
        <v>236</v>
      </c>
      <c r="H984" s="143" t="s">
        <v>19</v>
      </c>
      <c r="I984" s="145"/>
      <c r="L984" s="141"/>
      <c r="M984" s="146"/>
      <c r="T984" s="147"/>
      <c r="AT984" s="143" t="s">
        <v>156</v>
      </c>
      <c r="AU984" s="143" t="s">
        <v>81</v>
      </c>
      <c r="AV984" s="140" t="s">
        <v>79</v>
      </c>
      <c r="AW984" s="140" t="s">
        <v>33</v>
      </c>
      <c r="AX984" s="140" t="s">
        <v>71</v>
      </c>
      <c r="AY984" s="143" t="s">
        <v>145</v>
      </c>
    </row>
    <row r="985" spans="2:51" s="148" customFormat="1" ht="22.5">
      <c r="B985" s="149"/>
      <c r="D985" s="142" t="s">
        <v>156</v>
      </c>
      <c r="E985" s="150" t="s">
        <v>19</v>
      </c>
      <c r="F985" s="151" t="s">
        <v>1228</v>
      </c>
      <c r="H985" s="152">
        <v>138.27</v>
      </c>
      <c r="I985" s="153"/>
      <c r="L985" s="149"/>
      <c r="M985" s="154"/>
      <c r="T985" s="155"/>
      <c r="AT985" s="150" t="s">
        <v>156</v>
      </c>
      <c r="AU985" s="150" t="s">
        <v>81</v>
      </c>
      <c r="AV985" s="148" t="s">
        <v>81</v>
      </c>
      <c r="AW985" s="148" t="s">
        <v>33</v>
      </c>
      <c r="AX985" s="148" t="s">
        <v>71</v>
      </c>
      <c r="AY985" s="150" t="s">
        <v>145</v>
      </c>
    </row>
    <row r="986" spans="2:51" s="148" customFormat="1" ht="12">
      <c r="B986" s="149"/>
      <c r="D986" s="142" t="s">
        <v>156</v>
      </c>
      <c r="E986" s="150" t="s">
        <v>19</v>
      </c>
      <c r="F986" s="151" t="s">
        <v>1229</v>
      </c>
      <c r="H986" s="152">
        <v>87.47</v>
      </c>
      <c r="I986" s="153"/>
      <c r="L986" s="149"/>
      <c r="M986" s="154"/>
      <c r="T986" s="155"/>
      <c r="AT986" s="150" t="s">
        <v>156</v>
      </c>
      <c r="AU986" s="150" t="s">
        <v>81</v>
      </c>
      <c r="AV986" s="148" t="s">
        <v>81</v>
      </c>
      <c r="AW986" s="148" t="s">
        <v>33</v>
      </c>
      <c r="AX986" s="148" t="s">
        <v>71</v>
      </c>
      <c r="AY986" s="150" t="s">
        <v>145</v>
      </c>
    </row>
    <row r="987" spans="2:51" s="140" customFormat="1" ht="12">
      <c r="B987" s="141"/>
      <c r="D987" s="142" t="s">
        <v>156</v>
      </c>
      <c r="E987" s="143" t="s">
        <v>19</v>
      </c>
      <c r="F987" s="144" t="s">
        <v>237</v>
      </c>
      <c r="H987" s="143" t="s">
        <v>19</v>
      </c>
      <c r="I987" s="145"/>
      <c r="L987" s="141"/>
      <c r="M987" s="146"/>
      <c r="T987" s="147"/>
      <c r="AT987" s="143" t="s">
        <v>156</v>
      </c>
      <c r="AU987" s="143" t="s">
        <v>81</v>
      </c>
      <c r="AV987" s="140" t="s">
        <v>79</v>
      </c>
      <c r="AW987" s="140" t="s">
        <v>33</v>
      </c>
      <c r="AX987" s="140" t="s">
        <v>71</v>
      </c>
      <c r="AY987" s="143" t="s">
        <v>145</v>
      </c>
    </row>
    <row r="988" spans="2:51" s="148" customFormat="1" ht="22.5">
      <c r="B988" s="149"/>
      <c r="D988" s="142" t="s">
        <v>156</v>
      </c>
      <c r="E988" s="150" t="s">
        <v>19</v>
      </c>
      <c r="F988" s="151" t="s">
        <v>1230</v>
      </c>
      <c r="H988" s="152">
        <v>211.009</v>
      </c>
      <c r="I988" s="153"/>
      <c r="L988" s="149"/>
      <c r="M988" s="154"/>
      <c r="T988" s="155"/>
      <c r="AT988" s="150" t="s">
        <v>156</v>
      </c>
      <c r="AU988" s="150" t="s">
        <v>81</v>
      </c>
      <c r="AV988" s="148" t="s">
        <v>81</v>
      </c>
      <c r="AW988" s="148" t="s">
        <v>33</v>
      </c>
      <c r="AX988" s="148" t="s">
        <v>71</v>
      </c>
      <c r="AY988" s="150" t="s">
        <v>145</v>
      </c>
    </row>
    <row r="989" spans="2:51" s="175" customFormat="1" ht="12">
      <c r="B989" s="176"/>
      <c r="D989" s="142" t="s">
        <v>156</v>
      </c>
      <c r="E989" s="177" t="s">
        <v>19</v>
      </c>
      <c r="F989" s="178" t="s">
        <v>460</v>
      </c>
      <c r="H989" s="179">
        <v>436.749</v>
      </c>
      <c r="I989" s="180"/>
      <c r="L989" s="176"/>
      <c r="M989" s="181"/>
      <c r="T989" s="182"/>
      <c r="AT989" s="177" t="s">
        <v>156</v>
      </c>
      <c r="AU989" s="177" t="s">
        <v>81</v>
      </c>
      <c r="AV989" s="175" t="s">
        <v>166</v>
      </c>
      <c r="AW989" s="175" t="s">
        <v>33</v>
      </c>
      <c r="AX989" s="175" t="s">
        <v>71</v>
      </c>
      <c r="AY989" s="177" t="s">
        <v>145</v>
      </c>
    </row>
    <row r="990" spans="2:51" s="148" customFormat="1" ht="12">
      <c r="B990" s="149"/>
      <c r="D990" s="142" t="s">
        <v>156</v>
      </c>
      <c r="E990" s="150" t="s">
        <v>19</v>
      </c>
      <c r="F990" s="151" t="s">
        <v>1231</v>
      </c>
      <c r="H990" s="152">
        <v>11.436</v>
      </c>
      <c r="I990" s="153"/>
      <c r="L990" s="149"/>
      <c r="M990" s="154"/>
      <c r="T990" s="155"/>
      <c r="AT990" s="150" t="s">
        <v>156</v>
      </c>
      <c r="AU990" s="150" t="s">
        <v>81</v>
      </c>
      <c r="AV990" s="148" t="s">
        <v>81</v>
      </c>
      <c r="AW990" s="148" t="s">
        <v>33</v>
      </c>
      <c r="AX990" s="148" t="s">
        <v>71</v>
      </c>
      <c r="AY990" s="150" t="s">
        <v>145</v>
      </c>
    </row>
    <row r="991" spans="2:51" s="175" customFormat="1" ht="12">
      <c r="B991" s="176"/>
      <c r="D991" s="142" t="s">
        <v>156</v>
      </c>
      <c r="E991" s="177" t="s">
        <v>19</v>
      </c>
      <c r="F991" s="178" t="s">
        <v>460</v>
      </c>
      <c r="H991" s="179">
        <v>11.436</v>
      </c>
      <c r="I991" s="180"/>
      <c r="L991" s="176"/>
      <c r="M991" s="181"/>
      <c r="T991" s="182"/>
      <c r="AT991" s="177" t="s">
        <v>156</v>
      </c>
      <c r="AU991" s="177" t="s">
        <v>81</v>
      </c>
      <c r="AV991" s="175" t="s">
        <v>166</v>
      </c>
      <c r="AW991" s="175" t="s">
        <v>33</v>
      </c>
      <c r="AX991" s="175" t="s">
        <v>71</v>
      </c>
      <c r="AY991" s="177" t="s">
        <v>145</v>
      </c>
    </row>
    <row r="992" spans="2:51" s="156" customFormat="1" ht="12">
      <c r="B992" s="157"/>
      <c r="D992" s="142" t="s">
        <v>156</v>
      </c>
      <c r="E992" s="158" t="s">
        <v>19</v>
      </c>
      <c r="F992" s="159" t="s">
        <v>161</v>
      </c>
      <c r="H992" s="160">
        <v>448.185</v>
      </c>
      <c r="I992" s="161"/>
      <c r="L992" s="157"/>
      <c r="M992" s="162"/>
      <c r="T992" s="163"/>
      <c r="AT992" s="158" t="s">
        <v>156</v>
      </c>
      <c r="AU992" s="158" t="s">
        <v>81</v>
      </c>
      <c r="AV992" s="156" t="s">
        <v>152</v>
      </c>
      <c r="AW992" s="156" t="s">
        <v>33</v>
      </c>
      <c r="AX992" s="156" t="s">
        <v>79</v>
      </c>
      <c r="AY992" s="158" t="s">
        <v>145</v>
      </c>
    </row>
    <row r="993" spans="2:65" s="17" customFormat="1" ht="44.25" customHeight="1">
      <c r="B993" s="18"/>
      <c r="C993" s="123" t="s">
        <v>1232</v>
      </c>
      <c r="D993" s="123" t="s">
        <v>147</v>
      </c>
      <c r="E993" s="124" t="s">
        <v>1233</v>
      </c>
      <c r="F993" s="125" t="s">
        <v>1234</v>
      </c>
      <c r="G993" s="126" t="s">
        <v>292</v>
      </c>
      <c r="H993" s="127">
        <v>25.3</v>
      </c>
      <c r="I993" s="128"/>
      <c r="J993" s="129">
        <f>ROUND(I993*H993,2)</f>
        <v>0</v>
      </c>
      <c r="K993" s="125" t="s">
        <v>151</v>
      </c>
      <c r="L993" s="18"/>
      <c r="M993" s="130" t="s">
        <v>19</v>
      </c>
      <c r="N993" s="131" t="s">
        <v>42</v>
      </c>
      <c r="P993" s="132">
        <f>O993*H993</f>
        <v>0</v>
      </c>
      <c r="Q993" s="132">
        <v>0.00153</v>
      </c>
      <c r="R993" s="132">
        <f>Q993*H993</f>
        <v>0.038709</v>
      </c>
      <c r="S993" s="132">
        <v>0</v>
      </c>
      <c r="T993" s="133">
        <f>S993*H993</f>
        <v>0</v>
      </c>
      <c r="AR993" s="134" t="s">
        <v>250</v>
      </c>
      <c r="AT993" s="134" t="s">
        <v>147</v>
      </c>
      <c r="AU993" s="134" t="s">
        <v>81</v>
      </c>
      <c r="AY993" s="2" t="s">
        <v>145</v>
      </c>
      <c r="BE993" s="135">
        <f aca="true" t="shared" si="101" ref="BE993:BE998">IF(N993="základní",J993,0)</f>
        <v>0</v>
      </c>
      <c r="BF993" s="135">
        <f aca="true" t="shared" si="102" ref="BF993:BF998">IF(N993="snížená",J993,0)</f>
        <v>0</v>
      </c>
      <c r="BG993" s="135">
        <f aca="true" t="shared" si="103" ref="BG993:BG998">IF(N993="zákl. přenesená",J993,0)</f>
        <v>0</v>
      </c>
      <c r="BH993" s="135">
        <f aca="true" t="shared" si="104" ref="BH993:BH998">IF(N993="sníž. přenesená",J993,0)</f>
        <v>0</v>
      </c>
      <c r="BI993" s="135">
        <f aca="true" t="shared" si="105" ref="BI993:BI998">IF(N993="nulová",J993,0)</f>
        <v>0</v>
      </c>
      <c r="BJ993" s="2" t="s">
        <v>79</v>
      </c>
      <c r="BK993" s="135">
        <f>ROUND(I993*H993,2)</f>
        <v>0</v>
      </c>
      <c r="BL993" s="2" t="s">
        <v>250</v>
      </c>
      <c r="BM993" s="134" t="s">
        <v>1235</v>
      </c>
    </row>
    <row r="994" spans="2:47" s="17" customFormat="1" ht="12">
      <c r="B994" s="18"/>
      <c r="D994" s="136" t="s">
        <v>154</v>
      </c>
      <c r="F994" s="137" t="s">
        <v>1236</v>
      </c>
      <c r="I994" s="138"/>
      <c r="L994" s="18"/>
      <c r="M994" s="139"/>
      <c r="T994" s="42"/>
      <c r="AT994" s="2" t="s">
        <v>154</v>
      </c>
      <c r="AU994" s="2" t="s">
        <v>81</v>
      </c>
    </row>
    <row r="995" spans="2:47" s="17" customFormat="1" ht="58.5">
      <c r="B995" s="18"/>
      <c r="D995" s="142" t="s">
        <v>176</v>
      </c>
      <c r="F995" s="164" t="s">
        <v>1237</v>
      </c>
      <c r="I995" s="138"/>
      <c r="L995" s="18"/>
      <c r="M995" s="139"/>
      <c r="T995" s="42"/>
      <c r="AT995" s="2" t="s">
        <v>176</v>
      </c>
      <c r="AU995" s="2" t="s">
        <v>81</v>
      </c>
    </row>
    <row r="996" spans="2:51" s="148" customFormat="1" ht="12">
      <c r="B996" s="149"/>
      <c r="D996" s="142" t="s">
        <v>156</v>
      </c>
      <c r="E996" s="150" t="s">
        <v>19</v>
      </c>
      <c r="F996" s="151" t="s">
        <v>918</v>
      </c>
      <c r="H996" s="152">
        <v>25.3</v>
      </c>
      <c r="I996" s="153"/>
      <c r="L996" s="149"/>
      <c r="M996" s="154"/>
      <c r="T996" s="155"/>
      <c r="AT996" s="150" t="s">
        <v>156</v>
      </c>
      <c r="AU996" s="150" t="s">
        <v>81</v>
      </c>
      <c r="AV996" s="148" t="s">
        <v>81</v>
      </c>
      <c r="AW996" s="148" t="s">
        <v>33</v>
      </c>
      <c r="AX996" s="148" t="s">
        <v>71</v>
      </c>
      <c r="AY996" s="150" t="s">
        <v>145</v>
      </c>
    </row>
    <row r="997" spans="2:51" s="156" customFormat="1" ht="12">
      <c r="B997" s="157"/>
      <c r="D997" s="142" t="s">
        <v>156</v>
      </c>
      <c r="E997" s="158" t="s">
        <v>19</v>
      </c>
      <c r="F997" s="159" t="s">
        <v>161</v>
      </c>
      <c r="H997" s="160">
        <v>25.3</v>
      </c>
      <c r="I997" s="161"/>
      <c r="L997" s="157"/>
      <c r="M997" s="162"/>
      <c r="T997" s="163"/>
      <c r="AT997" s="158" t="s">
        <v>156</v>
      </c>
      <c r="AU997" s="158" t="s">
        <v>81</v>
      </c>
      <c r="AV997" s="156" t="s">
        <v>152</v>
      </c>
      <c r="AW997" s="156" t="s">
        <v>33</v>
      </c>
      <c r="AX997" s="156" t="s">
        <v>79</v>
      </c>
      <c r="AY997" s="158" t="s">
        <v>145</v>
      </c>
    </row>
    <row r="998" spans="2:65" s="17" customFormat="1" ht="44.25" customHeight="1">
      <c r="B998" s="18"/>
      <c r="C998" s="123" t="s">
        <v>1238</v>
      </c>
      <c r="D998" s="123" t="s">
        <v>147</v>
      </c>
      <c r="E998" s="124" t="s">
        <v>1239</v>
      </c>
      <c r="F998" s="125" t="s">
        <v>1240</v>
      </c>
      <c r="G998" s="126" t="s">
        <v>292</v>
      </c>
      <c r="H998" s="127">
        <v>25.3</v>
      </c>
      <c r="I998" s="128"/>
      <c r="J998" s="129">
        <f>ROUND(I998*H998,2)</f>
        <v>0</v>
      </c>
      <c r="K998" s="125" t="s">
        <v>151</v>
      </c>
      <c r="L998" s="18"/>
      <c r="M998" s="130" t="s">
        <v>19</v>
      </c>
      <c r="N998" s="131" t="s">
        <v>42</v>
      </c>
      <c r="P998" s="132">
        <f>O998*H998</f>
        <v>0</v>
      </c>
      <c r="Q998" s="132">
        <v>0.00102</v>
      </c>
      <c r="R998" s="132">
        <f>Q998*H998</f>
        <v>0.025806000000000003</v>
      </c>
      <c r="S998" s="132">
        <v>0</v>
      </c>
      <c r="T998" s="133">
        <f>S998*H998</f>
        <v>0</v>
      </c>
      <c r="AR998" s="134" t="s">
        <v>250</v>
      </c>
      <c r="AT998" s="134" t="s">
        <v>147</v>
      </c>
      <c r="AU998" s="134" t="s">
        <v>81</v>
      </c>
      <c r="AY998" s="2" t="s">
        <v>145</v>
      </c>
      <c r="BE998" s="135">
        <f t="shared" si="101"/>
        <v>0</v>
      </c>
      <c r="BF998" s="135">
        <f t="shared" si="102"/>
        <v>0</v>
      </c>
      <c r="BG998" s="135">
        <f t="shared" si="103"/>
        <v>0</v>
      </c>
      <c r="BH998" s="135">
        <f t="shared" si="104"/>
        <v>0</v>
      </c>
      <c r="BI998" s="135">
        <f t="shared" si="105"/>
        <v>0</v>
      </c>
      <c r="BJ998" s="2" t="s">
        <v>79</v>
      </c>
      <c r="BK998" s="135">
        <f>ROUND(I998*H998,2)</f>
        <v>0</v>
      </c>
      <c r="BL998" s="2" t="s">
        <v>250</v>
      </c>
      <c r="BM998" s="134" t="s">
        <v>1241</v>
      </c>
    </row>
    <row r="999" spans="2:47" s="17" customFormat="1" ht="12">
      <c r="B999" s="18"/>
      <c r="D999" s="136" t="s">
        <v>154</v>
      </c>
      <c r="F999" s="137" t="s">
        <v>1242</v>
      </c>
      <c r="I999" s="138"/>
      <c r="L999" s="18"/>
      <c r="M999" s="139"/>
      <c r="T999" s="42"/>
      <c r="AT999" s="2" t="s">
        <v>154</v>
      </c>
      <c r="AU999" s="2" t="s">
        <v>81</v>
      </c>
    </row>
    <row r="1000" spans="2:47" s="17" customFormat="1" ht="58.5">
      <c r="B1000" s="18"/>
      <c r="D1000" s="142" t="s">
        <v>176</v>
      </c>
      <c r="F1000" s="164" t="s">
        <v>1237</v>
      </c>
      <c r="I1000" s="138"/>
      <c r="L1000" s="18"/>
      <c r="M1000" s="139"/>
      <c r="T1000" s="42"/>
      <c r="AT1000" s="2" t="s">
        <v>176</v>
      </c>
      <c r="AU1000" s="2" t="s">
        <v>81</v>
      </c>
    </row>
    <row r="1001" spans="2:65" s="17" customFormat="1" ht="37.9" customHeight="1">
      <c r="B1001" s="18"/>
      <c r="C1001" s="123" t="s">
        <v>1243</v>
      </c>
      <c r="D1001" s="123" t="s">
        <v>147</v>
      </c>
      <c r="E1001" s="124" t="s">
        <v>1244</v>
      </c>
      <c r="F1001" s="125" t="s">
        <v>1245</v>
      </c>
      <c r="G1001" s="126" t="s">
        <v>292</v>
      </c>
      <c r="H1001" s="127">
        <v>262.15</v>
      </c>
      <c r="I1001" s="128"/>
      <c r="J1001" s="129">
        <f>ROUND(I1001*H1001,2)</f>
        <v>0</v>
      </c>
      <c r="K1001" s="125" t="s">
        <v>151</v>
      </c>
      <c r="L1001" s="18"/>
      <c r="M1001" s="130" t="s">
        <v>19</v>
      </c>
      <c r="N1001" s="131" t="s">
        <v>42</v>
      </c>
      <c r="P1001" s="132">
        <f>O1001*H1001</f>
        <v>0</v>
      </c>
      <c r="Q1001" s="132">
        <v>0.00058</v>
      </c>
      <c r="R1001" s="132">
        <f>Q1001*H1001</f>
        <v>0.152047</v>
      </c>
      <c r="S1001" s="132">
        <v>0</v>
      </c>
      <c r="T1001" s="133">
        <f>S1001*H1001</f>
        <v>0</v>
      </c>
      <c r="AR1001" s="134" t="s">
        <v>250</v>
      </c>
      <c r="AT1001" s="134" t="s">
        <v>147</v>
      </c>
      <c r="AU1001" s="134" t="s">
        <v>81</v>
      </c>
      <c r="AY1001" s="2" t="s">
        <v>145</v>
      </c>
      <c r="BE1001" s="135">
        <f>IF(N1001="základní",J1001,0)</f>
        <v>0</v>
      </c>
      <c r="BF1001" s="135">
        <f>IF(N1001="snížená",J1001,0)</f>
        <v>0</v>
      </c>
      <c r="BG1001" s="135">
        <f>IF(N1001="zákl. přenesená",J1001,0)</f>
        <v>0</v>
      </c>
      <c r="BH1001" s="135">
        <f>IF(N1001="sníž. přenesená",J1001,0)</f>
        <v>0</v>
      </c>
      <c r="BI1001" s="135">
        <f>IF(N1001="nulová",J1001,0)</f>
        <v>0</v>
      </c>
      <c r="BJ1001" s="2" t="s">
        <v>79</v>
      </c>
      <c r="BK1001" s="135">
        <f>ROUND(I1001*H1001,2)</f>
        <v>0</v>
      </c>
      <c r="BL1001" s="2" t="s">
        <v>250</v>
      </c>
      <c r="BM1001" s="134" t="s">
        <v>1246</v>
      </c>
    </row>
    <row r="1002" spans="2:47" s="17" customFormat="1" ht="12">
      <c r="B1002" s="18"/>
      <c r="D1002" s="136" t="s">
        <v>154</v>
      </c>
      <c r="F1002" s="137" t="s">
        <v>1247</v>
      </c>
      <c r="I1002" s="138"/>
      <c r="L1002" s="18"/>
      <c r="M1002" s="139"/>
      <c r="T1002" s="42"/>
      <c r="AT1002" s="2" t="s">
        <v>154</v>
      </c>
      <c r="AU1002" s="2" t="s">
        <v>81</v>
      </c>
    </row>
    <row r="1003" spans="2:51" s="140" customFormat="1" ht="12">
      <c r="B1003" s="141"/>
      <c r="D1003" s="142" t="s">
        <v>156</v>
      </c>
      <c r="E1003" s="143" t="s">
        <v>19</v>
      </c>
      <c r="F1003" s="144" t="s">
        <v>236</v>
      </c>
      <c r="H1003" s="143" t="s">
        <v>19</v>
      </c>
      <c r="I1003" s="145"/>
      <c r="L1003" s="141"/>
      <c r="M1003" s="146"/>
      <c r="T1003" s="147"/>
      <c r="AT1003" s="143" t="s">
        <v>156</v>
      </c>
      <c r="AU1003" s="143" t="s">
        <v>81</v>
      </c>
      <c r="AV1003" s="140" t="s">
        <v>79</v>
      </c>
      <c r="AW1003" s="140" t="s">
        <v>33</v>
      </c>
      <c r="AX1003" s="140" t="s">
        <v>71</v>
      </c>
      <c r="AY1003" s="143" t="s">
        <v>145</v>
      </c>
    </row>
    <row r="1004" spans="2:51" s="148" customFormat="1" ht="22.5">
      <c r="B1004" s="149"/>
      <c r="D1004" s="142" t="s">
        <v>156</v>
      </c>
      <c r="E1004" s="150" t="s">
        <v>19</v>
      </c>
      <c r="F1004" s="151" t="s">
        <v>1248</v>
      </c>
      <c r="H1004" s="152">
        <v>104.52</v>
      </c>
      <c r="I1004" s="153"/>
      <c r="L1004" s="149"/>
      <c r="M1004" s="154"/>
      <c r="T1004" s="155"/>
      <c r="AT1004" s="150" t="s">
        <v>156</v>
      </c>
      <c r="AU1004" s="150" t="s">
        <v>81</v>
      </c>
      <c r="AV1004" s="148" t="s">
        <v>81</v>
      </c>
      <c r="AW1004" s="148" t="s">
        <v>33</v>
      </c>
      <c r="AX1004" s="148" t="s">
        <v>71</v>
      </c>
      <c r="AY1004" s="150" t="s">
        <v>145</v>
      </c>
    </row>
    <row r="1005" spans="2:51" s="148" customFormat="1" ht="12">
      <c r="B1005" s="149"/>
      <c r="D1005" s="142" t="s">
        <v>156</v>
      </c>
      <c r="E1005" s="150" t="s">
        <v>19</v>
      </c>
      <c r="F1005" s="151" t="s">
        <v>1249</v>
      </c>
      <c r="H1005" s="152">
        <v>69.1</v>
      </c>
      <c r="I1005" s="153"/>
      <c r="L1005" s="149"/>
      <c r="M1005" s="154"/>
      <c r="T1005" s="155"/>
      <c r="AT1005" s="150" t="s">
        <v>156</v>
      </c>
      <c r="AU1005" s="150" t="s">
        <v>81</v>
      </c>
      <c r="AV1005" s="148" t="s">
        <v>81</v>
      </c>
      <c r="AW1005" s="148" t="s">
        <v>33</v>
      </c>
      <c r="AX1005" s="148" t="s">
        <v>71</v>
      </c>
      <c r="AY1005" s="150" t="s">
        <v>145</v>
      </c>
    </row>
    <row r="1006" spans="2:51" s="148" customFormat="1" ht="12">
      <c r="B1006" s="149"/>
      <c r="D1006" s="142" t="s">
        <v>156</v>
      </c>
      <c r="E1006" s="150" t="s">
        <v>19</v>
      </c>
      <c r="F1006" s="151" t="s">
        <v>1250</v>
      </c>
      <c r="H1006" s="152">
        <v>50.62</v>
      </c>
      <c r="I1006" s="153"/>
      <c r="L1006" s="149"/>
      <c r="M1006" s="154"/>
      <c r="T1006" s="155"/>
      <c r="AT1006" s="150" t="s">
        <v>156</v>
      </c>
      <c r="AU1006" s="150" t="s">
        <v>81</v>
      </c>
      <c r="AV1006" s="148" t="s">
        <v>81</v>
      </c>
      <c r="AW1006" s="148" t="s">
        <v>33</v>
      </c>
      <c r="AX1006" s="148" t="s">
        <v>71</v>
      </c>
      <c r="AY1006" s="150" t="s">
        <v>145</v>
      </c>
    </row>
    <row r="1007" spans="2:51" s="140" customFormat="1" ht="12">
      <c r="B1007" s="141"/>
      <c r="D1007" s="142" t="s">
        <v>156</v>
      </c>
      <c r="E1007" s="143" t="s">
        <v>19</v>
      </c>
      <c r="F1007" s="144" t="s">
        <v>399</v>
      </c>
      <c r="H1007" s="143" t="s">
        <v>19</v>
      </c>
      <c r="I1007" s="145"/>
      <c r="L1007" s="141"/>
      <c r="M1007" s="146"/>
      <c r="T1007" s="147"/>
      <c r="AT1007" s="143" t="s">
        <v>156</v>
      </c>
      <c r="AU1007" s="143" t="s">
        <v>81</v>
      </c>
      <c r="AV1007" s="140" t="s">
        <v>79</v>
      </c>
      <c r="AW1007" s="140" t="s">
        <v>33</v>
      </c>
      <c r="AX1007" s="140" t="s">
        <v>71</v>
      </c>
      <c r="AY1007" s="143" t="s">
        <v>145</v>
      </c>
    </row>
    <row r="1008" spans="2:51" s="148" customFormat="1" ht="12">
      <c r="B1008" s="149"/>
      <c r="D1008" s="142" t="s">
        <v>156</v>
      </c>
      <c r="E1008" s="150" t="s">
        <v>19</v>
      </c>
      <c r="F1008" s="151" t="s">
        <v>1251</v>
      </c>
      <c r="H1008" s="152">
        <v>30.96</v>
      </c>
      <c r="I1008" s="153"/>
      <c r="L1008" s="149"/>
      <c r="M1008" s="154"/>
      <c r="T1008" s="155"/>
      <c r="AT1008" s="150" t="s">
        <v>156</v>
      </c>
      <c r="AU1008" s="150" t="s">
        <v>81</v>
      </c>
      <c r="AV1008" s="148" t="s">
        <v>81</v>
      </c>
      <c r="AW1008" s="148" t="s">
        <v>33</v>
      </c>
      <c r="AX1008" s="148" t="s">
        <v>71</v>
      </c>
      <c r="AY1008" s="150" t="s">
        <v>145</v>
      </c>
    </row>
    <row r="1009" spans="2:51" s="148" customFormat="1" ht="12">
      <c r="B1009" s="149"/>
      <c r="D1009" s="142" t="s">
        <v>156</v>
      </c>
      <c r="E1009" s="150" t="s">
        <v>19</v>
      </c>
      <c r="F1009" s="151" t="s">
        <v>1252</v>
      </c>
      <c r="H1009" s="152">
        <v>6.95</v>
      </c>
      <c r="I1009" s="153"/>
      <c r="L1009" s="149"/>
      <c r="M1009" s="154"/>
      <c r="T1009" s="155"/>
      <c r="AT1009" s="150" t="s">
        <v>156</v>
      </c>
      <c r="AU1009" s="150" t="s">
        <v>81</v>
      </c>
      <c r="AV1009" s="148" t="s">
        <v>81</v>
      </c>
      <c r="AW1009" s="148" t="s">
        <v>33</v>
      </c>
      <c r="AX1009" s="148" t="s">
        <v>71</v>
      </c>
      <c r="AY1009" s="150" t="s">
        <v>145</v>
      </c>
    </row>
    <row r="1010" spans="2:51" s="156" customFormat="1" ht="12">
      <c r="B1010" s="157"/>
      <c r="D1010" s="142" t="s">
        <v>156</v>
      </c>
      <c r="E1010" s="158" t="s">
        <v>19</v>
      </c>
      <c r="F1010" s="159" t="s">
        <v>161</v>
      </c>
      <c r="H1010" s="160">
        <v>262.15</v>
      </c>
      <c r="I1010" s="161"/>
      <c r="L1010" s="157"/>
      <c r="M1010" s="162"/>
      <c r="T1010" s="163"/>
      <c r="AT1010" s="158" t="s">
        <v>156</v>
      </c>
      <c r="AU1010" s="158" t="s">
        <v>81</v>
      </c>
      <c r="AV1010" s="156" t="s">
        <v>152</v>
      </c>
      <c r="AW1010" s="156" t="s">
        <v>33</v>
      </c>
      <c r="AX1010" s="156" t="s">
        <v>79</v>
      </c>
      <c r="AY1010" s="158" t="s">
        <v>145</v>
      </c>
    </row>
    <row r="1011" spans="2:65" s="17" customFormat="1" ht="37.9" customHeight="1">
      <c r="B1011" s="18"/>
      <c r="C1011" s="123" t="s">
        <v>1253</v>
      </c>
      <c r="D1011" s="123" t="s">
        <v>147</v>
      </c>
      <c r="E1011" s="124" t="s">
        <v>1254</v>
      </c>
      <c r="F1011" s="125" t="s">
        <v>1255</v>
      </c>
      <c r="G1011" s="126" t="s">
        <v>292</v>
      </c>
      <c r="H1011" s="127">
        <v>20.792</v>
      </c>
      <c r="I1011" s="128"/>
      <c r="J1011" s="129">
        <f>ROUND(I1011*H1011,2)</f>
        <v>0</v>
      </c>
      <c r="K1011" s="125" t="s">
        <v>151</v>
      </c>
      <c r="L1011" s="18"/>
      <c r="M1011" s="130" t="s">
        <v>19</v>
      </c>
      <c r="N1011" s="131" t="s">
        <v>42</v>
      </c>
      <c r="P1011" s="132">
        <f>O1011*H1011</f>
        <v>0</v>
      </c>
      <c r="Q1011" s="132">
        <v>0.00058</v>
      </c>
      <c r="R1011" s="132">
        <f>Q1011*H1011</f>
        <v>0.012059360000000002</v>
      </c>
      <c r="S1011" s="132">
        <v>0</v>
      </c>
      <c r="T1011" s="133">
        <f>S1011*H1011</f>
        <v>0</v>
      </c>
      <c r="AR1011" s="134" t="s">
        <v>250</v>
      </c>
      <c r="AT1011" s="134" t="s">
        <v>147</v>
      </c>
      <c r="AU1011" s="134" t="s">
        <v>81</v>
      </c>
      <c r="AY1011" s="2" t="s">
        <v>145</v>
      </c>
      <c r="BE1011" s="135">
        <f>IF(N1011="základní",J1011,0)</f>
        <v>0</v>
      </c>
      <c r="BF1011" s="135">
        <f>IF(N1011="snížená",J1011,0)</f>
        <v>0</v>
      </c>
      <c r="BG1011" s="135">
        <f>IF(N1011="zákl. přenesená",J1011,0)</f>
        <v>0</v>
      </c>
      <c r="BH1011" s="135">
        <f>IF(N1011="sníž. přenesená",J1011,0)</f>
        <v>0</v>
      </c>
      <c r="BI1011" s="135">
        <f>IF(N1011="nulová",J1011,0)</f>
        <v>0</v>
      </c>
      <c r="BJ1011" s="2" t="s">
        <v>79</v>
      </c>
      <c r="BK1011" s="135">
        <f>ROUND(I1011*H1011,2)</f>
        <v>0</v>
      </c>
      <c r="BL1011" s="2" t="s">
        <v>250</v>
      </c>
      <c r="BM1011" s="134" t="s">
        <v>1256</v>
      </c>
    </row>
    <row r="1012" spans="2:47" s="17" customFormat="1" ht="12">
      <c r="B1012" s="18"/>
      <c r="D1012" s="136" t="s">
        <v>154</v>
      </c>
      <c r="F1012" s="137" t="s">
        <v>1257</v>
      </c>
      <c r="I1012" s="138"/>
      <c r="L1012" s="18"/>
      <c r="M1012" s="139"/>
      <c r="T1012" s="42"/>
      <c r="AT1012" s="2" t="s">
        <v>154</v>
      </c>
      <c r="AU1012" s="2" t="s">
        <v>81</v>
      </c>
    </row>
    <row r="1013" spans="2:51" s="148" customFormat="1" ht="12">
      <c r="B1013" s="149"/>
      <c r="D1013" s="142" t="s">
        <v>156</v>
      </c>
      <c r="E1013" s="150" t="s">
        <v>19</v>
      </c>
      <c r="F1013" s="151" t="s">
        <v>1258</v>
      </c>
      <c r="H1013" s="152">
        <v>20.792</v>
      </c>
      <c r="I1013" s="153"/>
      <c r="L1013" s="149"/>
      <c r="M1013" s="154"/>
      <c r="T1013" s="155"/>
      <c r="AT1013" s="150" t="s">
        <v>156</v>
      </c>
      <c r="AU1013" s="150" t="s">
        <v>81</v>
      </c>
      <c r="AV1013" s="148" t="s">
        <v>81</v>
      </c>
      <c r="AW1013" s="148" t="s">
        <v>33</v>
      </c>
      <c r="AX1013" s="148" t="s">
        <v>71</v>
      </c>
      <c r="AY1013" s="150" t="s">
        <v>145</v>
      </c>
    </row>
    <row r="1014" spans="2:51" s="156" customFormat="1" ht="12">
      <c r="B1014" s="157"/>
      <c r="D1014" s="142" t="s">
        <v>156</v>
      </c>
      <c r="E1014" s="158" t="s">
        <v>19</v>
      </c>
      <c r="F1014" s="159" t="s">
        <v>161</v>
      </c>
      <c r="H1014" s="160">
        <v>20.792</v>
      </c>
      <c r="I1014" s="161"/>
      <c r="L1014" s="157"/>
      <c r="M1014" s="162"/>
      <c r="T1014" s="163"/>
      <c r="AT1014" s="158" t="s">
        <v>156</v>
      </c>
      <c r="AU1014" s="158" t="s">
        <v>81</v>
      </c>
      <c r="AV1014" s="156" t="s">
        <v>152</v>
      </c>
      <c r="AW1014" s="156" t="s">
        <v>33</v>
      </c>
      <c r="AX1014" s="156" t="s">
        <v>79</v>
      </c>
      <c r="AY1014" s="158" t="s">
        <v>145</v>
      </c>
    </row>
    <row r="1015" spans="2:65" s="17" customFormat="1" ht="37.9" customHeight="1">
      <c r="B1015" s="18"/>
      <c r="C1015" s="165" t="s">
        <v>1259</v>
      </c>
      <c r="D1015" s="165" t="s">
        <v>180</v>
      </c>
      <c r="E1015" s="166" t="s">
        <v>1260</v>
      </c>
      <c r="F1015" s="167" t="s">
        <v>1261</v>
      </c>
      <c r="G1015" s="168" t="s">
        <v>316</v>
      </c>
      <c r="H1015" s="169">
        <v>19.81</v>
      </c>
      <c r="I1015" s="170"/>
      <c r="J1015" s="171">
        <f>ROUND(I1015*H1015,2)</f>
        <v>0</v>
      </c>
      <c r="K1015" s="167" t="s">
        <v>151</v>
      </c>
      <c r="L1015" s="172"/>
      <c r="M1015" s="173" t="s">
        <v>19</v>
      </c>
      <c r="N1015" s="174" t="s">
        <v>42</v>
      </c>
      <c r="P1015" s="132">
        <f>O1015*H1015</f>
        <v>0</v>
      </c>
      <c r="Q1015" s="132">
        <v>0.0192</v>
      </c>
      <c r="R1015" s="132">
        <f>Q1015*H1015</f>
        <v>0.38035199999999997</v>
      </c>
      <c r="S1015" s="132">
        <v>0</v>
      </c>
      <c r="T1015" s="133">
        <f>S1015*H1015</f>
        <v>0</v>
      </c>
      <c r="AR1015" s="134" t="s">
        <v>348</v>
      </c>
      <c r="AT1015" s="134" t="s">
        <v>180</v>
      </c>
      <c r="AU1015" s="134" t="s">
        <v>81</v>
      </c>
      <c r="AY1015" s="2" t="s">
        <v>145</v>
      </c>
      <c r="BE1015" s="135">
        <f>IF(N1015="základní",J1015,0)</f>
        <v>0</v>
      </c>
      <c r="BF1015" s="135">
        <f>IF(N1015="snížená",J1015,0)</f>
        <v>0</v>
      </c>
      <c r="BG1015" s="135">
        <f>IF(N1015="zákl. přenesená",J1015,0)</f>
        <v>0</v>
      </c>
      <c r="BH1015" s="135">
        <f>IF(N1015="sníž. přenesená",J1015,0)</f>
        <v>0</v>
      </c>
      <c r="BI1015" s="135">
        <f>IF(N1015="nulová",J1015,0)</f>
        <v>0</v>
      </c>
      <c r="BJ1015" s="2" t="s">
        <v>79</v>
      </c>
      <c r="BK1015" s="135">
        <f>ROUND(I1015*H1015,2)</f>
        <v>0</v>
      </c>
      <c r="BL1015" s="2" t="s">
        <v>250</v>
      </c>
      <c r="BM1015" s="134" t="s">
        <v>1262</v>
      </c>
    </row>
    <row r="1016" spans="2:51" s="148" customFormat="1" ht="12">
      <c r="B1016" s="149"/>
      <c r="D1016" s="142" t="s">
        <v>156</v>
      </c>
      <c r="E1016" s="150" t="s">
        <v>19</v>
      </c>
      <c r="F1016" s="151" t="s">
        <v>1263</v>
      </c>
      <c r="H1016" s="152">
        <v>16.698</v>
      </c>
      <c r="I1016" s="153"/>
      <c r="L1016" s="149"/>
      <c r="M1016" s="154"/>
      <c r="T1016" s="155"/>
      <c r="AT1016" s="150" t="s">
        <v>156</v>
      </c>
      <c r="AU1016" s="150" t="s">
        <v>81</v>
      </c>
      <c r="AV1016" s="148" t="s">
        <v>81</v>
      </c>
      <c r="AW1016" s="148" t="s">
        <v>33</v>
      </c>
      <c r="AX1016" s="148" t="s">
        <v>71</v>
      </c>
      <c r="AY1016" s="150" t="s">
        <v>145</v>
      </c>
    </row>
    <row r="1017" spans="2:51" s="148" customFormat="1" ht="12">
      <c r="B1017" s="149"/>
      <c r="D1017" s="142" t="s">
        <v>156</v>
      </c>
      <c r="E1017" s="150" t="s">
        <v>19</v>
      </c>
      <c r="F1017" s="151" t="s">
        <v>1264</v>
      </c>
      <c r="H1017" s="152">
        <v>3.112</v>
      </c>
      <c r="I1017" s="153"/>
      <c r="L1017" s="149"/>
      <c r="M1017" s="154"/>
      <c r="T1017" s="155"/>
      <c r="AT1017" s="150" t="s">
        <v>156</v>
      </c>
      <c r="AU1017" s="150" t="s">
        <v>81</v>
      </c>
      <c r="AV1017" s="148" t="s">
        <v>81</v>
      </c>
      <c r="AW1017" s="148" t="s">
        <v>33</v>
      </c>
      <c r="AX1017" s="148" t="s">
        <v>71</v>
      </c>
      <c r="AY1017" s="150" t="s">
        <v>145</v>
      </c>
    </row>
    <row r="1018" spans="2:51" s="156" customFormat="1" ht="12">
      <c r="B1018" s="157"/>
      <c r="D1018" s="142" t="s">
        <v>156</v>
      </c>
      <c r="E1018" s="158" t="s">
        <v>19</v>
      </c>
      <c r="F1018" s="159" t="s">
        <v>161</v>
      </c>
      <c r="H1018" s="160">
        <v>19.81</v>
      </c>
      <c r="I1018" s="161"/>
      <c r="L1018" s="157"/>
      <c r="M1018" s="162"/>
      <c r="T1018" s="163"/>
      <c r="AT1018" s="158" t="s">
        <v>156</v>
      </c>
      <c r="AU1018" s="158" t="s">
        <v>81</v>
      </c>
      <c r="AV1018" s="156" t="s">
        <v>152</v>
      </c>
      <c r="AW1018" s="156" t="s">
        <v>33</v>
      </c>
      <c r="AX1018" s="156" t="s">
        <v>79</v>
      </c>
      <c r="AY1018" s="158" t="s">
        <v>145</v>
      </c>
    </row>
    <row r="1019" spans="2:65" s="17" customFormat="1" ht="37.9" customHeight="1">
      <c r="B1019" s="18"/>
      <c r="C1019" s="123" t="s">
        <v>1265</v>
      </c>
      <c r="D1019" s="123" t="s">
        <v>147</v>
      </c>
      <c r="E1019" s="124" t="s">
        <v>1266</v>
      </c>
      <c r="F1019" s="125" t="s">
        <v>1267</v>
      </c>
      <c r="G1019" s="126" t="s">
        <v>316</v>
      </c>
      <c r="H1019" s="127">
        <v>436.749</v>
      </c>
      <c r="I1019" s="128"/>
      <c r="J1019" s="129">
        <f>ROUND(I1019*H1019,2)</f>
        <v>0</v>
      </c>
      <c r="K1019" s="125" t="s">
        <v>151</v>
      </c>
      <c r="L1019" s="18"/>
      <c r="M1019" s="130" t="s">
        <v>19</v>
      </c>
      <c r="N1019" s="131" t="s">
        <v>42</v>
      </c>
      <c r="P1019" s="132">
        <f>O1019*H1019</f>
        <v>0</v>
      </c>
      <c r="Q1019" s="132">
        <v>0.006</v>
      </c>
      <c r="R1019" s="132">
        <f>Q1019*H1019</f>
        <v>2.6204940000000003</v>
      </c>
      <c r="S1019" s="132">
        <v>0</v>
      </c>
      <c r="T1019" s="133">
        <f>S1019*H1019</f>
        <v>0</v>
      </c>
      <c r="AR1019" s="134" t="s">
        <v>250</v>
      </c>
      <c r="AT1019" s="134" t="s">
        <v>147</v>
      </c>
      <c r="AU1019" s="134" t="s">
        <v>81</v>
      </c>
      <c r="AY1019" s="2" t="s">
        <v>145</v>
      </c>
      <c r="BE1019" s="135">
        <f>IF(N1019="základní",J1019,0)</f>
        <v>0</v>
      </c>
      <c r="BF1019" s="135">
        <f>IF(N1019="snížená",J1019,0)</f>
        <v>0</v>
      </c>
      <c r="BG1019" s="135">
        <f>IF(N1019="zákl. přenesená",J1019,0)</f>
        <v>0</v>
      </c>
      <c r="BH1019" s="135">
        <f>IF(N1019="sníž. přenesená",J1019,0)</f>
        <v>0</v>
      </c>
      <c r="BI1019" s="135">
        <f>IF(N1019="nulová",J1019,0)</f>
        <v>0</v>
      </c>
      <c r="BJ1019" s="2" t="s">
        <v>79</v>
      </c>
      <c r="BK1019" s="135">
        <f>ROUND(I1019*H1019,2)</f>
        <v>0</v>
      </c>
      <c r="BL1019" s="2" t="s">
        <v>250</v>
      </c>
      <c r="BM1019" s="134" t="s">
        <v>1268</v>
      </c>
    </row>
    <row r="1020" spans="2:47" s="17" customFormat="1" ht="12">
      <c r="B1020" s="18"/>
      <c r="D1020" s="136" t="s">
        <v>154</v>
      </c>
      <c r="F1020" s="137" t="s">
        <v>1269</v>
      </c>
      <c r="I1020" s="138"/>
      <c r="L1020" s="18"/>
      <c r="M1020" s="139"/>
      <c r="T1020" s="42"/>
      <c r="AT1020" s="2" t="s">
        <v>154</v>
      </c>
      <c r="AU1020" s="2" t="s">
        <v>81</v>
      </c>
    </row>
    <row r="1021" spans="2:47" s="17" customFormat="1" ht="29.25">
      <c r="B1021" s="18"/>
      <c r="D1021" s="142" t="s">
        <v>176</v>
      </c>
      <c r="F1021" s="164" t="s">
        <v>1270</v>
      </c>
      <c r="I1021" s="138"/>
      <c r="L1021" s="18"/>
      <c r="M1021" s="139"/>
      <c r="T1021" s="42"/>
      <c r="AT1021" s="2" t="s">
        <v>176</v>
      </c>
      <c r="AU1021" s="2" t="s">
        <v>81</v>
      </c>
    </row>
    <row r="1022" spans="2:51" s="140" customFormat="1" ht="12">
      <c r="B1022" s="141"/>
      <c r="D1022" s="142" t="s">
        <v>156</v>
      </c>
      <c r="E1022" s="143" t="s">
        <v>19</v>
      </c>
      <c r="F1022" s="144" t="s">
        <v>236</v>
      </c>
      <c r="H1022" s="143" t="s">
        <v>19</v>
      </c>
      <c r="I1022" s="145"/>
      <c r="L1022" s="141"/>
      <c r="M1022" s="146"/>
      <c r="T1022" s="147"/>
      <c r="AT1022" s="143" t="s">
        <v>156</v>
      </c>
      <c r="AU1022" s="143" t="s">
        <v>81</v>
      </c>
      <c r="AV1022" s="140" t="s">
        <v>79</v>
      </c>
      <c r="AW1022" s="140" t="s">
        <v>33</v>
      </c>
      <c r="AX1022" s="140" t="s">
        <v>71</v>
      </c>
      <c r="AY1022" s="143" t="s">
        <v>145</v>
      </c>
    </row>
    <row r="1023" spans="2:51" s="148" customFormat="1" ht="22.5">
      <c r="B1023" s="149"/>
      <c r="D1023" s="142" t="s">
        <v>156</v>
      </c>
      <c r="E1023" s="150" t="s">
        <v>19</v>
      </c>
      <c r="F1023" s="151" t="s">
        <v>1228</v>
      </c>
      <c r="H1023" s="152">
        <v>138.27</v>
      </c>
      <c r="I1023" s="153"/>
      <c r="L1023" s="149"/>
      <c r="M1023" s="154"/>
      <c r="T1023" s="155"/>
      <c r="AT1023" s="150" t="s">
        <v>156</v>
      </c>
      <c r="AU1023" s="150" t="s">
        <v>81</v>
      </c>
      <c r="AV1023" s="148" t="s">
        <v>81</v>
      </c>
      <c r="AW1023" s="148" t="s">
        <v>33</v>
      </c>
      <c r="AX1023" s="148" t="s">
        <v>71</v>
      </c>
      <c r="AY1023" s="150" t="s">
        <v>145</v>
      </c>
    </row>
    <row r="1024" spans="2:51" s="148" customFormat="1" ht="12">
      <c r="B1024" s="149"/>
      <c r="D1024" s="142" t="s">
        <v>156</v>
      </c>
      <c r="E1024" s="150" t="s">
        <v>19</v>
      </c>
      <c r="F1024" s="151" t="s">
        <v>1229</v>
      </c>
      <c r="H1024" s="152">
        <v>87.47</v>
      </c>
      <c r="I1024" s="153"/>
      <c r="L1024" s="149"/>
      <c r="M1024" s="154"/>
      <c r="T1024" s="155"/>
      <c r="AT1024" s="150" t="s">
        <v>156</v>
      </c>
      <c r="AU1024" s="150" t="s">
        <v>81</v>
      </c>
      <c r="AV1024" s="148" t="s">
        <v>81</v>
      </c>
      <c r="AW1024" s="148" t="s">
        <v>33</v>
      </c>
      <c r="AX1024" s="148" t="s">
        <v>71</v>
      </c>
      <c r="AY1024" s="150" t="s">
        <v>145</v>
      </c>
    </row>
    <row r="1025" spans="2:51" s="140" customFormat="1" ht="12">
      <c r="B1025" s="141"/>
      <c r="D1025" s="142" t="s">
        <v>156</v>
      </c>
      <c r="E1025" s="143" t="s">
        <v>19</v>
      </c>
      <c r="F1025" s="144" t="s">
        <v>237</v>
      </c>
      <c r="H1025" s="143" t="s">
        <v>19</v>
      </c>
      <c r="I1025" s="145"/>
      <c r="L1025" s="141"/>
      <c r="M1025" s="146"/>
      <c r="T1025" s="147"/>
      <c r="AT1025" s="143" t="s">
        <v>156</v>
      </c>
      <c r="AU1025" s="143" t="s">
        <v>81</v>
      </c>
      <c r="AV1025" s="140" t="s">
        <v>79</v>
      </c>
      <c r="AW1025" s="140" t="s">
        <v>33</v>
      </c>
      <c r="AX1025" s="140" t="s">
        <v>71</v>
      </c>
      <c r="AY1025" s="143" t="s">
        <v>145</v>
      </c>
    </row>
    <row r="1026" spans="2:51" s="148" customFormat="1" ht="22.5">
      <c r="B1026" s="149"/>
      <c r="D1026" s="142" t="s">
        <v>156</v>
      </c>
      <c r="E1026" s="150" t="s">
        <v>19</v>
      </c>
      <c r="F1026" s="151" t="s">
        <v>1230</v>
      </c>
      <c r="H1026" s="152">
        <v>211.009</v>
      </c>
      <c r="I1026" s="153"/>
      <c r="L1026" s="149"/>
      <c r="M1026" s="154"/>
      <c r="T1026" s="155"/>
      <c r="AT1026" s="150" t="s">
        <v>156</v>
      </c>
      <c r="AU1026" s="150" t="s">
        <v>81</v>
      </c>
      <c r="AV1026" s="148" t="s">
        <v>81</v>
      </c>
      <c r="AW1026" s="148" t="s">
        <v>33</v>
      </c>
      <c r="AX1026" s="148" t="s">
        <v>71</v>
      </c>
      <c r="AY1026" s="150" t="s">
        <v>145</v>
      </c>
    </row>
    <row r="1027" spans="2:51" s="156" customFormat="1" ht="12">
      <c r="B1027" s="157"/>
      <c r="D1027" s="142" t="s">
        <v>156</v>
      </c>
      <c r="E1027" s="158" t="s">
        <v>19</v>
      </c>
      <c r="F1027" s="159" t="s">
        <v>161</v>
      </c>
      <c r="H1027" s="160">
        <v>436.749</v>
      </c>
      <c r="I1027" s="161"/>
      <c r="L1027" s="157"/>
      <c r="M1027" s="162"/>
      <c r="T1027" s="163"/>
      <c r="AT1027" s="158" t="s">
        <v>156</v>
      </c>
      <c r="AU1027" s="158" t="s">
        <v>81</v>
      </c>
      <c r="AV1027" s="156" t="s">
        <v>152</v>
      </c>
      <c r="AW1027" s="156" t="s">
        <v>33</v>
      </c>
      <c r="AX1027" s="156" t="s">
        <v>79</v>
      </c>
      <c r="AY1027" s="158" t="s">
        <v>145</v>
      </c>
    </row>
    <row r="1028" spans="2:65" s="17" customFormat="1" ht="37.9" customHeight="1">
      <c r="B1028" s="18"/>
      <c r="C1028" s="165" t="s">
        <v>1271</v>
      </c>
      <c r="D1028" s="165" t="s">
        <v>180</v>
      </c>
      <c r="E1028" s="166" t="s">
        <v>1260</v>
      </c>
      <c r="F1028" s="167" t="s">
        <v>1261</v>
      </c>
      <c r="G1028" s="168" t="s">
        <v>316</v>
      </c>
      <c r="H1028" s="169">
        <v>480.941</v>
      </c>
      <c r="I1028" s="170"/>
      <c r="J1028" s="171">
        <f>ROUND(I1028*H1028,2)</f>
        <v>0</v>
      </c>
      <c r="K1028" s="167" t="s">
        <v>151</v>
      </c>
      <c r="L1028" s="172"/>
      <c r="M1028" s="173" t="s">
        <v>19</v>
      </c>
      <c r="N1028" s="174" t="s">
        <v>42</v>
      </c>
      <c r="P1028" s="132">
        <f>O1028*H1028</f>
        <v>0</v>
      </c>
      <c r="Q1028" s="132">
        <v>0.0192</v>
      </c>
      <c r="R1028" s="132">
        <f>Q1028*H1028</f>
        <v>9.234067199999998</v>
      </c>
      <c r="S1028" s="132">
        <v>0</v>
      </c>
      <c r="T1028" s="133">
        <f>S1028*H1028</f>
        <v>0</v>
      </c>
      <c r="AR1028" s="134" t="s">
        <v>348</v>
      </c>
      <c r="AT1028" s="134" t="s">
        <v>180</v>
      </c>
      <c r="AU1028" s="134" t="s">
        <v>81</v>
      </c>
      <c r="AY1028" s="2" t="s">
        <v>145</v>
      </c>
      <c r="BE1028" s="135">
        <f>IF(N1028="základní",J1028,0)</f>
        <v>0</v>
      </c>
      <c r="BF1028" s="135">
        <f>IF(N1028="snížená",J1028,0)</f>
        <v>0</v>
      </c>
      <c r="BG1028" s="135">
        <f>IF(N1028="zákl. přenesená",J1028,0)</f>
        <v>0</v>
      </c>
      <c r="BH1028" s="135">
        <f>IF(N1028="sníž. přenesená",J1028,0)</f>
        <v>0</v>
      </c>
      <c r="BI1028" s="135">
        <f>IF(N1028="nulová",J1028,0)</f>
        <v>0</v>
      </c>
      <c r="BJ1028" s="2" t="s">
        <v>79</v>
      </c>
      <c r="BK1028" s="135">
        <f>ROUND(I1028*H1028,2)</f>
        <v>0</v>
      </c>
      <c r="BL1028" s="2" t="s">
        <v>250</v>
      </c>
      <c r="BM1028" s="134" t="s">
        <v>1272</v>
      </c>
    </row>
    <row r="1029" spans="2:51" s="148" customFormat="1" ht="12">
      <c r="B1029" s="149"/>
      <c r="D1029" s="142" t="s">
        <v>156</v>
      </c>
      <c r="E1029" s="150" t="s">
        <v>19</v>
      </c>
      <c r="F1029" s="151" t="s">
        <v>1273</v>
      </c>
      <c r="H1029" s="152">
        <v>480.941</v>
      </c>
      <c r="I1029" s="153"/>
      <c r="L1029" s="149"/>
      <c r="M1029" s="154"/>
      <c r="T1029" s="155"/>
      <c r="AT1029" s="150" t="s">
        <v>156</v>
      </c>
      <c r="AU1029" s="150" t="s">
        <v>81</v>
      </c>
      <c r="AV1029" s="148" t="s">
        <v>81</v>
      </c>
      <c r="AW1029" s="148" t="s">
        <v>33</v>
      </c>
      <c r="AX1029" s="148" t="s">
        <v>71</v>
      </c>
      <c r="AY1029" s="150" t="s">
        <v>145</v>
      </c>
    </row>
    <row r="1030" spans="2:51" s="156" customFormat="1" ht="12">
      <c r="B1030" s="157"/>
      <c r="D1030" s="142" t="s">
        <v>156</v>
      </c>
      <c r="E1030" s="158" t="s">
        <v>19</v>
      </c>
      <c r="F1030" s="159" t="s">
        <v>161</v>
      </c>
      <c r="H1030" s="160">
        <v>480.941</v>
      </c>
      <c r="I1030" s="161"/>
      <c r="L1030" s="157"/>
      <c r="M1030" s="162"/>
      <c r="T1030" s="163"/>
      <c r="AT1030" s="158" t="s">
        <v>156</v>
      </c>
      <c r="AU1030" s="158" t="s">
        <v>81</v>
      </c>
      <c r="AV1030" s="156" t="s">
        <v>152</v>
      </c>
      <c r="AW1030" s="156" t="s">
        <v>33</v>
      </c>
      <c r="AX1030" s="156" t="s">
        <v>79</v>
      </c>
      <c r="AY1030" s="158" t="s">
        <v>145</v>
      </c>
    </row>
    <row r="1031" spans="2:65" s="17" customFormat="1" ht="37.9" customHeight="1">
      <c r="B1031" s="18"/>
      <c r="C1031" s="123" t="s">
        <v>1274</v>
      </c>
      <c r="D1031" s="123" t="s">
        <v>147</v>
      </c>
      <c r="E1031" s="124" t="s">
        <v>1275</v>
      </c>
      <c r="F1031" s="125" t="s">
        <v>1276</v>
      </c>
      <c r="G1031" s="126" t="s">
        <v>316</v>
      </c>
      <c r="H1031" s="127">
        <v>32.929</v>
      </c>
      <c r="I1031" s="128"/>
      <c r="J1031" s="129">
        <f>ROUND(I1031*H1031,2)</f>
        <v>0</v>
      </c>
      <c r="K1031" s="125" t="s">
        <v>151</v>
      </c>
      <c r="L1031" s="18"/>
      <c r="M1031" s="130" t="s">
        <v>19</v>
      </c>
      <c r="N1031" s="131" t="s">
        <v>42</v>
      </c>
      <c r="P1031" s="132">
        <f>O1031*H1031</f>
        <v>0</v>
      </c>
      <c r="Q1031" s="132">
        <v>0</v>
      </c>
      <c r="R1031" s="132">
        <f>Q1031*H1031</f>
        <v>0</v>
      </c>
      <c r="S1031" s="132">
        <v>0</v>
      </c>
      <c r="T1031" s="133">
        <f>S1031*H1031</f>
        <v>0</v>
      </c>
      <c r="AR1031" s="134" t="s">
        <v>250</v>
      </c>
      <c r="AT1031" s="134" t="s">
        <v>147</v>
      </c>
      <c r="AU1031" s="134" t="s">
        <v>81</v>
      </c>
      <c r="AY1031" s="2" t="s">
        <v>145</v>
      </c>
      <c r="BE1031" s="135">
        <f>IF(N1031="základní",J1031,0)</f>
        <v>0</v>
      </c>
      <c r="BF1031" s="135">
        <f>IF(N1031="snížená",J1031,0)</f>
        <v>0</v>
      </c>
      <c r="BG1031" s="135">
        <f>IF(N1031="zákl. přenesená",J1031,0)</f>
        <v>0</v>
      </c>
      <c r="BH1031" s="135">
        <f>IF(N1031="sníž. přenesená",J1031,0)</f>
        <v>0</v>
      </c>
      <c r="BI1031" s="135">
        <f>IF(N1031="nulová",J1031,0)</f>
        <v>0</v>
      </c>
      <c r="BJ1031" s="2" t="s">
        <v>79</v>
      </c>
      <c r="BK1031" s="135">
        <f>ROUND(I1031*H1031,2)</f>
        <v>0</v>
      </c>
      <c r="BL1031" s="2" t="s">
        <v>250</v>
      </c>
      <c r="BM1031" s="134" t="s">
        <v>1277</v>
      </c>
    </row>
    <row r="1032" spans="2:47" s="17" customFormat="1" ht="12">
      <c r="B1032" s="18"/>
      <c r="D1032" s="136" t="s">
        <v>154</v>
      </c>
      <c r="F1032" s="137" t="s">
        <v>1278</v>
      </c>
      <c r="I1032" s="138"/>
      <c r="L1032" s="18"/>
      <c r="M1032" s="139"/>
      <c r="T1032" s="42"/>
      <c r="AT1032" s="2" t="s">
        <v>154</v>
      </c>
      <c r="AU1032" s="2" t="s">
        <v>81</v>
      </c>
    </row>
    <row r="1033" spans="2:47" s="17" customFormat="1" ht="29.25">
      <c r="B1033" s="18"/>
      <c r="D1033" s="142" t="s">
        <v>176</v>
      </c>
      <c r="F1033" s="164" t="s">
        <v>1270</v>
      </c>
      <c r="I1033" s="138"/>
      <c r="L1033" s="18"/>
      <c r="M1033" s="139"/>
      <c r="T1033" s="42"/>
      <c r="AT1033" s="2" t="s">
        <v>176</v>
      </c>
      <c r="AU1033" s="2" t="s">
        <v>81</v>
      </c>
    </row>
    <row r="1034" spans="2:51" s="140" customFormat="1" ht="12">
      <c r="B1034" s="141"/>
      <c r="D1034" s="142" t="s">
        <v>156</v>
      </c>
      <c r="E1034" s="143" t="s">
        <v>19</v>
      </c>
      <c r="F1034" s="144" t="s">
        <v>236</v>
      </c>
      <c r="H1034" s="143" t="s">
        <v>19</v>
      </c>
      <c r="I1034" s="145"/>
      <c r="L1034" s="141"/>
      <c r="M1034" s="146"/>
      <c r="T1034" s="147"/>
      <c r="AT1034" s="143" t="s">
        <v>156</v>
      </c>
      <c r="AU1034" s="143" t="s">
        <v>81</v>
      </c>
      <c r="AV1034" s="140" t="s">
        <v>79</v>
      </c>
      <c r="AW1034" s="140" t="s">
        <v>33</v>
      </c>
      <c r="AX1034" s="140" t="s">
        <v>71</v>
      </c>
      <c r="AY1034" s="143" t="s">
        <v>145</v>
      </c>
    </row>
    <row r="1035" spans="2:51" s="148" customFormat="1" ht="12">
      <c r="B1035" s="149"/>
      <c r="D1035" s="142" t="s">
        <v>156</v>
      </c>
      <c r="E1035" s="150" t="s">
        <v>19</v>
      </c>
      <c r="F1035" s="151" t="s">
        <v>1279</v>
      </c>
      <c r="H1035" s="152">
        <v>7.14</v>
      </c>
      <c r="I1035" s="153"/>
      <c r="L1035" s="149"/>
      <c r="M1035" s="154"/>
      <c r="T1035" s="155"/>
      <c r="AT1035" s="150" t="s">
        <v>156</v>
      </c>
      <c r="AU1035" s="150" t="s">
        <v>81</v>
      </c>
      <c r="AV1035" s="148" t="s">
        <v>81</v>
      </c>
      <c r="AW1035" s="148" t="s">
        <v>33</v>
      </c>
      <c r="AX1035" s="148" t="s">
        <v>71</v>
      </c>
      <c r="AY1035" s="150" t="s">
        <v>145</v>
      </c>
    </row>
    <row r="1036" spans="2:51" s="148" customFormat="1" ht="12">
      <c r="B1036" s="149"/>
      <c r="D1036" s="142" t="s">
        <v>156</v>
      </c>
      <c r="E1036" s="150" t="s">
        <v>19</v>
      </c>
      <c r="F1036" s="151" t="s">
        <v>1280</v>
      </c>
      <c r="H1036" s="152">
        <v>11.67</v>
      </c>
      <c r="I1036" s="153"/>
      <c r="L1036" s="149"/>
      <c r="M1036" s="154"/>
      <c r="T1036" s="155"/>
      <c r="AT1036" s="150" t="s">
        <v>156</v>
      </c>
      <c r="AU1036" s="150" t="s">
        <v>81</v>
      </c>
      <c r="AV1036" s="148" t="s">
        <v>81</v>
      </c>
      <c r="AW1036" s="148" t="s">
        <v>33</v>
      </c>
      <c r="AX1036" s="148" t="s">
        <v>71</v>
      </c>
      <c r="AY1036" s="150" t="s">
        <v>145</v>
      </c>
    </row>
    <row r="1037" spans="2:51" s="140" customFormat="1" ht="12">
      <c r="B1037" s="141"/>
      <c r="D1037" s="142" t="s">
        <v>156</v>
      </c>
      <c r="E1037" s="143" t="s">
        <v>19</v>
      </c>
      <c r="F1037" s="144" t="s">
        <v>237</v>
      </c>
      <c r="H1037" s="143" t="s">
        <v>19</v>
      </c>
      <c r="I1037" s="145"/>
      <c r="L1037" s="141"/>
      <c r="M1037" s="146"/>
      <c r="T1037" s="147"/>
      <c r="AT1037" s="143" t="s">
        <v>156</v>
      </c>
      <c r="AU1037" s="143" t="s">
        <v>81</v>
      </c>
      <c r="AV1037" s="140" t="s">
        <v>79</v>
      </c>
      <c r="AW1037" s="140" t="s">
        <v>33</v>
      </c>
      <c r="AX1037" s="140" t="s">
        <v>71</v>
      </c>
      <c r="AY1037" s="143" t="s">
        <v>145</v>
      </c>
    </row>
    <row r="1038" spans="2:51" s="148" customFormat="1" ht="12">
      <c r="B1038" s="149"/>
      <c r="D1038" s="142" t="s">
        <v>156</v>
      </c>
      <c r="E1038" s="150" t="s">
        <v>19</v>
      </c>
      <c r="F1038" s="151" t="s">
        <v>1281</v>
      </c>
      <c r="H1038" s="152">
        <v>14.119</v>
      </c>
      <c r="I1038" s="153"/>
      <c r="L1038" s="149"/>
      <c r="M1038" s="154"/>
      <c r="T1038" s="155"/>
      <c r="AT1038" s="150" t="s">
        <v>156</v>
      </c>
      <c r="AU1038" s="150" t="s">
        <v>81</v>
      </c>
      <c r="AV1038" s="148" t="s">
        <v>81</v>
      </c>
      <c r="AW1038" s="148" t="s">
        <v>33</v>
      </c>
      <c r="AX1038" s="148" t="s">
        <v>71</v>
      </c>
      <c r="AY1038" s="150" t="s">
        <v>145</v>
      </c>
    </row>
    <row r="1039" spans="2:51" s="156" customFormat="1" ht="12">
      <c r="B1039" s="157"/>
      <c r="D1039" s="142" t="s">
        <v>156</v>
      </c>
      <c r="E1039" s="158" t="s">
        <v>19</v>
      </c>
      <c r="F1039" s="159" t="s">
        <v>161</v>
      </c>
      <c r="H1039" s="160">
        <v>32.929</v>
      </c>
      <c r="I1039" s="161"/>
      <c r="L1039" s="157"/>
      <c r="M1039" s="162"/>
      <c r="T1039" s="163"/>
      <c r="AT1039" s="158" t="s">
        <v>156</v>
      </c>
      <c r="AU1039" s="158" t="s">
        <v>81</v>
      </c>
      <c r="AV1039" s="156" t="s">
        <v>152</v>
      </c>
      <c r="AW1039" s="156" t="s">
        <v>33</v>
      </c>
      <c r="AX1039" s="156" t="s">
        <v>79</v>
      </c>
      <c r="AY1039" s="158" t="s">
        <v>145</v>
      </c>
    </row>
    <row r="1040" spans="2:65" s="17" customFormat="1" ht="16.5" customHeight="1">
      <c r="B1040" s="18"/>
      <c r="C1040" s="123" t="s">
        <v>1282</v>
      </c>
      <c r="D1040" s="123" t="s">
        <v>147</v>
      </c>
      <c r="E1040" s="124" t="s">
        <v>1283</v>
      </c>
      <c r="F1040" s="125" t="s">
        <v>1284</v>
      </c>
      <c r="G1040" s="126" t="s">
        <v>316</v>
      </c>
      <c r="H1040" s="127">
        <v>437.219</v>
      </c>
      <c r="I1040" s="128"/>
      <c r="J1040" s="129">
        <f aca="true" t="shared" si="106" ref="J1040:J1057">ROUND(I1040*H1040,2)</f>
        <v>0</v>
      </c>
      <c r="K1040" s="125" t="s">
        <v>19</v>
      </c>
      <c r="L1040" s="18"/>
      <c r="M1040" s="130" t="s">
        <v>19</v>
      </c>
      <c r="N1040" s="131" t="s">
        <v>42</v>
      </c>
      <c r="P1040" s="132">
        <f aca="true" t="shared" si="107" ref="P1040:P1057">O1040*H1040</f>
        <v>0</v>
      </c>
      <c r="Q1040" s="132">
        <v>0</v>
      </c>
      <c r="R1040" s="132">
        <f aca="true" t="shared" si="108" ref="R1040:R1057">Q1040*H1040</f>
        <v>0</v>
      </c>
      <c r="S1040" s="132">
        <v>0</v>
      </c>
      <c r="T1040" s="133">
        <f aca="true" t="shared" si="109" ref="T1040:T1057">S1040*H1040</f>
        <v>0</v>
      </c>
      <c r="AR1040" s="134" t="s">
        <v>250</v>
      </c>
      <c r="AT1040" s="134" t="s">
        <v>147</v>
      </c>
      <c r="AU1040" s="134" t="s">
        <v>81</v>
      </c>
      <c r="AY1040" s="2" t="s">
        <v>145</v>
      </c>
      <c r="BE1040" s="135">
        <f aca="true" t="shared" si="110" ref="BE1040:BE1098">IF(N1040="základní",J1040,0)</f>
        <v>0</v>
      </c>
      <c r="BF1040" s="135">
        <f aca="true" t="shared" si="111" ref="BF1040:BF1098">IF(N1040="snížená",J1040,0)</f>
        <v>0</v>
      </c>
      <c r="BG1040" s="135">
        <f aca="true" t="shared" si="112" ref="BG1040:BG1098">IF(N1040="zákl. přenesená",J1040,0)</f>
        <v>0</v>
      </c>
      <c r="BH1040" s="135">
        <f aca="true" t="shared" si="113" ref="BH1040:BH1098">IF(N1040="sníž. přenesená",J1040,0)</f>
        <v>0</v>
      </c>
      <c r="BI1040" s="135">
        <f aca="true" t="shared" si="114" ref="BI1040:BI1098">IF(N1040="nulová",J1040,0)</f>
        <v>0</v>
      </c>
      <c r="BJ1040" s="2" t="s">
        <v>79</v>
      </c>
      <c r="BK1040" s="135">
        <f aca="true" t="shared" si="115" ref="BK1040:BK1057">ROUND(I1040*H1040,2)</f>
        <v>0</v>
      </c>
      <c r="BL1040" s="2" t="s">
        <v>250</v>
      </c>
      <c r="BM1040" s="134" t="s">
        <v>1285</v>
      </c>
    </row>
    <row r="1041" spans="2:65" s="17" customFormat="1" ht="24.2" customHeight="1">
      <c r="B1041" s="18"/>
      <c r="C1041" s="123" t="s">
        <v>1286</v>
      </c>
      <c r="D1041" s="123" t="s">
        <v>147</v>
      </c>
      <c r="E1041" s="124" t="s">
        <v>1287</v>
      </c>
      <c r="F1041" s="125" t="s">
        <v>1288</v>
      </c>
      <c r="G1041" s="126" t="s">
        <v>316</v>
      </c>
      <c r="H1041" s="127">
        <v>260.172</v>
      </c>
      <c r="I1041" s="128"/>
      <c r="J1041" s="129">
        <f t="shared" si="106"/>
        <v>0</v>
      </c>
      <c r="K1041" s="125" t="s">
        <v>151</v>
      </c>
      <c r="L1041" s="18"/>
      <c r="M1041" s="130" t="s">
        <v>19</v>
      </c>
      <c r="N1041" s="131" t="s">
        <v>42</v>
      </c>
      <c r="P1041" s="132">
        <f t="shared" si="107"/>
        <v>0</v>
      </c>
      <c r="Q1041" s="132">
        <v>0.0015</v>
      </c>
      <c r="R1041" s="132">
        <f t="shared" si="108"/>
        <v>0.39025800000000005</v>
      </c>
      <c r="S1041" s="132">
        <v>0</v>
      </c>
      <c r="T1041" s="133">
        <f t="shared" si="109"/>
        <v>0</v>
      </c>
      <c r="AR1041" s="134" t="s">
        <v>250</v>
      </c>
      <c r="AT1041" s="134" t="s">
        <v>147</v>
      </c>
      <c r="AU1041" s="134" t="s">
        <v>81</v>
      </c>
      <c r="AY1041" s="2" t="s">
        <v>145</v>
      </c>
      <c r="BE1041" s="135">
        <f t="shared" si="110"/>
        <v>0</v>
      </c>
      <c r="BF1041" s="135">
        <f t="shared" si="111"/>
        <v>0</v>
      </c>
      <c r="BG1041" s="135">
        <f t="shared" si="112"/>
        <v>0</v>
      </c>
      <c r="BH1041" s="135">
        <f t="shared" si="113"/>
        <v>0</v>
      </c>
      <c r="BI1041" s="135">
        <f t="shared" si="114"/>
        <v>0</v>
      </c>
      <c r="BJ1041" s="2" t="s">
        <v>79</v>
      </c>
      <c r="BK1041" s="135">
        <f t="shared" si="115"/>
        <v>0</v>
      </c>
      <c r="BL1041" s="2" t="s">
        <v>250</v>
      </c>
      <c r="BM1041" s="134" t="s">
        <v>1289</v>
      </c>
    </row>
    <row r="1042" spans="2:47" s="17" customFormat="1" ht="12">
      <c r="B1042" s="18"/>
      <c r="D1042" s="136" t="s">
        <v>154</v>
      </c>
      <c r="F1042" s="137" t="s">
        <v>1290</v>
      </c>
      <c r="I1042" s="138"/>
      <c r="L1042" s="18"/>
      <c r="M1042" s="139"/>
      <c r="T1042" s="42"/>
      <c r="AT1042" s="2" t="s">
        <v>154</v>
      </c>
      <c r="AU1042" s="2" t="s">
        <v>81</v>
      </c>
    </row>
    <row r="1043" spans="2:47" s="17" customFormat="1" ht="78">
      <c r="B1043" s="18"/>
      <c r="D1043" s="142" t="s">
        <v>176</v>
      </c>
      <c r="F1043" s="164" t="s">
        <v>1291</v>
      </c>
      <c r="I1043" s="138"/>
      <c r="L1043" s="18"/>
      <c r="M1043" s="139"/>
      <c r="T1043" s="42"/>
      <c r="AT1043" s="2" t="s">
        <v>176</v>
      </c>
      <c r="AU1043" s="2" t="s">
        <v>81</v>
      </c>
    </row>
    <row r="1044" spans="2:51" s="140" customFormat="1" ht="12">
      <c r="B1044" s="141"/>
      <c r="D1044" s="142" t="s">
        <v>156</v>
      </c>
      <c r="E1044" s="143" t="s">
        <v>19</v>
      </c>
      <c r="F1044" s="144" t="s">
        <v>236</v>
      </c>
      <c r="H1044" s="143" t="s">
        <v>19</v>
      </c>
      <c r="I1044" s="145"/>
      <c r="L1044" s="141"/>
      <c r="M1044" s="146"/>
      <c r="T1044" s="147"/>
      <c r="AT1044" s="143" t="s">
        <v>156</v>
      </c>
      <c r="AU1044" s="143" t="s">
        <v>81</v>
      </c>
      <c r="AV1044" s="140" t="s">
        <v>79</v>
      </c>
      <c r="AW1044" s="140" t="s">
        <v>33</v>
      </c>
      <c r="AX1044" s="140" t="s">
        <v>71</v>
      </c>
      <c r="AY1044" s="143" t="s">
        <v>145</v>
      </c>
    </row>
    <row r="1045" spans="2:51" s="148" customFormat="1" ht="12">
      <c r="B1045" s="149"/>
      <c r="D1045" s="142" t="s">
        <v>156</v>
      </c>
      <c r="E1045" s="150" t="s">
        <v>19</v>
      </c>
      <c r="F1045" s="151" t="s">
        <v>1292</v>
      </c>
      <c r="H1045" s="152">
        <v>42.96</v>
      </c>
      <c r="I1045" s="153"/>
      <c r="L1045" s="149"/>
      <c r="M1045" s="154"/>
      <c r="T1045" s="155"/>
      <c r="AT1045" s="150" t="s">
        <v>156</v>
      </c>
      <c r="AU1045" s="150" t="s">
        <v>81</v>
      </c>
      <c r="AV1045" s="148" t="s">
        <v>81</v>
      </c>
      <c r="AW1045" s="148" t="s">
        <v>33</v>
      </c>
      <c r="AX1045" s="148" t="s">
        <v>71</v>
      </c>
      <c r="AY1045" s="150" t="s">
        <v>145</v>
      </c>
    </row>
    <row r="1046" spans="2:51" s="140" customFormat="1" ht="12">
      <c r="B1046" s="141"/>
      <c r="D1046" s="142" t="s">
        <v>156</v>
      </c>
      <c r="E1046" s="143" t="s">
        <v>19</v>
      </c>
      <c r="F1046" s="144" t="s">
        <v>237</v>
      </c>
      <c r="H1046" s="143" t="s">
        <v>19</v>
      </c>
      <c r="I1046" s="145"/>
      <c r="L1046" s="141"/>
      <c r="M1046" s="146"/>
      <c r="T1046" s="147"/>
      <c r="AT1046" s="143" t="s">
        <v>156</v>
      </c>
      <c r="AU1046" s="143" t="s">
        <v>81</v>
      </c>
      <c r="AV1046" s="140" t="s">
        <v>79</v>
      </c>
      <c r="AW1046" s="140" t="s">
        <v>33</v>
      </c>
      <c r="AX1046" s="140" t="s">
        <v>71</v>
      </c>
      <c r="AY1046" s="143" t="s">
        <v>145</v>
      </c>
    </row>
    <row r="1047" spans="2:51" s="148" customFormat="1" ht="12">
      <c r="B1047" s="149"/>
      <c r="D1047" s="142" t="s">
        <v>156</v>
      </c>
      <c r="E1047" s="150" t="s">
        <v>19</v>
      </c>
      <c r="F1047" s="151" t="s">
        <v>1293</v>
      </c>
      <c r="H1047" s="152">
        <v>173.85</v>
      </c>
      <c r="I1047" s="153"/>
      <c r="L1047" s="149"/>
      <c r="M1047" s="154"/>
      <c r="T1047" s="155"/>
      <c r="AT1047" s="150" t="s">
        <v>156</v>
      </c>
      <c r="AU1047" s="150" t="s">
        <v>81</v>
      </c>
      <c r="AV1047" s="148" t="s">
        <v>81</v>
      </c>
      <c r="AW1047" s="148" t="s">
        <v>33</v>
      </c>
      <c r="AX1047" s="148" t="s">
        <v>71</v>
      </c>
      <c r="AY1047" s="150" t="s">
        <v>145</v>
      </c>
    </row>
    <row r="1048" spans="2:51" s="175" customFormat="1" ht="12">
      <c r="B1048" s="176"/>
      <c r="D1048" s="142" t="s">
        <v>156</v>
      </c>
      <c r="E1048" s="177" t="s">
        <v>19</v>
      </c>
      <c r="F1048" s="178" t="s">
        <v>460</v>
      </c>
      <c r="H1048" s="179">
        <v>216.81</v>
      </c>
      <c r="I1048" s="180"/>
      <c r="L1048" s="176"/>
      <c r="M1048" s="181"/>
      <c r="T1048" s="182"/>
      <c r="AT1048" s="177" t="s">
        <v>156</v>
      </c>
      <c r="AU1048" s="177" t="s">
        <v>81</v>
      </c>
      <c r="AV1048" s="175" t="s">
        <v>166</v>
      </c>
      <c r="AW1048" s="175" t="s">
        <v>33</v>
      </c>
      <c r="AX1048" s="175" t="s">
        <v>71</v>
      </c>
      <c r="AY1048" s="177" t="s">
        <v>145</v>
      </c>
    </row>
    <row r="1049" spans="2:51" s="140" customFormat="1" ht="12">
      <c r="B1049" s="141"/>
      <c r="D1049" s="142" t="s">
        <v>156</v>
      </c>
      <c r="E1049" s="143" t="s">
        <v>19</v>
      </c>
      <c r="F1049" s="144" t="s">
        <v>1294</v>
      </c>
      <c r="H1049" s="143" t="s">
        <v>19</v>
      </c>
      <c r="I1049" s="145"/>
      <c r="L1049" s="141"/>
      <c r="M1049" s="146"/>
      <c r="T1049" s="147"/>
      <c r="AT1049" s="143" t="s">
        <v>156</v>
      </c>
      <c r="AU1049" s="143" t="s">
        <v>81</v>
      </c>
      <c r="AV1049" s="140" t="s">
        <v>79</v>
      </c>
      <c r="AW1049" s="140" t="s">
        <v>33</v>
      </c>
      <c r="AX1049" s="140" t="s">
        <v>71</v>
      </c>
      <c r="AY1049" s="143" t="s">
        <v>145</v>
      </c>
    </row>
    <row r="1050" spans="2:51" s="148" customFormat="1" ht="12">
      <c r="B1050" s="149"/>
      <c r="D1050" s="142" t="s">
        <v>156</v>
      </c>
      <c r="E1050" s="150" t="s">
        <v>19</v>
      </c>
      <c r="F1050" s="151" t="s">
        <v>1295</v>
      </c>
      <c r="H1050" s="152">
        <v>43.362</v>
      </c>
      <c r="I1050" s="153"/>
      <c r="L1050" s="149"/>
      <c r="M1050" s="154"/>
      <c r="T1050" s="155"/>
      <c r="AT1050" s="150" t="s">
        <v>156</v>
      </c>
      <c r="AU1050" s="150" t="s">
        <v>81</v>
      </c>
      <c r="AV1050" s="148" t="s">
        <v>81</v>
      </c>
      <c r="AW1050" s="148" t="s">
        <v>33</v>
      </c>
      <c r="AX1050" s="148" t="s">
        <v>71</v>
      </c>
      <c r="AY1050" s="150" t="s">
        <v>145</v>
      </c>
    </row>
    <row r="1051" spans="2:51" s="156" customFormat="1" ht="12">
      <c r="B1051" s="157"/>
      <c r="D1051" s="142" t="s">
        <v>156</v>
      </c>
      <c r="E1051" s="158" t="s">
        <v>19</v>
      </c>
      <c r="F1051" s="159" t="s">
        <v>161</v>
      </c>
      <c r="H1051" s="160">
        <v>260.172</v>
      </c>
      <c r="I1051" s="161"/>
      <c r="L1051" s="157"/>
      <c r="M1051" s="162"/>
      <c r="T1051" s="163"/>
      <c r="AT1051" s="158" t="s">
        <v>156</v>
      </c>
      <c r="AU1051" s="158" t="s">
        <v>81</v>
      </c>
      <c r="AV1051" s="156" t="s">
        <v>152</v>
      </c>
      <c r="AW1051" s="156" t="s">
        <v>33</v>
      </c>
      <c r="AX1051" s="156" t="s">
        <v>79</v>
      </c>
      <c r="AY1051" s="158" t="s">
        <v>145</v>
      </c>
    </row>
    <row r="1052" spans="2:65" s="17" customFormat="1" ht="24.2" customHeight="1">
      <c r="B1052" s="18"/>
      <c r="C1052" s="123" t="s">
        <v>1296</v>
      </c>
      <c r="D1052" s="123" t="s">
        <v>147</v>
      </c>
      <c r="E1052" s="124" t="s">
        <v>1297</v>
      </c>
      <c r="F1052" s="125" t="s">
        <v>1298</v>
      </c>
      <c r="G1052" s="126" t="s">
        <v>292</v>
      </c>
      <c r="H1052" s="127">
        <v>160</v>
      </c>
      <c r="I1052" s="128"/>
      <c r="J1052" s="129">
        <f t="shared" si="106"/>
        <v>0</v>
      </c>
      <c r="K1052" s="125" t="s">
        <v>151</v>
      </c>
      <c r="L1052" s="18"/>
      <c r="M1052" s="130" t="s">
        <v>19</v>
      </c>
      <c r="N1052" s="131" t="s">
        <v>42</v>
      </c>
      <c r="P1052" s="132">
        <f t="shared" si="107"/>
        <v>0</v>
      </c>
      <c r="Q1052" s="132">
        <v>0.00032</v>
      </c>
      <c r="R1052" s="132">
        <f t="shared" si="108"/>
        <v>0.0512</v>
      </c>
      <c r="S1052" s="132">
        <v>0</v>
      </c>
      <c r="T1052" s="133">
        <f t="shared" si="109"/>
        <v>0</v>
      </c>
      <c r="AR1052" s="134" t="s">
        <v>250</v>
      </c>
      <c r="AT1052" s="134" t="s">
        <v>147</v>
      </c>
      <c r="AU1052" s="134" t="s">
        <v>81</v>
      </c>
      <c r="AY1052" s="2" t="s">
        <v>145</v>
      </c>
      <c r="BE1052" s="135">
        <f t="shared" si="110"/>
        <v>0</v>
      </c>
      <c r="BF1052" s="135">
        <f t="shared" si="111"/>
        <v>0</v>
      </c>
      <c r="BG1052" s="135">
        <f t="shared" si="112"/>
        <v>0</v>
      </c>
      <c r="BH1052" s="135">
        <f t="shared" si="113"/>
        <v>0</v>
      </c>
      <c r="BI1052" s="135">
        <f t="shared" si="114"/>
        <v>0</v>
      </c>
      <c r="BJ1052" s="2" t="s">
        <v>79</v>
      </c>
      <c r="BK1052" s="135">
        <f t="shared" si="115"/>
        <v>0</v>
      </c>
      <c r="BL1052" s="2" t="s">
        <v>250</v>
      </c>
      <c r="BM1052" s="134" t="s">
        <v>1299</v>
      </c>
    </row>
    <row r="1053" spans="2:47" s="17" customFormat="1" ht="12">
      <c r="B1053" s="18"/>
      <c r="D1053" s="136" t="s">
        <v>154</v>
      </c>
      <c r="F1053" s="137" t="s">
        <v>1300</v>
      </c>
      <c r="I1053" s="138"/>
      <c r="L1053" s="18"/>
      <c r="M1053" s="139"/>
      <c r="T1053" s="42"/>
      <c r="AT1053" s="2" t="s">
        <v>154</v>
      </c>
      <c r="AU1053" s="2" t="s">
        <v>81</v>
      </c>
    </row>
    <row r="1054" spans="2:47" s="17" customFormat="1" ht="78">
      <c r="B1054" s="18"/>
      <c r="D1054" s="142" t="s">
        <v>176</v>
      </c>
      <c r="F1054" s="164" t="s">
        <v>1291</v>
      </c>
      <c r="I1054" s="138"/>
      <c r="L1054" s="18"/>
      <c r="M1054" s="139"/>
      <c r="T1054" s="42"/>
      <c r="AT1054" s="2" t="s">
        <v>176</v>
      </c>
      <c r="AU1054" s="2" t="s">
        <v>81</v>
      </c>
    </row>
    <row r="1055" spans="2:51" s="148" customFormat="1" ht="12">
      <c r="B1055" s="149"/>
      <c r="D1055" s="142" t="s">
        <v>156</v>
      </c>
      <c r="E1055" s="150" t="s">
        <v>19</v>
      </c>
      <c r="F1055" s="151" t="s">
        <v>1232</v>
      </c>
      <c r="H1055" s="152">
        <v>160</v>
      </c>
      <c r="I1055" s="153"/>
      <c r="L1055" s="149"/>
      <c r="M1055" s="154"/>
      <c r="T1055" s="155"/>
      <c r="AT1055" s="150" t="s">
        <v>156</v>
      </c>
      <c r="AU1055" s="150" t="s">
        <v>81</v>
      </c>
      <c r="AV1055" s="148" t="s">
        <v>81</v>
      </c>
      <c r="AW1055" s="148" t="s">
        <v>33</v>
      </c>
      <c r="AX1055" s="148" t="s">
        <v>79</v>
      </c>
      <c r="AY1055" s="150" t="s">
        <v>145</v>
      </c>
    </row>
    <row r="1056" spans="2:65" s="17" customFormat="1" ht="24.2" customHeight="1">
      <c r="B1056" s="18"/>
      <c r="C1056" s="123" t="s">
        <v>1301</v>
      </c>
      <c r="D1056" s="123" t="s">
        <v>147</v>
      </c>
      <c r="E1056" s="124" t="s">
        <v>1302</v>
      </c>
      <c r="F1056" s="125" t="s">
        <v>1303</v>
      </c>
      <c r="G1056" s="126" t="s">
        <v>961</v>
      </c>
      <c r="H1056" s="127">
        <v>1</v>
      </c>
      <c r="I1056" s="128"/>
      <c r="J1056" s="129">
        <f t="shared" si="106"/>
        <v>0</v>
      </c>
      <c r="K1056" s="125" t="s">
        <v>19</v>
      </c>
      <c r="L1056" s="18"/>
      <c r="M1056" s="130" t="s">
        <v>19</v>
      </c>
      <c r="N1056" s="131" t="s">
        <v>42</v>
      </c>
      <c r="P1056" s="132">
        <f t="shared" si="107"/>
        <v>0</v>
      </c>
      <c r="Q1056" s="132">
        <v>0</v>
      </c>
      <c r="R1056" s="132">
        <f t="shared" si="108"/>
        <v>0</v>
      </c>
      <c r="S1056" s="132">
        <v>0</v>
      </c>
      <c r="T1056" s="133">
        <f t="shared" si="109"/>
        <v>0</v>
      </c>
      <c r="AR1056" s="134" t="s">
        <v>250</v>
      </c>
      <c r="AT1056" s="134" t="s">
        <v>147</v>
      </c>
      <c r="AU1056" s="134" t="s">
        <v>81</v>
      </c>
      <c r="AY1056" s="2" t="s">
        <v>145</v>
      </c>
      <c r="BE1056" s="135">
        <f t="shared" si="110"/>
        <v>0</v>
      </c>
      <c r="BF1056" s="135">
        <f t="shared" si="111"/>
        <v>0</v>
      </c>
      <c r="BG1056" s="135">
        <f t="shared" si="112"/>
        <v>0</v>
      </c>
      <c r="BH1056" s="135">
        <f t="shared" si="113"/>
        <v>0</v>
      </c>
      <c r="BI1056" s="135">
        <f t="shared" si="114"/>
        <v>0</v>
      </c>
      <c r="BJ1056" s="2" t="s">
        <v>79</v>
      </c>
      <c r="BK1056" s="135">
        <f t="shared" si="115"/>
        <v>0</v>
      </c>
      <c r="BL1056" s="2" t="s">
        <v>250</v>
      </c>
      <c r="BM1056" s="134" t="s">
        <v>1304</v>
      </c>
    </row>
    <row r="1057" spans="2:65" s="17" customFormat="1" ht="44.25" customHeight="1">
      <c r="B1057" s="18"/>
      <c r="C1057" s="123" t="s">
        <v>1305</v>
      </c>
      <c r="D1057" s="123" t="s">
        <v>147</v>
      </c>
      <c r="E1057" s="124" t="s">
        <v>1306</v>
      </c>
      <c r="F1057" s="125" t="s">
        <v>1307</v>
      </c>
      <c r="G1057" s="126" t="s">
        <v>1041</v>
      </c>
      <c r="H1057" s="183"/>
      <c r="I1057" s="128"/>
      <c r="J1057" s="129">
        <f t="shared" si="106"/>
        <v>0</v>
      </c>
      <c r="K1057" s="125" t="s">
        <v>151</v>
      </c>
      <c r="L1057" s="18"/>
      <c r="M1057" s="130" t="s">
        <v>19</v>
      </c>
      <c r="N1057" s="131" t="s">
        <v>42</v>
      </c>
      <c r="P1057" s="132">
        <f t="shared" si="107"/>
        <v>0</v>
      </c>
      <c r="Q1057" s="132">
        <v>0</v>
      </c>
      <c r="R1057" s="132">
        <f t="shared" si="108"/>
        <v>0</v>
      </c>
      <c r="S1057" s="132">
        <v>0</v>
      </c>
      <c r="T1057" s="133">
        <f t="shared" si="109"/>
        <v>0</v>
      </c>
      <c r="AR1057" s="134" t="s">
        <v>250</v>
      </c>
      <c r="AT1057" s="134" t="s">
        <v>147</v>
      </c>
      <c r="AU1057" s="134" t="s">
        <v>81</v>
      </c>
      <c r="AY1057" s="2" t="s">
        <v>145</v>
      </c>
      <c r="BE1057" s="135">
        <f t="shared" si="110"/>
        <v>0</v>
      </c>
      <c r="BF1057" s="135">
        <f t="shared" si="111"/>
        <v>0</v>
      </c>
      <c r="BG1057" s="135">
        <f t="shared" si="112"/>
        <v>0</v>
      </c>
      <c r="BH1057" s="135">
        <f t="shared" si="113"/>
        <v>0</v>
      </c>
      <c r="BI1057" s="135">
        <f t="shared" si="114"/>
        <v>0</v>
      </c>
      <c r="BJ1057" s="2" t="s">
        <v>79</v>
      </c>
      <c r="BK1057" s="135">
        <f t="shared" si="115"/>
        <v>0</v>
      </c>
      <c r="BL1057" s="2" t="s">
        <v>250</v>
      </c>
      <c r="BM1057" s="134" t="s">
        <v>1308</v>
      </c>
    </row>
    <row r="1058" spans="2:47" s="17" customFormat="1" ht="12">
      <c r="B1058" s="18"/>
      <c r="D1058" s="136" t="s">
        <v>154</v>
      </c>
      <c r="F1058" s="137" t="s">
        <v>1309</v>
      </c>
      <c r="I1058" s="138"/>
      <c r="L1058" s="18"/>
      <c r="M1058" s="139"/>
      <c r="T1058" s="42"/>
      <c r="AT1058" s="2" t="s">
        <v>154</v>
      </c>
      <c r="AU1058" s="2" t="s">
        <v>81</v>
      </c>
    </row>
    <row r="1059" spans="2:47" s="17" customFormat="1" ht="126.75">
      <c r="B1059" s="18"/>
      <c r="D1059" s="142" t="s">
        <v>176</v>
      </c>
      <c r="F1059" s="164" t="s">
        <v>1044</v>
      </c>
      <c r="I1059" s="138"/>
      <c r="L1059" s="18"/>
      <c r="M1059" s="139"/>
      <c r="T1059" s="42"/>
      <c r="AT1059" s="2" t="s">
        <v>176</v>
      </c>
      <c r="AU1059" s="2" t="s">
        <v>81</v>
      </c>
    </row>
    <row r="1060" spans="2:63" s="110" customFormat="1" ht="22.9" customHeight="1">
      <c r="B1060" s="111"/>
      <c r="D1060" s="112" t="s">
        <v>70</v>
      </c>
      <c r="E1060" s="121" t="s">
        <v>1310</v>
      </c>
      <c r="F1060" s="121" t="s">
        <v>1311</v>
      </c>
      <c r="I1060" s="114"/>
      <c r="J1060" s="122">
        <f>BK1060</f>
        <v>0</v>
      </c>
      <c r="L1060" s="111"/>
      <c r="M1060" s="116"/>
      <c r="P1060" s="117">
        <f>SUM(P1061:P1093)</f>
        <v>0</v>
      </c>
      <c r="R1060" s="117">
        <f>SUM(R1061:R1093)</f>
        <v>1.2299429</v>
      </c>
      <c r="T1060" s="118">
        <f>SUM(T1061:T1093)</f>
        <v>0</v>
      </c>
      <c r="AR1060" s="112" t="s">
        <v>81</v>
      </c>
      <c r="AT1060" s="119" t="s">
        <v>70</v>
      </c>
      <c r="AU1060" s="119" t="s">
        <v>79</v>
      </c>
      <c r="AY1060" s="112" t="s">
        <v>145</v>
      </c>
      <c r="BK1060" s="120">
        <f>SUM(BK1061:BK1093)</f>
        <v>0</v>
      </c>
    </row>
    <row r="1061" spans="2:65" s="17" customFormat="1" ht="37.9" customHeight="1">
      <c r="B1061" s="18"/>
      <c r="C1061" s="123" t="s">
        <v>1312</v>
      </c>
      <c r="D1061" s="123" t="s">
        <v>147</v>
      </c>
      <c r="E1061" s="124" t="s">
        <v>1313</v>
      </c>
      <c r="F1061" s="125" t="s">
        <v>1314</v>
      </c>
      <c r="G1061" s="126" t="s">
        <v>316</v>
      </c>
      <c r="H1061" s="127">
        <v>149.74</v>
      </c>
      <c r="I1061" s="128"/>
      <c r="J1061" s="129">
        <f>ROUND(I1061*H1061,2)</f>
        <v>0</v>
      </c>
      <c r="K1061" s="125" t="s">
        <v>151</v>
      </c>
      <c r="L1061" s="18"/>
      <c r="M1061" s="130" t="s">
        <v>19</v>
      </c>
      <c r="N1061" s="131" t="s">
        <v>42</v>
      </c>
      <c r="P1061" s="132">
        <f>O1061*H1061</f>
        <v>0</v>
      </c>
      <c r="Q1061" s="132">
        <v>0</v>
      </c>
      <c r="R1061" s="132">
        <f>Q1061*H1061</f>
        <v>0</v>
      </c>
      <c r="S1061" s="132">
        <v>0</v>
      </c>
      <c r="T1061" s="133">
        <f>S1061*H1061</f>
        <v>0</v>
      </c>
      <c r="AR1061" s="134" t="s">
        <v>250</v>
      </c>
      <c r="AT1061" s="134" t="s">
        <v>147</v>
      </c>
      <c r="AU1061" s="134" t="s">
        <v>81</v>
      </c>
      <c r="AY1061" s="2" t="s">
        <v>145</v>
      </c>
      <c r="BE1061" s="135">
        <f t="shared" si="110"/>
        <v>0</v>
      </c>
      <c r="BF1061" s="135">
        <f t="shared" si="111"/>
        <v>0</v>
      </c>
      <c r="BG1061" s="135">
        <f t="shared" si="112"/>
        <v>0</v>
      </c>
      <c r="BH1061" s="135">
        <f t="shared" si="113"/>
        <v>0</v>
      </c>
      <c r="BI1061" s="135">
        <f t="shared" si="114"/>
        <v>0</v>
      </c>
      <c r="BJ1061" s="2" t="s">
        <v>79</v>
      </c>
      <c r="BK1061" s="135">
        <f>ROUND(I1061*H1061,2)</f>
        <v>0</v>
      </c>
      <c r="BL1061" s="2" t="s">
        <v>250</v>
      </c>
      <c r="BM1061" s="134" t="s">
        <v>1315</v>
      </c>
    </row>
    <row r="1062" spans="2:47" s="17" customFormat="1" ht="12">
      <c r="B1062" s="18"/>
      <c r="D1062" s="136" t="s">
        <v>154</v>
      </c>
      <c r="F1062" s="137" t="s">
        <v>1316</v>
      </c>
      <c r="I1062" s="138"/>
      <c r="L1062" s="18"/>
      <c r="M1062" s="139"/>
      <c r="T1062" s="42"/>
      <c r="AT1062" s="2" t="s">
        <v>154</v>
      </c>
      <c r="AU1062" s="2" t="s">
        <v>81</v>
      </c>
    </row>
    <row r="1063" spans="2:65" s="17" customFormat="1" ht="24.2" customHeight="1">
      <c r="B1063" s="18"/>
      <c r="C1063" s="123" t="s">
        <v>1317</v>
      </c>
      <c r="D1063" s="123" t="s">
        <v>147</v>
      </c>
      <c r="E1063" s="124" t="s">
        <v>1318</v>
      </c>
      <c r="F1063" s="125" t="s">
        <v>1319</v>
      </c>
      <c r="G1063" s="126" t="s">
        <v>316</v>
      </c>
      <c r="H1063" s="127">
        <v>149.74</v>
      </c>
      <c r="I1063" s="128"/>
      <c r="J1063" s="129">
        <f>ROUND(I1063*H1063,2)</f>
        <v>0</v>
      </c>
      <c r="K1063" s="125" t="s">
        <v>151</v>
      </c>
      <c r="L1063" s="18"/>
      <c r="M1063" s="130" t="s">
        <v>19</v>
      </c>
      <c r="N1063" s="131" t="s">
        <v>42</v>
      </c>
      <c r="P1063" s="132">
        <f>O1063*H1063</f>
        <v>0</v>
      </c>
      <c r="Q1063" s="132">
        <v>0</v>
      </c>
      <c r="R1063" s="132">
        <f>Q1063*H1063</f>
        <v>0</v>
      </c>
      <c r="S1063" s="132">
        <v>0</v>
      </c>
      <c r="T1063" s="133">
        <f>S1063*H1063</f>
        <v>0</v>
      </c>
      <c r="AR1063" s="134" t="s">
        <v>250</v>
      </c>
      <c r="AT1063" s="134" t="s">
        <v>147</v>
      </c>
      <c r="AU1063" s="134" t="s">
        <v>81</v>
      </c>
      <c r="AY1063" s="2" t="s">
        <v>145</v>
      </c>
      <c r="BE1063" s="135">
        <f t="shared" si="110"/>
        <v>0</v>
      </c>
      <c r="BF1063" s="135">
        <f t="shared" si="111"/>
        <v>0</v>
      </c>
      <c r="BG1063" s="135">
        <f t="shared" si="112"/>
        <v>0</v>
      </c>
      <c r="BH1063" s="135">
        <f t="shared" si="113"/>
        <v>0</v>
      </c>
      <c r="BI1063" s="135">
        <f t="shared" si="114"/>
        <v>0</v>
      </c>
      <c r="BJ1063" s="2" t="s">
        <v>79</v>
      </c>
      <c r="BK1063" s="135">
        <f>ROUND(I1063*H1063,2)</f>
        <v>0</v>
      </c>
      <c r="BL1063" s="2" t="s">
        <v>250</v>
      </c>
      <c r="BM1063" s="134" t="s">
        <v>1320</v>
      </c>
    </row>
    <row r="1064" spans="2:47" s="17" customFormat="1" ht="12">
      <c r="B1064" s="18"/>
      <c r="D1064" s="136" t="s">
        <v>154</v>
      </c>
      <c r="F1064" s="137" t="s">
        <v>1321</v>
      </c>
      <c r="I1064" s="138"/>
      <c r="L1064" s="18"/>
      <c r="M1064" s="139"/>
      <c r="T1064" s="42"/>
      <c r="AT1064" s="2" t="s">
        <v>154</v>
      </c>
      <c r="AU1064" s="2" t="s">
        <v>81</v>
      </c>
    </row>
    <row r="1065" spans="2:47" s="17" customFormat="1" ht="58.5">
      <c r="B1065" s="18"/>
      <c r="D1065" s="142" t="s">
        <v>176</v>
      </c>
      <c r="F1065" s="164" t="s">
        <v>1322</v>
      </c>
      <c r="I1065" s="138"/>
      <c r="L1065" s="18"/>
      <c r="M1065" s="139"/>
      <c r="T1065" s="42"/>
      <c r="AT1065" s="2" t="s">
        <v>176</v>
      </c>
      <c r="AU1065" s="2" t="s">
        <v>81</v>
      </c>
    </row>
    <row r="1066" spans="2:51" s="148" customFormat="1" ht="12">
      <c r="B1066" s="149"/>
      <c r="D1066" s="142" t="s">
        <v>156</v>
      </c>
      <c r="E1066" s="150" t="s">
        <v>19</v>
      </c>
      <c r="F1066" s="151" t="s">
        <v>951</v>
      </c>
      <c r="H1066" s="152">
        <v>149.74</v>
      </c>
      <c r="I1066" s="153"/>
      <c r="L1066" s="149"/>
      <c r="M1066" s="154"/>
      <c r="T1066" s="155"/>
      <c r="AT1066" s="150" t="s">
        <v>156</v>
      </c>
      <c r="AU1066" s="150" t="s">
        <v>81</v>
      </c>
      <c r="AV1066" s="148" t="s">
        <v>81</v>
      </c>
      <c r="AW1066" s="148" t="s">
        <v>33</v>
      </c>
      <c r="AX1066" s="148" t="s">
        <v>71</v>
      </c>
      <c r="AY1066" s="150" t="s">
        <v>145</v>
      </c>
    </row>
    <row r="1067" spans="2:51" s="156" customFormat="1" ht="12">
      <c r="B1067" s="157"/>
      <c r="D1067" s="142" t="s">
        <v>156</v>
      </c>
      <c r="E1067" s="158" t="s">
        <v>19</v>
      </c>
      <c r="F1067" s="159" t="s">
        <v>161</v>
      </c>
      <c r="H1067" s="160">
        <v>149.74</v>
      </c>
      <c r="I1067" s="161"/>
      <c r="L1067" s="157"/>
      <c r="M1067" s="162"/>
      <c r="T1067" s="163"/>
      <c r="AT1067" s="158" t="s">
        <v>156</v>
      </c>
      <c r="AU1067" s="158" t="s">
        <v>81</v>
      </c>
      <c r="AV1067" s="156" t="s">
        <v>152</v>
      </c>
      <c r="AW1067" s="156" t="s">
        <v>33</v>
      </c>
      <c r="AX1067" s="156" t="s">
        <v>79</v>
      </c>
      <c r="AY1067" s="158" t="s">
        <v>145</v>
      </c>
    </row>
    <row r="1068" spans="2:65" s="17" customFormat="1" ht="24.2" customHeight="1">
      <c r="B1068" s="18"/>
      <c r="C1068" s="123" t="s">
        <v>1323</v>
      </c>
      <c r="D1068" s="123" t="s">
        <v>147</v>
      </c>
      <c r="E1068" s="124" t="s">
        <v>1324</v>
      </c>
      <c r="F1068" s="125" t="s">
        <v>1325</v>
      </c>
      <c r="G1068" s="126" t="s">
        <v>316</v>
      </c>
      <c r="H1068" s="127">
        <v>149.74</v>
      </c>
      <c r="I1068" s="128"/>
      <c r="J1068" s="129">
        <f>ROUND(I1068*H1068,2)</f>
        <v>0</v>
      </c>
      <c r="K1068" s="125" t="s">
        <v>151</v>
      </c>
      <c r="L1068" s="18"/>
      <c r="M1068" s="130" t="s">
        <v>19</v>
      </c>
      <c r="N1068" s="131" t="s">
        <v>42</v>
      </c>
      <c r="P1068" s="132">
        <f>O1068*H1068</f>
        <v>0</v>
      </c>
      <c r="Q1068" s="132">
        <v>0.0002</v>
      </c>
      <c r="R1068" s="132">
        <f>Q1068*H1068</f>
        <v>0.029948000000000002</v>
      </c>
      <c r="S1068" s="132">
        <v>0</v>
      </c>
      <c r="T1068" s="133">
        <f>S1068*H1068</f>
        <v>0</v>
      </c>
      <c r="AR1068" s="134" t="s">
        <v>250</v>
      </c>
      <c r="AT1068" s="134" t="s">
        <v>147</v>
      </c>
      <c r="AU1068" s="134" t="s">
        <v>81</v>
      </c>
      <c r="AY1068" s="2" t="s">
        <v>145</v>
      </c>
      <c r="BE1068" s="135">
        <f t="shared" si="110"/>
        <v>0</v>
      </c>
      <c r="BF1068" s="135">
        <f t="shared" si="111"/>
        <v>0</v>
      </c>
      <c r="BG1068" s="135">
        <f t="shared" si="112"/>
        <v>0</v>
      </c>
      <c r="BH1068" s="135">
        <f t="shared" si="113"/>
        <v>0</v>
      </c>
      <c r="BI1068" s="135">
        <f t="shared" si="114"/>
        <v>0</v>
      </c>
      <c r="BJ1068" s="2" t="s">
        <v>79</v>
      </c>
      <c r="BK1068" s="135">
        <f>ROUND(I1068*H1068,2)</f>
        <v>0</v>
      </c>
      <c r="BL1068" s="2" t="s">
        <v>250</v>
      </c>
      <c r="BM1068" s="134" t="s">
        <v>1326</v>
      </c>
    </row>
    <row r="1069" spans="2:47" s="17" customFormat="1" ht="12">
      <c r="B1069" s="18"/>
      <c r="D1069" s="136" t="s">
        <v>154</v>
      </c>
      <c r="F1069" s="137" t="s">
        <v>1327</v>
      </c>
      <c r="I1069" s="138"/>
      <c r="L1069" s="18"/>
      <c r="M1069" s="139"/>
      <c r="T1069" s="42"/>
      <c r="AT1069" s="2" t="s">
        <v>154</v>
      </c>
      <c r="AU1069" s="2" t="s">
        <v>81</v>
      </c>
    </row>
    <row r="1070" spans="2:47" s="17" customFormat="1" ht="58.5">
      <c r="B1070" s="18"/>
      <c r="D1070" s="142" t="s">
        <v>176</v>
      </c>
      <c r="F1070" s="164" t="s">
        <v>1322</v>
      </c>
      <c r="I1070" s="138"/>
      <c r="L1070" s="18"/>
      <c r="M1070" s="139"/>
      <c r="T1070" s="42"/>
      <c r="AT1070" s="2" t="s">
        <v>176</v>
      </c>
      <c r="AU1070" s="2" t="s">
        <v>81</v>
      </c>
    </row>
    <row r="1071" spans="2:65" s="17" customFormat="1" ht="37.9" customHeight="1">
      <c r="B1071" s="18"/>
      <c r="C1071" s="123" t="s">
        <v>1328</v>
      </c>
      <c r="D1071" s="123" t="s">
        <v>147</v>
      </c>
      <c r="E1071" s="124" t="s">
        <v>1329</v>
      </c>
      <c r="F1071" s="125" t="s">
        <v>1330</v>
      </c>
      <c r="G1071" s="126" t="s">
        <v>316</v>
      </c>
      <c r="H1071" s="127">
        <v>149.74</v>
      </c>
      <c r="I1071" s="128"/>
      <c r="J1071" s="129">
        <f>ROUND(I1071*H1071,2)</f>
        <v>0</v>
      </c>
      <c r="K1071" s="125" t="s">
        <v>151</v>
      </c>
      <c r="L1071" s="18"/>
      <c r="M1071" s="130" t="s">
        <v>19</v>
      </c>
      <c r="N1071" s="131" t="s">
        <v>42</v>
      </c>
      <c r="P1071" s="132">
        <f>O1071*H1071</f>
        <v>0</v>
      </c>
      <c r="Q1071" s="132">
        <v>0.0045</v>
      </c>
      <c r="R1071" s="132">
        <f>Q1071*H1071</f>
        <v>0.67383</v>
      </c>
      <c r="S1071" s="132">
        <v>0</v>
      </c>
      <c r="T1071" s="133">
        <f>S1071*H1071</f>
        <v>0</v>
      </c>
      <c r="AR1071" s="134" t="s">
        <v>250</v>
      </c>
      <c r="AT1071" s="134" t="s">
        <v>147</v>
      </c>
      <c r="AU1071" s="134" t="s">
        <v>81</v>
      </c>
      <c r="AY1071" s="2" t="s">
        <v>145</v>
      </c>
      <c r="BE1071" s="135">
        <f t="shared" si="110"/>
        <v>0</v>
      </c>
      <c r="BF1071" s="135">
        <f t="shared" si="111"/>
        <v>0</v>
      </c>
      <c r="BG1071" s="135">
        <f t="shared" si="112"/>
        <v>0</v>
      </c>
      <c r="BH1071" s="135">
        <f t="shared" si="113"/>
        <v>0</v>
      </c>
      <c r="BI1071" s="135">
        <f t="shared" si="114"/>
        <v>0</v>
      </c>
      <c r="BJ1071" s="2" t="s">
        <v>79</v>
      </c>
      <c r="BK1071" s="135">
        <f>ROUND(I1071*H1071,2)</f>
        <v>0</v>
      </c>
      <c r="BL1071" s="2" t="s">
        <v>250</v>
      </c>
      <c r="BM1071" s="134" t="s">
        <v>1331</v>
      </c>
    </row>
    <row r="1072" spans="2:47" s="17" customFormat="1" ht="12">
      <c r="B1072" s="18"/>
      <c r="D1072" s="136" t="s">
        <v>154</v>
      </c>
      <c r="F1072" s="137" t="s">
        <v>1332</v>
      </c>
      <c r="I1072" s="138"/>
      <c r="L1072" s="18"/>
      <c r="M1072" s="139"/>
      <c r="T1072" s="42"/>
      <c r="AT1072" s="2" t="s">
        <v>154</v>
      </c>
      <c r="AU1072" s="2" t="s">
        <v>81</v>
      </c>
    </row>
    <row r="1073" spans="2:47" s="17" customFormat="1" ht="58.5">
      <c r="B1073" s="18"/>
      <c r="D1073" s="142" t="s">
        <v>176</v>
      </c>
      <c r="F1073" s="164" t="s">
        <v>1322</v>
      </c>
      <c r="I1073" s="138"/>
      <c r="L1073" s="18"/>
      <c r="M1073" s="139"/>
      <c r="T1073" s="42"/>
      <c r="AT1073" s="2" t="s">
        <v>176</v>
      </c>
      <c r="AU1073" s="2" t="s">
        <v>81</v>
      </c>
    </row>
    <row r="1074" spans="2:65" s="17" customFormat="1" ht="24.2" customHeight="1">
      <c r="B1074" s="18"/>
      <c r="C1074" s="123" t="s">
        <v>1333</v>
      </c>
      <c r="D1074" s="123" t="s">
        <v>147</v>
      </c>
      <c r="E1074" s="124" t="s">
        <v>1334</v>
      </c>
      <c r="F1074" s="125" t="s">
        <v>1335</v>
      </c>
      <c r="G1074" s="126" t="s">
        <v>316</v>
      </c>
      <c r="H1074" s="127">
        <v>149.74</v>
      </c>
      <c r="I1074" s="128"/>
      <c r="J1074" s="129">
        <f>ROUND(I1074*H1074,2)</f>
        <v>0</v>
      </c>
      <c r="K1074" s="125" t="s">
        <v>151</v>
      </c>
      <c r="L1074" s="18"/>
      <c r="M1074" s="130" t="s">
        <v>19</v>
      </c>
      <c r="N1074" s="131" t="s">
        <v>42</v>
      </c>
      <c r="P1074" s="132">
        <f>O1074*H1074</f>
        <v>0</v>
      </c>
      <c r="Q1074" s="132">
        <v>0.0003</v>
      </c>
      <c r="R1074" s="132">
        <f>Q1074*H1074</f>
        <v>0.044922</v>
      </c>
      <c r="S1074" s="132">
        <v>0</v>
      </c>
      <c r="T1074" s="133">
        <f>S1074*H1074</f>
        <v>0</v>
      </c>
      <c r="AR1074" s="134" t="s">
        <v>250</v>
      </c>
      <c r="AT1074" s="134" t="s">
        <v>147</v>
      </c>
      <c r="AU1074" s="134" t="s">
        <v>81</v>
      </c>
      <c r="AY1074" s="2" t="s">
        <v>145</v>
      </c>
      <c r="BE1074" s="135">
        <f t="shared" si="110"/>
        <v>0</v>
      </c>
      <c r="BF1074" s="135">
        <f t="shared" si="111"/>
        <v>0</v>
      </c>
      <c r="BG1074" s="135">
        <f t="shared" si="112"/>
        <v>0</v>
      </c>
      <c r="BH1074" s="135">
        <f t="shared" si="113"/>
        <v>0</v>
      </c>
      <c r="BI1074" s="135">
        <f t="shared" si="114"/>
        <v>0</v>
      </c>
      <c r="BJ1074" s="2" t="s">
        <v>79</v>
      </c>
      <c r="BK1074" s="135">
        <f>ROUND(I1074*H1074,2)</f>
        <v>0</v>
      </c>
      <c r="BL1074" s="2" t="s">
        <v>250</v>
      </c>
      <c r="BM1074" s="134" t="s">
        <v>1336</v>
      </c>
    </row>
    <row r="1075" spans="2:47" s="17" customFormat="1" ht="12">
      <c r="B1075" s="18"/>
      <c r="D1075" s="136" t="s">
        <v>154</v>
      </c>
      <c r="F1075" s="137" t="s">
        <v>1337</v>
      </c>
      <c r="I1075" s="138"/>
      <c r="L1075" s="18"/>
      <c r="M1075" s="139"/>
      <c r="T1075" s="42"/>
      <c r="AT1075" s="2" t="s">
        <v>154</v>
      </c>
      <c r="AU1075" s="2" t="s">
        <v>81</v>
      </c>
    </row>
    <row r="1076" spans="2:65" s="17" customFormat="1" ht="16.5" customHeight="1">
      <c r="B1076" s="18"/>
      <c r="C1076" s="165" t="s">
        <v>1338</v>
      </c>
      <c r="D1076" s="165" t="s">
        <v>180</v>
      </c>
      <c r="E1076" s="166" t="s">
        <v>1339</v>
      </c>
      <c r="F1076" s="167" t="s">
        <v>1340</v>
      </c>
      <c r="G1076" s="168" t="s">
        <v>316</v>
      </c>
      <c r="H1076" s="169">
        <v>164.714</v>
      </c>
      <c r="I1076" s="170"/>
      <c r="J1076" s="171">
        <f>ROUND(I1076*H1076,2)</f>
        <v>0</v>
      </c>
      <c r="K1076" s="167" t="s">
        <v>151</v>
      </c>
      <c r="L1076" s="172"/>
      <c r="M1076" s="173" t="s">
        <v>19</v>
      </c>
      <c r="N1076" s="174" t="s">
        <v>42</v>
      </c>
      <c r="P1076" s="132">
        <f>O1076*H1076</f>
        <v>0</v>
      </c>
      <c r="Q1076" s="132">
        <v>0.00283</v>
      </c>
      <c r="R1076" s="132">
        <f>Q1076*H1076</f>
        <v>0.46614062</v>
      </c>
      <c r="S1076" s="132">
        <v>0</v>
      </c>
      <c r="T1076" s="133">
        <f>S1076*H1076</f>
        <v>0</v>
      </c>
      <c r="AR1076" s="134" t="s">
        <v>348</v>
      </c>
      <c r="AT1076" s="134" t="s">
        <v>180</v>
      </c>
      <c r="AU1076" s="134" t="s">
        <v>81</v>
      </c>
      <c r="AY1076" s="2" t="s">
        <v>145</v>
      </c>
      <c r="BE1076" s="135">
        <f t="shared" si="110"/>
        <v>0</v>
      </c>
      <c r="BF1076" s="135">
        <f t="shared" si="111"/>
        <v>0</v>
      </c>
      <c r="BG1076" s="135">
        <f t="shared" si="112"/>
        <v>0</v>
      </c>
      <c r="BH1076" s="135">
        <f t="shared" si="113"/>
        <v>0</v>
      </c>
      <c r="BI1076" s="135">
        <f t="shared" si="114"/>
        <v>0</v>
      </c>
      <c r="BJ1076" s="2" t="s">
        <v>79</v>
      </c>
      <c r="BK1076" s="135">
        <f>ROUND(I1076*H1076,2)</f>
        <v>0</v>
      </c>
      <c r="BL1076" s="2" t="s">
        <v>250</v>
      </c>
      <c r="BM1076" s="134" t="s">
        <v>1341</v>
      </c>
    </row>
    <row r="1077" spans="2:51" s="148" customFormat="1" ht="12">
      <c r="B1077" s="149"/>
      <c r="D1077" s="142" t="s">
        <v>156</v>
      </c>
      <c r="E1077" s="150" t="s">
        <v>19</v>
      </c>
      <c r="F1077" s="151" t="s">
        <v>1342</v>
      </c>
      <c r="H1077" s="152">
        <v>164.714</v>
      </c>
      <c r="I1077" s="153"/>
      <c r="L1077" s="149"/>
      <c r="M1077" s="154"/>
      <c r="T1077" s="155"/>
      <c r="AT1077" s="150" t="s">
        <v>156</v>
      </c>
      <c r="AU1077" s="150" t="s">
        <v>81</v>
      </c>
      <c r="AV1077" s="148" t="s">
        <v>81</v>
      </c>
      <c r="AW1077" s="148" t="s">
        <v>33</v>
      </c>
      <c r="AX1077" s="148" t="s">
        <v>71</v>
      </c>
      <c r="AY1077" s="150" t="s">
        <v>145</v>
      </c>
    </row>
    <row r="1078" spans="2:51" s="156" customFormat="1" ht="12">
      <c r="B1078" s="157"/>
      <c r="D1078" s="142" t="s">
        <v>156</v>
      </c>
      <c r="E1078" s="158" t="s">
        <v>19</v>
      </c>
      <c r="F1078" s="159" t="s">
        <v>161</v>
      </c>
      <c r="H1078" s="160">
        <v>164.714</v>
      </c>
      <c r="I1078" s="161"/>
      <c r="L1078" s="157"/>
      <c r="M1078" s="162"/>
      <c r="T1078" s="163"/>
      <c r="AT1078" s="158" t="s">
        <v>156</v>
      </c>
      <c r="AU1078" s="158" t="s">
        <v>81</v>
      </c>
      <c r="AV1078" s="156" t="s">
        <v>152</v>
      </c>
      <c r="AW1078" s="156" t="s">
        <v>33</v>
      </c>
      <c r="AX1078" s="156" t="s">
        <v>79</v>
      </c>
      <c r="AY1078" s="158" t="s">
        <v>145</v>
      </c>
    </row>
    <row r="1079" spans="2:65" s="17" customFormat="1" ht="24.2" customHeight="1">
      <c r="B1079" s="18"/>
      <c r="C1079" s="123" t="s">
        <v>1343</v>
      </c>
      <c r="D1079" s="123" t="s">
        <v>147</v>
      </c>
      <c r="E1079" s="124" t="s">
        <v>1344</v>
      </c>
      <c r="F1079" s="125" t="s">
        <v>1345</v>
      </c>
      <c r="G1079" s="126" t="s">
        <v>292</v>
      </c>
      <c r="H1079" s="127">
        <v>61.8</v>
      </c>
      <c r="I1079" s="128"/>
      <c r="J1079" s="129">
        <f>ROUND(I1079*H1079,2)</f>
        <v>0</v>
      </c>
      <c r="K1079" s="125" t="s">
        <v>151</v>
      </c>
      <c r="L1079" s="18"/>
      <c r="M1079" s="130" t="s">
        <v>19</v>
      </c>
      <c r="N1079" s="131" t="s">
        <v>42</v>
      </c>
      <c r="P1079" s="132">
        <f>O1079*H1079</f>
        <v>0</v>
      </c>
      <c r="Q1079" s="132">
        <v>0</v>
      </c>
      <c r="R1079" s="132">
        <f>Q1079*H1079</f>
        <v>0</v>
      </c>
      <c r="S1079" s="132">
        <v>0</v>
      </c>
      <c r="T1079" s="133">
        <f>S1079*H1079</f>
        <v>0</v>
      </c>
      <c r="AR1079" s="134" t="s">
        <v>250</v>
      </c>
      <c r="AT1079" s="134" t="s">
        <v>147</v>
      </c>
      <c r="AU1079" s="134" t="s">
        <v>81</v>
      </c>
      <c r="AY1079" s="2" t="s">
        <v>145</v>
      </c>
      <c r="BE1079" s="135">
        <f t="shared" si="110"/>
        <v>0</v>
      </c>
      <c r="BF1079" s="135">
        <f t="shared" si="111"/>
        <v>0</v>
      </c>
      <c r="BG1079" s="135">
        <f t="shared" si="112"/>
        <v>0</v>
      </c>
      <c r="BH1079" s="135">
        <f t="shared" si="113"/>
        <v>0</v>
      </c>
      <c r="BI1079" s="135">
        <f t="shared" si="114"/>
        <v>0</v>
      </c>
      <c r="BJ1079" s="2" t="s">
        <v>79</v>
      </c>
      <c r="BK1079" s="135">
        <f>ROUND(I1079*H1079,2)</f>
        <v>0</v>
      </c>
      <c r="BL1079" s="2" t="s">
        <v>250</v>
      </c>
      <c r="BM1079" s="134" t="s">
        <v>1346</v>
      </c>
    </row>
    <row r="1080" spans="2:47" s="17" customFormat="1" ht="12">
      <c r="B1080" s="18"/>
      <c r="D1080" s="136" t="s">
        <v>154</v>
      </c>
      <c r="F1080" s="137" t="s">
        <v>1347</v>
      </c>
      <c r="I1080" s="138"/>
      <c r="L1080" s="18"/>
      <c r="M1080" s="139"/>
      <c r="T1080" s="42"/>
      <c r="AT1080" s="2" t="s">
        <v>154</v>
      </c>
      <c r="AU1080" s="2" t="s">
        <v>81</v>
      </c>
    </row>
    <row r="1081" spans="2:51" s="148" customFormat="1" ht="12">
      <c r="B1081" s="149"/>
      <c r="D1081" s="142" t="s">
        <v>156</v>
      </c>
      <c r="E1081" s="150" t="s">
        <v>19</v>
      </c>
      <c r="F1081" s="151" t="s">
        <v>1348</v>
      </c>
      <c r="H1081" s="152">
        <v>61.8</v>
      </c>
      <c r="I1081" s="153"/>
      <c r="L1081" s="149"/>
      <c r="M1081" s="154"/>
      <c r="T1081" s="155"/>
      <c r="AT1081" s="150" t="s">
        <v>156</v>
      </c>
      <c r="AU1081" s="150" t="s">
        <v>81</v>
      </c>
      <c r="AV1081" s="148" t="s">
        <v>81</v>
      </c>
      <c r="AW1081" s="148" t="s">
        <v>33</v>
      </c>
      <c r="AX1081" s="148" t="s">
        <v>71</v>
      </c>
      <c r="AY1081" s="150" t="s">
        <v>145</v>
      </c>
    </row>
    <row r="1082" spans="2:51" s="156" customFormat="1" ht="12">
      <c r="B1082" s="157"/>
      <c r="D1082" s="142" t="s">
        <v>156</v>
      </c>
      <c r="E1082" s="158" t="s">
        <v>19</v>
      </c>
      <c r="F1082" s="159" t="s">
        <v>161</v>
      </c>
      <c r="H1082" s="160">
        <v>61.8</v>
      </c>
      <c r="I1082" s="161"/>
      <c r="L1082" s="157"/>
      <c r="M1082" s="162"/>
      <c r="T1082" s="163"/>
      <c r="AT1082" s="158" t="s">
        <v>156</v>
      </c>
      <c r="AU1082" s="158" t="s">
        <v>81</v>
      </c>
      <c r="AV1082" s="156" t="s">
        <v>152</v>
      </c>
      <c r="AW1082" s="156" t="s">
        <v>33</v>
      </c>
      <c r="AX1082" s="156" t="s">
        <v>79</v>
      </c>
      <c r="AY1082" s="158" t="s">
        <v>145</v>
      </c>
    </row>
    <row r="1083" spans="2:65" s="17" customFormat="1" ht="21.75" customHeight="1">
      <c r="B1083" s="18"/>
      <c r="C1083" s="123" t="s">
        <v>1349</v>
      </c>
      <c r="D1083" s="123" t="s">
        <v>147</v>
      </c>
      <c r="E1083" s="124" t="s">
        <v>1350</v>
      </c>
      <c r="F1083" s="125" t="s">
        <v>1351</v>
      </c>
      <c r="G1083" s="126" t="s">
        <v>292</v>
      </c>
      <c r="H1083" s="127">
        <v>58.8</v>
      </c>
      <c r="I1083" s="128"/>
      <c r="J1083" s="129">
        <f>ROUND(I1083*H1083,2)</f>
        <v>0</v>
      </c>
      <c r="K1083" s="125" t="s">
        <v>151</v>
      </c>
      <c r="L1083" s="18"/>
      <c r="M1083" s="130" t="s">
        <v>19</v>
      </c>
      <c r="N1083" s="131" t="s">
        <v>42</v>
      </c>
      <c r="P1083" s="132">
        <f>O1083*H1083</f>
        <v>0</v>
      </c>
      <c r="Q1083" s="132">
        <v>1E-05</v>
      </c>
      <c r="R1083" s="132">
        <f>Q1083*H1083</f>
        <v>0.000588</v>
      </c>
      <c r="S1083" s="132">
        <v>0</v>
      </c>
      <c r="T1083" s="133">
        <f>S1083*H1083</f>
        <v>0</v>
      </c>
      <c r="AR1083" s="134" t="s">
        <v>250</v>
      </c>
      <c r="AT1083" s="134" t="s">
        <v>147</v>
      </c>
      <c r="AU1083" s="134" t="s">
        <v>81</v>
      </c>
      <c r="AY1083" s="2" t="s">
        <v>145</v>
      </c>
      <c r="BE1083" s="135">
        <f t="shared" si="110"/>
        <v>0</v>
      </c>
      <c r="BF1083" s="135">
        <f t="shared" si="111"/>
        <v>0</v>
      </c>
      <c r="BG1083" s="135">
        <f t="shared" si="112"/>
        <v>0</v>
      </c>
      <c r="BH1083" s="135">
        <f t="shared" si="113"/>
        <v>0</v>
      </c>
      <c r="BI1083" s="135">
        <f t="shared" si="114"/>
        <v>0</v>
      </c>
      <c r="BJ1083" s="2" t="s">
        <v>79</v>
      </c>
      <c r="BK1083" s="135">
        <f>ROUND(I1083*H1083,2)</f>
        <v>0</v>
      </c>
      <c r="BL1083" s="2" t="s">
        <v>250</v>
      </c>
      <c r="BM1083" s="134" t="s">
        <v>1352</v>
      </c>
    </row>
    <row r="1084" spans="2:47" s="17" customFormat="1" ht="12">
      <c r="B1084" s="18"/>
      <c r="D1084" s="136" t="s">
        <v>154</v>
      </c>
      <c r="F1084" s="137" t="s">
        <v>1353</v>
      </c>
      <c r="I1084" s="138"/>
      <c r="L1084" s="18"/>
      <c r="M1084" s="139"/>
      <c r="T1084" s="42"/>
      <c r="AT1084" s="2" t="s">
        <v>154</v>
      </c>
      <c r="AU1084" s="2" t="s">
        <v>81</v>
      </c>
    </row>
    <row r="1085" spans="2:51" s="148" customFormat="1" ht="12">
      <c r="B1085" s="149"/>
      <c r="D1085" s="142" t="s">
        <v>156</v>
      </c>
      <c r="E1085" s="150" t="s">
        <v>19</v>
      </c>
      <c r="F1085" s="151" t="s">
        <v>1354</v>
      </c>
      <c r="H1085" s="152">
        <v>58.8</v>
      </c>
      <c r="I1085" s="153"/>
      <c r="L1085" s="149"/>
      <c r="M1085" s="154"/>
      <c r="T1085" s="155"/>
      <c r="AT1085" s="150" t="s">
        <v>156</v>
      </c>
      <c r="AU1085" s="150" t="s">
        <v>81</v>
      </c>
      <c r="AV1085" s="148" t="s">
        <v>81</v>
      </c>
      <c r="AW1085" s="148" t="s">
        <v>33</v>
      </c>
      <c r="AX1085" s="148" t="s">
        <v>71</v>
      </c>
      <c r="AY1085" s="150" t="s">
        <v>145</v>
      </c>
    </row>
    <row r="1086" spans="2:51" s="156" customFormat="1" ht="12">
      <c r="B1086" s="157"/>
      <c r="D1086" s="142" t="s">
        <v>156</v>
      </c>
      <c r="E1086" s="158" t="s">
        <v>19</v>
      </c>
      <c r="F1086" s="159" t="s">
        <v>161</v>
      </c>
      <c r="H1086" s="160">
        <v>58.8</v>
      </c>
      <c r="I1086" s="161"/>
      <c r="L1086" s="157"/>
      <c r="M1086" s="162"/>
      <c r="T1086" s="163"/>
      <c r="AT1086" s="158" t="s">
        <v>156</v>
      </c>
      <c r="AU1086" s="158" t="s">
        <v>81</v>
      </c>
      <c r="AV1086" s="156" t="s">
        <v>152</v>
      </c>
      <c r="AW1086" s="156" t="s">
        <v>33</v>
      </c>
      <c r="AX1086" s="156" t="s">
        <v>79</v>
      </c>
      <c r="AY1086" s="158" t="s">
        <v>145</v>
      </c>
    </row>
    <row r="1087" spans="2:65" s="17" customFormat="1" ht="16.5" customHeight="1">
      <c r="B1087" s="18"/>
      <c r="C1087" s="165" t="s">
        <v>1355</v>
      </c>
      <c r="D1087" s="165" t="s">
        <v>180</v>
      </c>
      <c r="E1087" s="166" t="s">
        <v>1356</v>
      </c>
      <c r="F1087" s="167" t="s">
        <v>1357</v>
      </c>
      <c r="G1087" s="168" t="s">
        <v>292</v>
      </c>
      <c r="H1087" s="169">
        <v>65.974</v>
      </c>
      <c r="I1087" s="170"/>
      <c r="J1087" s="171">
        <f>ROUND(I1087*H1087,2)</f>
        <v>0</v>
      </c>
      <c r="K1087" s="167" t="s">
        <v>151</v>
      </c>
      <c r="L1087" s="172"/>
      <c r="M1087" s="173" t="s">
        <v>19</v>
      </c>
      <c r="N1087" s="174" t="s">
        <v>42</v>
      </c>
      <c r="P1087" s="132">
        <f>O1087*H1087</f>
        <v>0</v>
      </c>
      <c r="Q1087" s="132">
        <v>0.00022</v>
      </c>
      <c r="R1087" s="132">
        <f>Q1087*H1087</f>
        <v>0.014514280000000001</v>
      </c>
      <c r="S1087" s="132">
        <v>0</v>
      </c>
      <c r="T1087" s="133">
        <f>S1087*H1087</f>
        <v>0</v>
      </c>
      <c r="AR1087" s="134" t="s">
        <v>348</v>
      </c>
      <c r="AT1087" s="134" t="s">
        <v>180</v>
      </c>
      <c r="AU1087" s="134" t="s">
        <v>81</v>
      </c>
      <c r="AY1087" s="2" t="s">
        <v>145</v>
      </c>
      <c r="BE1087" s="135">
        <f t="shared" si="110"/>
        <v>0</v>
      </c>
      <c r="BF1087" s="135">
        <f t="shared" si="111"/>
        <v>0</v>
      </c>
      <c r="BG1087" s="135">
        <f t="shared" si="112"/>
        <v>0</v>
      </c>
      <c r="BH1087" s="135">
        <f t="shared" si="113"/>
        <v>0</v>
      </c>
      <c r="BI1087" s="135">
        <f t="shared" si="114"/>
        <v>0</v>
      </c>
      <c r="BJ1087" s="2" t="s">
        <v>79</v>
      </c>
      <c r="BK1087" s="135">
        <f>ROUND(I1087*H1087,2)</f>
        <v>0</v>
      </c>
      <c r="BL1087" s="2" t="s">
        <v>250</v>
      </c>
      <c r="BM1087" s="134" t="s">
        <v>1358</v>
      </c>
    </row>
    <row r="1088" spans="2:51" s="148" customFormat="1" ht="12">
      <c r="B1088" s="149"/>
      <c r="D1088" s="142" t="s">
        <v>156</v>
      </c>
      <c r="E1088" s="150" t="s">
        <v>19</v>
      </c>
      <c r="F1088" s="151" t="s">
        <v>1359</v>
      </c>
      <c r="H1088" s="152">
        <v>64.68</v>
      </c>
      <c r="I1088" s="153"/>
      <c r="L1088" s="149"/>
      <c r="M1088" s="154"/>
      <c r="T1088" s="155"/>
      <c r="AT1088" s="150" t="s">
        <v>156</v>
      </c>
      <c r="AU1088" s="150" t="s">
        <v>81</v>
      </c>
      <c r="AV1088" s="148" t="s">
        <v>81</v>
      </c>
      <c r="AW1088" s="148" t="s">
        <v>33</v>
      </c>
      <c r="AX1088" s="148" t="s">
        <v>71</v>
      </c>
      <c r="AY1088" s="150" t="s">
        <v>145</v>
      </c>
    </row>
    <row r="1089" spans="2:51" s="156" customFormat="1" ht="12">
      <c r="B1089" s="157"/>
      <c r="D1089" s="142" t="s">
        <v>156</v>
      </c>
      <c r="E1089" s="158" t="s">
        <v>19</v>
      </c>
      <c r="F1089" s="159" t="s">
        <v>161</v>
      </c>
      <c r="H1089" s="160">
        <v>64.68</v>
      </c>
      <c r="I1089" s="161"/>
      <c r="L1089" s="157"/>
      <c r="M1089" s="162"/>
      <c r="T1089" s="163"/>
      <c r="AT1089" s="158" t="s">
        <v>156</v>
      </c>
      <c r="AU1089" s="158" t="s">
        <v>81</v>
      </c>
      <c r="AV1089" s="156" t="s">
        <v>152</v>
      </c>
      <c r="AW1089" s="156" t="s">
        <v>33</v>
      </c>
      <c r="AX1089" s="156" t="s">
        <v>79</v>
      </c>
      <c r="AY1089" s="158" t="s">
        <v>145</v>
      </c>
    </row>
    <row r="1090" spans="2:51" s="148" customFormat="1" ht="12">
      <c r="B1090" s="149"/>
      <c r="D1090" s="142" t="s">
        <v>156</v>
      </c>
      <c r="F1090" s="151" t="s">
        <v>1360</v>
      </c>
      <c r="H1090" s="152">
        <v>65.974</v>
      </c>
      <c r="I1090" s="153"/>
      <c r="L1090" s="149"/>
      <c r="M1090" s="154"/>
      <c r="T1090" s="155"/>
      <c r="AT1090" s="150" t="s">
        <v>156</v>
      </c>
      <c r="AU1090" s="150" t="s">
        <v>81</v>
      </c>
      <c r="AV1090" s="148" t="s">
        <v>81</v>
      </c>
      <c r="AW1090" s="148" t="s">
        <v>4</v>
      </c>
      <c r="AX1090" s="148" t="s">
        <v>79</v>
      </c>
      <c r="AY1090" s="150" t="s">
        <v>145</v>
      </c>
    </row>
    <row r="1091" spans="2:65" s="17" customFormat="1" ht="49.15" customHeight="1">
      <c r="B1091" s="18"/>
      <c r="C1091" s="123" t="s">
        <v>1361</v>
      </c>
      <c r="D1091" s="123" t="s">
        <v>147</v>
      </c>
      <c r="E1091" s="124" t="s">
        <v>1362</v>
      </c>
      <c r="F1091" s="125" t="s">
        <v>1363</v>
      </c>
      <c r="G1091" s="126" t="s">
        <v>1041</v>
      </c>
      <c r="H1091" s="183"/>
      <c r="I1091" s="128"/>
      <c r="J1091" s="129">
        <f>ROUND(I1091*H1091,2)</f>
        <v>0</v>
      </c>
      <c r="K1091" s="125" t="s">
        <v>151</v>
      </c>
      <c r="L1091" s="18"/>
      <c r="M1091" s="130" t="s">
        <v>19</v>
      </c>
      <c r="N1091" s="131" t="s">
        <v>42</v>
      </c>
      <c r="P1091" s="132">
        <f>O1091*H1091</f>
        <v>0</v>
      </c>
      <c r="Q1091" s="132">
        <v>0</v>
      </c>
      <c r="R1091" s="132">
        <f>Q1091*H1091</f>
        <v>0</v>
      </c>
      <c r="S1091" s="132">
        <v>0</v>
      </c>
      <c r="T1091" s="133">
        <f>S1091*H1091</f>
        <v>0</v>
      </c>
      <c r="AR1091" s="134" t="s">
        <v>250</v>
      </c>
      <c r="AT1091" s="134" t="s">
        <v>147</v>
      </c>
      <c r="AU1091" s="134" t="s">
        <v>81</v>
      </c>
      <c r="AY1091" s="2" t="s">
        <v>145</v>
      </c>
      <c r="BE1091" s="135">
        <f t="shared" si="110"/>
        <v>0</v>
      </c>
      <c r="BF1091" s="135">
        <f t="shared" si="111"/>
        <v>0</v>
      </c>
      <c r="BG1091" s="135">
        <f t="shared" si="112"/>
        <v>0</v>
      </c>
      <c r="BH1091" s="135">
        <f t="shared" si="113"/>
        <v>0</v>
      </c>
      <c r="BI1091" s="135">
        <f t="shared" si="114"/>
        <v>0</v>
      </c>
      <c r="BJ1091" s="2" t="s">
        <v>79</v>
      </c>
      <c r="BK1091" s="135">
        <f>ROUND(I1091*H1091,2)</f>
        <v>0</v>
      </c>
      <c r="BL1091" s="2" t="s">
        <v>250</v>
      </c>
      <c r="BM1091" s="134" t="s">
        <v>1364</v>
      </c>
    </row>
    <row r="1092" spans="2:47" s="17" customFormat="1" ht="12">
      <c r="B1092" s="18"/>
      <c r="D1092" s="136" t="s">
        <v>154</v>
      </c>
      <c r="F1092" s="137" t="s">
        <v>1365</v>
      </c>
      <c r="I1092" s="138"/>
      <c r="L1092" s="18"/>
      <c r="M1092" s="139"/>
      <c r="T1092" s="42"/>
      <c r="AT1092" s="2" t="s">
        <v>154</v>
      </c>
      <c r="AU1092" s="2" t="s">
        <v>81</v>
      </c>
    </row>
    <row r="1093" spans="2:47" s="17" customFormat="1" ht="126.75">
      <c r="B1093" s="18"/>
      <c r="D1093" s="142" t="s">
        <v>176</v>
      </c>
      <c r="F1093" s="164" t="s">
        <v>1186</v>
      </c>
      <c r="I1093" s="138"/>
      <c r="L1093" s="18"/>
      <c r="M1093" s="139"/>
      <c r="T1093" s="42"/>
      <c r="AT1093" s="2" t="s">
        <v>176</v>
      </c>
      <c r="AU1093" s="2" t="s">
        <v>81</v>
      </c>
    </row>
    <row r="1094" spans="2:63" s="110" customFormat="1" ht="22.9" customHeight="1">
      <c r="B1094" s="111"/>
      <c r="D1094" s="112" t="s">
        <v>70</v>
      </c>
      <c r="E1094" s="121" t="s">
        <v>1366</v>
      </c>
      <c r="F1094" s="121" t="s">
        <v>1367</v>
      </c>
      <c r="I1094" s="114"/>
      <c r="J1094" s="122">
        <f>BK1094</f>
        <v>0</v>
      </c>
      <c r="L1094" s="111"/>
      <c r="M1094" s="116"/>
      <c r="P1094" s="117">
        <f>SUM(P1095:P1141)</f>
        <v>0</v>
      </c>
      <c r="R1094" s="117">
        <f>SUM(R1095:R1141)</f>
        <v>3.06299915</v>
      </c>
      <c r="T1094" s="118">
        <f>SUM(T1095:T1141)</f>
        <v>0</v>
      </c>
      <c r="AR1094" s="112" t="s">
        <v>81</v>
      </c>
      <c r="AT1094" s="119" t="s">
        <v>70</v>
      </c>
      <c r="AU1094" s="119" t="s">
        <v>79</v>
      </c>
      <c r="AY1094" s="112" t="s">
        <v>145</v>
      </c>
      <c r="BK1094" s="120">
        <f>SUM(BK1095:BK1141)</f>
        <v>0</v>
      </c>
    </row>
    <row r="1095" spans="2:65" s="17" customFormat="1" ht="24.2" customHeight="1">
      <c r="B1095" s="18"/>
      <c r="C1095" s="123" t="s">
        <v>1368</v>
      </c>
      <c r="D1095" s="123" t="s">
        <v>147</v>
      </c>
      <c r="E1095" s="124" t="s">
        <v>1369</v>
      </c>
      <c r="F1095" s="125" t="s">
        <v>1370</v>
      </c>
      <c r="G1095" s="126" t="s">
        <v>316</v>
      </c>
      <c r="H1095" s="127">
        <v>446.923</v>
      </c>
      <c r="I1095" s="128"/>
      <c r="J1095" s="129">
        <f>ROUND(I1095*H1095,2)</f>
        <v>0</v>
      </c>
      <c r="K1095" s="125" t="s">
        <v>151</v>
      </c>
      <c r="L1095" s="18"/>
      <c r="M1095" s="130" t="s">
        <v>19</v>
      </c>
      <c r="N1095" s="131" t="s">
        <v>42</v>
      </c>
      <c r="P1095" s="132">
        <f>O1095*H1095</f>
        <v>0</v>
      </c>
      <c r="Q1095" s="132">
        <v>0.0003</v>
      </c>
      <c r="R1095" s="132">
        <f>Q1095*H1095</f>
        <v>0.1340769</v>
      </c>
      <c r="S1095" s="132">
        <v>0</v>
      </c>
      <c r="T1095" s="133">
        <f>S1095*H1095</f>
        <v>0</v>
      </c>
      <c r="AR1095" s="134" t="s">
        <v>250</v>
      </c>
      <c r="AT1095" s="134" t="s">
        <v>147</v>
      </c>
      <c r="AU1095" s="134" t="s">
        <v>81</v>
      </c>
      <c r="AY1095" s="2" t="s">
        <v>145</v>
      </c>
      <c r="BE1095" s="135">
        <f t="shared" si="110"/>
        <v>0</v>
      </c>
      <c r="BF1095" s="135">
        <f t="shared" si="111"/>
        <v>0</v>
      </c>
      <c r="BG1095" s="135">
        <f t="shared" si="112"/>
        <v>0</v>
      </c>
      <c r="BH1095" s="135">
        <f t="shared" si="113"/>
        <v>0</v>
      </c>
      <c r="BI1095" s="135">
        <f t="shared" si="114"/>
        <v>0</v>
      </c>
      <c r="BJ1095" s="2" t="s">
        <v>79</v>
      </c>
      <c r="BK1095" s="135">
        <f>ROUND(I1095*H1095,2)</f>
        <v>0</v>
      </c>
      <c r="BL1095" s="2" t="s">
        <v>250</v>
      </c>
      <c r="BM1095" s="134" t="s">
        <v>1371</v>
      </c>
    </row>
    <row r="1096" spans="2:47" s="17" customFormat="1" ht="12">
      <c r="B1096" s="18"/>
      <c r="D1096" s="136" t="s">
        <v>154</v>
      </c>
      <c r="F1096" s="137" t="s">
        <v>1372</v>
      </c>
      <c r="I1096" s="138"/>
      <c r="L1096" s="18"/>
      <c r="M1096" s="139"/>
      <c r="T1096" s="42"/>
      <c r="AT1096" s="2" t="s">
        <v>154</v>
      </c>
      <c r="AU1096" s="2" t="s">
        <v>81</v>
      </c>
    </row>
    <row r="1097" spans="2:47" s="17" customFormat="1" ht="107.25">
      <c r="B1097" s="18"/>
      <c r="D1097" s="142" t="s">
        <v>176</v>
      </c>
      <c r="F1097" s="164" t="s">
        <v>1373</v>
      </c>
      <c r="I1097" s="138"/>
      <c r="L1097" s="18"/>
      <c r="M1097" s="139"/>
      <c r="T1097" s="42"/>
      <c r="AT1097" s="2" t="s">
        <v>176</v>
      </c>
      <c r="AU1097" s="2" t="s">
        <v>81</v>
      </c>
    </row>
    <row r="1098" spans="2:65" s="17" customFormat="1" ht="24.2" customHeight="1">
      <c r="B1098" s="18"/>
      <c r="C1098" s="123" t="s">
        <v>1374</v>
      </c>
      <c r="D1098" s="123" t="s">
        <v>147</v>
      </c>
      <c r="E1098" s="124" t="s">
        <v>1375</v>
      </c>
      <c r="F1098" s="125" t="s">
        <v>1376</v>
      </c>
      <c r="G1098" s="126" t="s">
        <v>316</v>
      </c>
      <c r="H1098" s="127">
        <v>6.92</v>
      </c>
      <c r="I1098" s="128"/>
      <c r="J1098" s="129">
        <f>ROUND(I1098*H1098,2)</f>
        <v>0</v>
      </c>
      <c r="K1098" s="125" t="s">
        <v>151</v>
      </c>
      <c r="L1098" s="18"/>
      <c r="M1098" s="130" t="s">
        <v>19</v>
      </c>
      <c r="N1098" s="131" t="s">
        <v>42</v>
      </c>
      <c r="P1098" s="132">
        <f>O1098*H1098</f>
        <v>0</v>
      </c>
      <c r="Q1098" s="132">
        <v>0.0015</v>
      </c>
      <c r="R1098" s="132">
        <f>Q1098*H1098</f>
        <v>0.01038</v>
      </c>
      <c r="S1098" s="132">
        <v>0</v>
      </c>
      <c r="T1098" s="133">
        <f>S1098*H1098</f>
        <v>0</v>
      </c>
      <c r="AR1098" s="134" t="s">
        <v>250</v>
      </c>
      <c r="AT1098" s="134" t="s">
        <v>147</v>
      </c>
      <c r="AU1098" s="134" t="s">
        <v>81</v>
      </c>
      <c r="AY1098" s="2" t="s">
        <v>145</v>
      </c>
      <c r="BE1098" s="135">
        <f t="shared" si="110"/>
        <v>0</v>
      </c>
      <c r="BF1098" s="135">
        <f t="shared" si="111"/>
        <v>0</v>
      </c>
      <c r="BG1098" s="135">
        <f t="shared" si="112"/>
        <v>0</v>
      </c>
      <c r="BH1098" s="135">
        <f t="shared" si="113"/>
        <v>0</v>
      </c>
      <c r="BI1098" s="135">
        <f t="shared" si="114"/>
        <v>0</v>
      </c>
      <c r="BJ1098" s="2" t="s">
        <v>79</v>
      </c>
      <c r="BK1098" s="135">
        <f>ROUND(I1098*H1098,2)</f>
        <v>0</v>
      </c>
      <c r="BL1098" s="2" t="s">
        <v>250</v>
      </c>
      <c r="BM1098" s="134" t="s">
        <v>1377</v>
      </c>
    </row>
    <row r="1099" spans="2:47" s="17" customFormat="1" ht="12">
      <c r="B1099" s="18"/>
      <c r="D1099" s="136" t="s">
        <v>154</v>
      </c>
      <c r="F1099" s="137" t="s">
        <v>1378</v>
      </c>
      <c r="I1099" s="138"/>
      <c r="L1099" s="18"/>
      <c r="M1099" s="139"/>
      <c r="T1099" s="42"/>
      <c r="AT1099" s="2" t="s">
        <v>154</v>
      </c>
      <c r="AU1099" s="2" t="s">
        <v>81</v>
      </c>
    </row>
    <row r="1100" spans="2:47" s="17" customFormat="1" ht="87.75">
      <c r="B1100" s="18"/>
      <c r="D1100" s="142" t="s">
        <v>176</v>
      </c>
      <c r="F1100" s="164" t="s">
        <v>1379</v>
      </c>
      <c r="I1100" s="138"/>
      <c r="L1100" s="18"/>
      <c r="M1100" s="139"/>
      <c r="T1100" s="42"/>
      <c r="AT1100" s="2" t="s">
        <v>176</v>
      </c>
      <c r="AU1100" s="2" t="s">
        <v>81</v>
      </c>
    </row>
    <row r="1101" spans="2:51" s="140" customFormat="1" ht="12">
      <c r="B1101" s="141"/>
      <c r="D1101" s="142" t="s">
        <v>156</v>
      </c>
      <c r="E1101" s="143" t="s">
        <v>19</v>
      </c>
      <c r="F1101" s="144" t="s">
        <v>1380</v>
      </c>
      <c r="H1101" s="143" t="s">
        <v>19</v>
      </c>
      <c r="I1101" s="145"/>
      <c r="L1101" s="141"/>
      <c r="M1101" s="146"/>
      <c r="T1101" s="147"/>
      <c r="AT1101" s="143" t="s">
        <v>156</v>
      </c>
      <c r="AU1101" s="143" t="s">
        <v>81</v>
      </c>
      <c r="AV1101" s="140" t="s">
        <v>79</v>
      </c>
      <c r="AW1101" s="140" t="s">
        <v>33</v>
      </c>
      <c r="AX1101" s="140" t="s">
        <v>71</v>
      </c>
      <c r="AY1101" s="143" t="s">
        <v>145</v>
      </c>
    </row>
    <row r="1102" spans="2:51" s="148" customFormat="1" ht="12">
      <c r="B1102" s="149"/>
      <c r="D1102" s="142" t="s">
        <v>156</v>
      </c>
      <c r="E1102" s="150" t="s">
        <v>19</v>
      </c>
      <c r="F1102" s="151" t="s">
        <v>1381</v>
      </c>
      <c r="H1102" s="152">
        <v>6.92</v>
      </c>
      <c r="I1102" s="153"/>
      <c r="L1102" s="149"/>
      <c r="M1102" s="154"/>
      <c r="T1102" s="155"/>
      <c r="AT1102" s="150" t="s">
        <v>156</v>
      </c>
      <c r="AU1102" s="150" t="s">
        <v>81</v>
      </c>
      <c r="AV1102" s="148" t="s">
        <v>81</v>
      </c>
      <c r="AW1102" s="148" t="s">
        <v>33</v>
      </c>
      <c r="AX1102" s="148" t="s">
        <v>71</v>
      </c>
      <c r="AY1102" s="150" t="s">
        <v>145</v>
      </c>
    </row>
    <row r="1103" spans="2:51" s="156" customFormat="1" ht="12">
      <c r="B1103" s="157"/>
      <c r="D1103" s="142" t="s">
        <v>156</v>
      </c>
      <c r="E1103" s="158" t="s">
        <v>19</v>
      </c>
      <c r="F1103" s="159" t="s">
        <v>161</v>
      </c>
      <c r="H1103" s="160">
        <v>6.92</v>
      </c>
      <c r="I1103" s="161"/>
      <c r="L1103" s="157"/>
      <c r="M1103" s="162"/>
      <c r="T1103" s="163"/>
      <c r="AT1103" s="158" t="s">
        <v>156</v>
      </c>
      <c r="AU1103" s="158" t="s">
        <v>81</v>
      </c>
      <c r="AV1103" s="156" t="s">
        <v>152</v>
      </c>
      <c r="AW1103" s="156" t="s">
        <v>33</v>
      </c>
      <c r="AX1103" s="156" t="s">
        <v>79</v>
      </c>
      <c r="AY1103" s="158" t="s">
        <v>145</v>
      </c>
    </row>
    <row r="1104" spans="2:65" s="17" customFormat="1" ht="24.2" customHeight="1">
      <c r="B1104" s="18"/>
      <c r="C1104" s="123" t="s">
        <v>1382</v>
      </c>
      <c r="D1104" s="123" t="s">
        <v>147</v>
      </c>
      <c r="E1104" s="124" t="s">
        <v>1383</v>
      </c>
      <c r="F1104" s="125" t="s">
        <v>1384</v>
      </c>
      <c r="G1104" s="126" t="s">
        <v>232</v>
      </c>
      <c r="H1104" s="127">
        <v>2</v>
      </c>
      <c r="I1104" s="128"/>
      <c r="J1104" s="129">
        <f>ROUND(I1104*H1104,2)</f>
        <v>0</v>
      </c>
      <c r="K1104" s="125" t="s">
        <v>151</v>
      </c>
      <c r="L1104" s="18"/>
      <c r="M1104" s="130" t="s">
        <v>19</v>
      </c>
      <c r="N1104" s="131" t="s">
        <v>42</v>
      </c>
      <c r="P1104" s="132">
        <f>O1104*H1104</f>
        <v>0</v>
      </c>
      <c r="Q1104" s="132">
        <v>0.00021</v>
      </c>
      <c r="R1104" s="132">
        <f>Q1104*H1104</f>
        <v>0.00042</v>
      </c>
      <c r="S1104" s="132">
        <v>0</v>
      </c>
      <c r="T1104" s="133">
        <f>S1104*H1104</f>
        <v>0</v>
      </c>
      <c r="AR1104" s="134" t="s">
        <v>250</v>
      </c>
      <c r="AT1104" s="134" t="s">
        <v>147</v>
      </c>
      <c r="AU1104" s="134" t="s">
        <v>81</v>
      </c>
      <c r="AY1104" s="2" t="s">
        <v>145</v>
      </c>
      <c r="BE1104" s="135">
        <f aca="true" t="shared" si="116" ref="BE1104:BE1150">IF(N1104="základní",J1104,0)</f>
        <v>0</v>
      </c>
      <c r="BF1104" s="135">
        <f aca="true" t="shared" si="117" ref="BF1104:BF1150">IF(N1104="snížená",J1104,0)</f>
        <v>0</v>
      </c>
      <c r="BG1104" s="135">
        <f aca="true" t="shared" si="118" ref="BG1104:BG1150">IF(N1104="zákl. přenesená",J1104,0)</f>
        <v>0</v>
      </c>
      <c r="BH1104" s="135">
        <f aca="true" t="shared" si="119" ref="BH1104:BH1150">IF(N1104="sníž. přenesená",J1104,0)</f>
        <v>0</v>
      </c>
      <c r="BI1104" s="135">
        <f aca="true" t="shared" si="120" ref="BI1104:BI1150">IF(N1104="nulová",J1104,0)</f>
        <v>0</v>
      </c>
      <c r="BJ1104" s="2" t="s">
        <v>79</v>
      </c>
      <c r="BK1104" s="135">
        <f>ROUND(I1104*H1104,2)</f>
        <v>0</v>
      </c>
      <c r="BL1104" s="2" t="s">
        <v>250</v>
      </c>
      <c r="BM1104" s="134" t="s">
        <v>1385</v>
      </c>
    </row>
    <row r="1105" spans="2:47" s="17" customFormat="1" ht="12">
      <c r="B1105" s="18"/>
      <c r="D1105" s="136" t="s">
        <v>154</v>
      </c>
      <c r="F1105" s="137" t="s">
        <v>1386</v>
      </c>
      <c r="I1105" s="138"/>
      <c r="L1105" s="18"/>
      <c r="M1105" s="139"/>
      <c r="T1105" s="42"/>
      <c r="AT1105" s="2" t="s">
        <v>154</v>
      </c>
      <c r="AU1105" s="2" t="s">
        <v>81</v>
      </c>
    </row>
    <row r="1106" spans="2:47" s="17" customFormat="1" ht="87.75">
      <c r="B1106" s="18"/>
      <c r="D1106" s="142" t="s">
        <v>176</v>
      </c>
      <c r="F1106" s="164" t="s">
        <v>1379</v>
      </c>
      <c r="I1106" s="138"/>
      <c r="L1106" s="18"/>
      <c r="M1106" s="139"/>
      <c r="T1106" s="42"/>
      <c r="AT1106" s="2" t="s">
        <v>176</v>
      </c>
      <c r="AU1106" s="2" t="s">
        <v>81</v>
      </c>
    </row>
    <row r="1107" spans="2:51" s="148" customFormat="1" ht="12">
      <c r="B1107" s="149"/>
      <c r="D1107" s="142" t="s">
        <v>156</v>
      </c>
      <c r="E1107" s="150" t="s">
        <v>19</v>
      </c>
      <c r="F1107" s="151" t="s">
        <v>1387</v>
      </c>
      <c r="H1107" s="152">
        <v>2</v>
      </c>
      <c r="I1107" s="153"/>
      <c r="L1107" s="149"/>
      <c r="M1107" s="154"/>
      <c r="T1107" s="155"/>
      <c r="AT1107" s="150" t="s">
        <v>156</v>
      </c>
      <c r="AU1107" s="150" t="s">
        <v>81</v>
      </c>
      <c r="AV1107" s="148" t="s">
        <v>81</v>
      </c>
      <c r="AW1107" s="148" t="s">
        <v>33</v>
      </c>
      <c r="AX1107" s="148" t="s">
        <v>71</v>
      </c>
      <c r="AY1107" s="150" t="s">
        <v>145</v>
      </c>
    </row>
    <row r="1108" spans="2:51" s="156" customFormat="1" ht="12">
      <c r="B1108" s="157"/>
      <c r="D1108" s="142" t="s">
        <v>156</v>
      </c>
      <c r="E1108" s="158" t="s">
        <v>19</v>
      </c>
      <c r="F1108" s="159" t="s">
        <v>161</v>
      </c>
      <c r="H1108" s="160">
        <v>2</v>
      </c>
      <c r="I1108" s="161"/>
      <c r="L1108" s="157"/>
      <c r="M1108" s="162"/>
      <c r="T1108" s="163"/>
      <c r="AT1108" s="158" t="s">
        <v>156</v>
      </c>
      <c r="AU1108" s="158" t="s">
        <v>81</v>
      </c>
      <c r="AV1108" s="156" t="s">
        <v>152</v>
      </c>
      <c r="AW1108" s="156" t="s">
        <v>33</v>
      </c>
      <c r="AX1108" s="156" t="s">
        <v>79</v>
      </c>
      <c r="AY1108" s="158" t="s">
        <v>145</v>
      </c>
    </row>
    <row r="1109" spans="2:65" s="17" customFormat="1" ht="37.9" customHeight="1">
      <c r="B1109" s="18"/>
      <c r="C1109" s="123" t="s">
        <v>1388</v>
      </c>
      <c r="D1109" s="123" t="s">
        <v>147</v>
      </c>
      <c r="E1109" s="124" t="s">
        <v>1389</v>
      </c>
      <c r="F1109" s="125" t="s">
        <v>1390</v>
      </c>
      <c r="G1109" s="126" t="s">
        <v>316</v>
      </c>
      <c r="H1109" s="127">
        <v>446.923</v>
      </c>
      <c r="I1109" s="128"/>
      <c r="J1109" s="129">
        <f>ROUND(I1109*H1109,2)</f>
        <v>0</v>
      </c>
      <c r="K1109" s="125" t="s">
        <v>151</v>
      </c>
      <c r="L1109" s="18"/>
      <c r="M1109" s="130" t="s">
        <v>19</v>
      </c>
      <c r="N1109" s="131" t="s">
        <v>42</v>
      </c>
      <c r="P1109" s="132">
        <f>O1109*H1109</f>
        <v>0</v>
      </c>
      <c r="Q1109" s="132">
        <v>0.006</v>
      </c>
      <c r="R1109" s="132">
        <f>Q1109*H1109</f>
        <v>2.681538</v>
      </c>
      <c r="S1109" s="132">
        <v>0</v>
      </c>
      <c r="T1109" s="133">
        <f>S1109*H1109</f>
        <v>0</v>
      </c>
      <c r="AR1109" s="134" t="s">
        <v>250</v>
      </c>
      <c r="AT1109" s="134" t="s">
        <v>147</v>
      </c>
      <c r="AU1109" s="134" t="s">
        <v>81</v>
      </c>
      <c r="AY1109" s="2" t="s">
        <v>145</v>
      </c>
      <c r="BE1109" s="135">
        <f t="shared" si="116"/>
        <v>0</v>
      </c>
      <c r="BF1109" s="135">
        <f t="shared" si="117"/>
        <v>0</v>
      </c>
      <c r="BG1109" s="135">
        <f t="shared" si="118"/>
        <v>0</v>
      </c>
      <c r="BH1109" s="135">
        <f t="shared" si="119"/>
        <v>0</v>
      </c>
      <c r="BI1109" s="135">
        <f t="shared" si="120"/>
        <v>0</v>
      </c>
      <c r="BJ1109" s="2" t="s">
        <v>79</v>
      </c>
      <c r="BK1109" s="135">
        <f>ROUND(I1109*H1109,2)</f>
        <v>0</v>
      </c>
      <c r="BL1109" s="2" t="s">
        <v>250</v>
      </c>
      <c r="BM1109" s="134" t="s">
        <v>1391</v>
      </c>
    </row>
    <row r="1110" spans="2:47" s="17" customFormat="1" ht="12">
      <c r="B1110" s="18"/>
      <c r="D1110" s="136" t="s">
        <v>154</v>
      </c>
      <c r="F1110" s="137" t="s">
        <v>1392</v>
      </c>
      <c r="I1110" s="138"/>
      <c r="L1110" s="18"/>
      <c r="M1110" s="139"/>
      <c r="T1110" s="42"/>
      <c r="AT1110" s="2" t="s">
        <v>154</v>
      </c>
      <c r="AU1110" s="2" t="s">
        <v>81</v>
      </c>
    </row>
    <row r="1111" spans="2:47" s="17" customFormat="1" ht="29.25">
      <c r="B1111" s="18"/>
      <c r="D1111" s="142" t="s">
        <v>176</v>
      </c>
      <c r="F1111" s="164" t="s">
        <v>1393</v>
      </c>
      <c r="I1111" s="138"/>
      <c r="L1111" s="18"/>
      <c r="M1111" s="139"/>
      <c r="T1111" s="42"/>
      <c r="AT1111" s="2" t="s">
        <v>176</v>
      </c>
      <c r="AU1111" s="2" t="s">
        <v>81</v>
      </c>
    </row>
    <row r="1112" spans="2:51" s="140" customFormat="1" ht="12">
      <c r="B1112" s="141"/>
      <c r="D1112" s="142" t="s">
        <v>156</v>
      </c>
      <c r="E1112" s="143" t="s">
        <v>19</v>
      </c>
      <c r="F1112" s="144" t="s">
        <v>486</v>
      </c>
      <c r="H1112" s="143" t="s">
        <v>19</v>
      </c>
      <c r="I1112" s="145"/>
      <c r="L1112" s="141"/>
      <c r="M1112" s="146"/>
      <c r="T1112" s="147"/>
      <c r="AT1112" s="143" t="s">
        <v>156</v>
      </c>
      <c r="AU1112" s="143" t="s">
        <v>81</v>
      </c>
      <c r="AV1112" s="140" t="s">
        <v>79</v>
      </c>
      <c r="AW1112" s="140" t="s">
        <v>33</v>
      </c>
      <c r="AX1112" s="140" t="s">
        <v>71</v>
      </c>
      <c r="AY1112" s="143" t="s">
        <v>145</v>
      </c>
    </row>
    <row r="1113" spans="2:51" s="140" customFormat="1" ht="12">
      <c r="B1113" s="141"/>
      <c r="D1113" s="142" t="s">
        <v>156</v>
      </c>
      <c r="E1113" s="143" t="s">
        <v>19</v>
      </c>
      <c r="F1113" s="144" t="s">
        <v>487</v>
      </c>
      <c r="H1113" s="143" t="s">
        <v>19</v>
      </c>
      <c r="I1113" s="145"/>
      <c r="L1113" s="141"/>
      <c r="M1113" s="146"/>
      <c r="T1113" s="147"/>
      <c r="AT1113" s="143" t="s">
        <v>156</v>
      </c>
      <c r="AU1113" s="143" t="s">
        <v>81</v>
      </c>
      <c r="AV1113" s="140" t="s">
        <v>79</v>
      </c>
      <c r="AW1113" s="140" t="s">
        <v>33</v>
      </c>
      <c r="AX1113" s="140" t="s">
        <v>71</v>
      </c>
      <c r="AY1113" s="143" t="s">
        <v>145</v>
      </c>
    </row>
    <row r="1114" spans="2:51" s="148" customFormat="1" ht="22.5">
      <c r="B1114" s="149"/>
      <c r="D1114" s="142" t="s">
        <v>156</v>
      </c>
      <c r="E1114" s="150" t="s">
        <v>19</v>
      </c>
      <c r="F1114" s="151" t="s">
        <v>1394</v>
      </c>
      <c r="H1114" s="152">
        <v>114.8</v>
      </c>
      <c r="I1114" s="153"/>
      <c r="L1114" s="149"/>
      <c r="M1114" s="154"/>
      <c r="T1114" s="155"/>
      <c r="AT1114" s="150" t="s">
        <v>156</v>
      </c>
      <c r="AU1114" s="150" t="s">
        <v>81</v>
      </c>
      <c r="AV1114" s="148" t="s">
        <v>81</v>
      </c>
      <c r="AW1114" s="148" t="s">
        <v>33</v>
      </c>
      <c r="AX1114" s="148" t="s">
        <v>71</v>
      </c>
      <c r="AY1114" s="150" t="s">
        <v>145</v>
      </c>
    </row>
    <row r="1115" spans="2:51" s="148" customFormat="1" ht="33.75">
      <c r="B1115" s="149"/>
      <c r="D1115" s="142" t="s">
        <v>156</v>
      </c>
      <c r="E1115" s="150" t="s">
        <v>19</v>
      </c>
      <c r="F1115" s="151" t="s">
        <v>1395</v>
      </c>
      <c r="H1115" s="152">
        <v>-12.867</v>
      </c>
      <c r="I1115" s="153"/>
      <c r="L1115" s="149"/>
      <c r="M1115" s="154"/>
      <c r="T1115" s="155"/>
      <c r="AT1115" s="150" t="s">
        <v>156</v>
      </c>
      <c r="AU1115" s="150" t="s">
        <v>81</v>
      </c>
      <c r="AV1115" s="148" t="s">
        <v>81</v>
      </c>
      <c r="AW1115" s="148" t="s">
        <v>33</v>
      </c>
      <c r="AX1115" s="148" t="s">
        <v>71</v>
      </c>
      <c r="AY1115" s="150" t="s">
        <v>145</v>
      </c>
    </row>
    <row r="1116" spans="2:51" s="140" customFormat="1" ht="12">
      <c r="B1116" s="141"/>
      <c r="D1116" s="142" t="s">
        <v>156</v>
      </c>
      <c r="E1116" s="143" t="s">
        <v>19</v>
      </c>
      <c r="F1116" s="144" t="s">
        <v>237</v>
      </c>
      <c r="H1116" s="143" t="s">
        <v>19</v>
      </c>
      <c r="I1116" s="145"/>
      <c r="L1116" s="141"/>
      <c r="M1116" s="146"/>
      <c r="T1116" s="147"/>
      <c r="AT1116" s="143" t="s">
        <v>156</v>
      </c>
      <c r="AU1116" s="143" t="s">
        <v>81</v>
      </c>
      <c r="AV1116" s="140" t="s">
        <v>79</v>
      </c>
      <c r="AW1116" s="140" t="s">
        <v>33</v>
      </c>
      <c r="AX1116" s="140" t="s">
        <v>71</v>
      </c>
      <c r="AY1116" s="143" t="s">
        <v>145</v>
      </c>
    </row>
    <row r="1117" spans="2:51" s="148" customFormat="1" ht="22.5">
      <c r="B1117" s="149"/>
      <c r="D1117" s="142" t="s">
        <v>156</v>
      </c>
      <c r="E1117" s="150" t="s">
        <v>19</v>
      </c>
      <c r="F1117" s="151" t="s">
        <v>1396</v>
      </c>
      <c r="H1117" s="152">
        <v>258.294</v>
      </c>
      <c r="I1117" s="153"/>
      <c r="L1117" s="149"/>
      <c r="M1117" s="154"/>
      <c r="T1117" s="155"/>
      <c r="AT1117" s="150" t="s">
        <v>156</v>
      </c>
      <c r="AU1117" s="150" t="s">
        <v>81</v>
      </c>
      <c r="AV1117" s="148" t="s">
        <v>81</v>
      </c>
      <c r="AW1117" s="148" t="s">
        <v>33</v>
      </c>
      <c r="AX1117" s="148" t="s">
        <v>71</v>
      </c>
      <c r="AY1117" s="150" t="s">
        <v>145</v>
      </c>
    </row>
    <row r="1118" spans="2:51" s="148" customFormat="1" ht="33.75">
      <c r="B1118" s="149"/>
      <c r="D1118" s="142" t="s">
        <v>156</v>
      </c>
      <c r="E1118" s="150" t="s">
        <v>19</v>
      </c>
      <c r="F1118" s="151" t="s">
        <v>1397</v>
      </c>
      <c r="H1118" s="152">
        <v>54.86</v>
      </c>
      <c r="I1118" s="153"/>
      <c r="L1118" s="149"/>
      <c r="M1118" s="154"/>
      <c r="T1118" s="155"/>
      <c r="AT1118" s="150" t="s">
        <v>156</v>
      </c>
      <c r="AU1118" s="150" t="s">
        <v>81</v>
      </c>
      <c r="AV1118" s="148" t="s">
        <v>81</v>
      </c>
      <c r="AW1118" s="148" t="s">
        <v>33</v>
      </c>
      <c r="AX1118" s="148" t="s">
        <v>71</v>
      </c>
      <c r="AY1118" s="150" t="s">
        <v>145</v>
      </c>
    </row>
    <row r="1119" spans="2:51" s="148" customFormat="1" ht="22.5">
      <c r="B1119" s="149"/>
      <c r="D1119" s="142" t="s">
        <v>156</v>
      </c>
      <c r="E1119" s="150" t="s">
        <v>19</v>
      </c>
      <c r="F1119" s="151" t="s">
        <v>1398</v>
      </c>
      <c r="H1119" s="152">
        <v>87.92</v>
      </c>
      <c r="I1119" s="153"/>
      <c r="L1119" s="149"/>
      <c r="M1119" s="154"/>
      <c r="T1119" s="155"/>
      <c r="AT1119" s="150" t="s">
        <v>156</v>
      </c>
      <c r="AU1119" s="150" t="s">
        <v>81</v>
      </c>
      <c r="AV1119" s="148" t="s">
        <v>81</v>
      </c>
      <c r="AW1119" s="148" t="s">
        <v>33</v>
      </c>
      <c r="AX1119" s="148" t="s">
        <v>71</v>
      </c>
      <c r="AY1119" s="150" t="s">
        <v>145</v>
      </c>
    </row>
    <row r="1120" spans="2:51" s="148" customFormat="1" ht="33.75">
      <c r="B1120" s="149"/>
      <c r="D1120" s="142" t="s">
        <v>156</v>
      </c>
      <c r="E1120" s="150" t="s">
        <v>19</v>
      </c>
      <c r="F1120" s="151" t="s">
        <v>1399</v>
      </c>
      <c r="H1120" s="152">
        <v>-56.084</v>
      </c>
      <c r="I1120" s="153"/>
      <c r="L1120" s="149"/>
      <c r="M1120" s="154"/>
      <c r="T1120" s="155"/>
      <c r="AT1120" s="150" t="s">
        <v>156</v>
      </c>
      <c r="AU1120" s="150" t="s">
        <v>81</v>
      </c>
      <c r="AV1120" s="148" t="s">
        <v>81</v>
      </c>
      <c r="AW1120" s="148" t="s">
        <v>33</v>
      </c>
      <c r="AX1120" s="148" t="s">
        <v>71</v>
      </c>
      <c r="AY1120" s="150" t="s">
        <v>145</v>
      </c>
    </row>
    <row r="1121" spans="2:51" s="156" customFormat="1" ht="12">
      <c r="B1121" s="157"/>
      <c r="D1121" s="142" t="s">
        <v>156</v>
      </c>
      <c r="E1121" s="158" t="s">
        <v>19</v>
      </c>
      <c r="F1121" s="159" t="s">
        <v>161</v>
      </c>
      <c r="H1121" s="160">
        <v>446.923</v>
      </c>
      <c r="I1121" s="161"/>
      <c r="L1121" s="157"/>
      <c r="M1121" s="162"/>
      <c r="T1121" s="163"/>
      <c r="AT1121" s="158" t="s">
        <v>156</v>
      </c>
      <c r="AU1121" s="158" t="s">
        <v>81</v>
      </c>
      <c r="AV1121" s="156" t="s">
        <v>152</v>
      </c>
      <c r="AW1121" s="156" t="s">
        <v>33</v>
      </c>
      <c r="AX1121" s="156" t="s">
        <v>79</v>
      </c>
      <c r="AY1121" s="158" t="s">
        <v>145</v>
      </c>
    </row>
    <row r="1122" spans="2:65" s="17" customFormat="1" ht="24.2" customHeight="1">
      <c r="B1122" s="18"/>
      <c r="C1122" s="123" t="s">
        <v>1400</v>
      </c>
      <c r="D1122" s="123" t="s">
        <v>147</v>
      </c>
      <c r="E1122" s="124" t="s">
        <v>1401</v>
      </c>
      <c r="F1122" s="125" t="s">
        <v>1402</v>
      </c>
      <c r="G1122" s="126" t="s">
        <v>292</v>
      </c>
      <c r="H1122" s="127">
        <v>164.935</v>
      </c>
      <c r="I1122" s="128"/>
      <c r="J1122" s="129">
        <f>ROUND(I1122*H1122,2)</f>
        <v>0</v>
      </c>
      <c r="K1122" s="125" t="s">
        <v>1157</v>
      </c>
      <c r="L1122" s="18"/>
      <c r="M1122" s="130" t="s">
        <v>19</v>
      </c>
      <c r="N1122" s="131" t="s">
        <v>42</v>
      </c>
      <c r="P1122" s="132">
        <f>O1122*H1122</f>
        <v>0</v>
      </c>
      <c r="Q1122" s="132">
        <v>0.00055</v>
      </c>
      <c r="R1122" s="132">
        <f>Q1122*H1122</f>
        <v>0.09071425000000001</v>
      </c>
      <c r="S1122" s="132">
        <v>0</v>
      </c>
      <c r="T1122" s="133">
        <f>S1122*H1122</f>
        <v>0</v>
      </c>
      <c r="AR1122" s="134" t="s">
        <v>250</v>
      </c>
      <c r="AT1122" s="134" t="s">
        <v>147</v>
      </c>
      <c r="AU1122" s="134" t="s">
        <v>81</v>
      </c>
      <c r="AY1122" s="2" t="s">
        <v>145</v>
      </c>
      <c r="BE1122" s="135">
        <f t="shared" si="116"/>
        <v>0</v>
      </c>
      <c r="BF1122" s="135">
        <f t="shared" si="117"/>
        <v>0</v>
      </c>
      <c r="BG1122" s="135">
        <f t="shared" si="118"/>
        <v>0</v>
      </c>
      <c r="BH1122" s="135">
        <f t="shared" si="119"/>
        <v>0</v>
      </c>
      <c r="BI1122" s="135">
        <f t="shared" si="120"/>
        <v>0</v>
      </c>
      <c r="BJ1122" s="2" t="s">
        <v>79</v>
      </c>
      <c r="BK1122" s="135">
        <f>ROUND(I1122*H1122,2)</f>
        <v>0</v>
      </c>
      <c r="BL1122" s="2" t="s">
        <v>250</v>
      </c>
      <c r="BM1122" s="134" t="s">
        <v>1403</v>
      </c>
    </row>
    <row r="1123" spans="2:47" s="17" customFormat="1" ht="12">
      <c r="B1123" s="18"/>
      <c r="D1123" s="136" t="s">
        <v>154</v>
      </c>
      <c r="F1123" s="137" t="s">
        <v>1404</v>
      </c>
      <c r="I1123" s="138"/>
      <c r="L1123" s="18"/>
      <c r="M1123" s="139"/>
      <c r="T1123" s="42"/>
      <c r="AT1123" s="2" t="s">
        <v>154</v>
      </c>
      <c r="AU1123" s="2" t="s">
        <v>81</v>
      </c>
    </row>
    <row r="1124" spans="2:47" s="17" customFormat="1" ht="58.5">
      <c r="B1124" s="18"/>
      <c r="D1124" s="142" t="s">
        <v>176</v>
      </c>
      <c r="F1124" s="164" t="s">
        <v>1405</v>
      </c>
      <c r="I1124" s="138"/>
      <c r="L1124" s="18"/>
      <c r="M1124" s="139"/>
      <c r="T1124" s="42"/>
      <c r="AT1124" s="2" t="s">
        <v>176</v>
      </c>
      <c r="AU1124" s="2" t="s">
        <v>81</v>
      </c>
    </row>
    <row r="1125" spans="2:51" s="148" customFormat="1" ht="12">
      <c r="B1125" s="149"/>
      <c r="D1125" s="142" t="s">
        <v>156</v>
      </c>
      <c r="E1125" s="150" t="s">
        <v>19</v>
      </c>
      <c r="F1125" s="151" t="s">
        <v>1406</v>
      </c>
      <c r="H1125" s="152">
        <v>19.57</v>
      </c>
      <c r="I1125" s="153"/>
      <c r="L1125" s="149"/>
      <c r="M1125" s="154"/>
      <c r="T1125" s="155"/>
      <c r="AT1125" s="150" t="s">
        <v>156</v>
      </c>
      <c r="AU1125" s="150" t="s">
        <v>81</v>
      </c>
      <c r="AV1125" s="148" t="s">
        <v>81</v>
      </c>
      <c r="AW1125" s="148" t="s">
        <v>33</v>
      </c>
      <c r="AX1125" s="148" t="s">
        <v>71</v>
      </c>
      <c r="AY1125" s="150" t="s">
        <v>145</v>
      </c>
    </row>
    <row r="1126" spans="2:51" s="148" customFormat="1" ht="12">
      <c r="B1126" s="149"/>
      <c r="D1126" s="142" t="s">
        <v>156</v>
      </c>
      <c r="E1126" s="150" t="s">
        <v>19</v>
      </c>
      <c r="F1126" s="151" t="s">
        <v>1407</v>
      </c>
      <c r="H1126" s="152">
        <v>145.365</v>
      </c>
      <c r="I1126" s="153"/>
      <c r="L1126" s="149"/>
      <c r="M1126" s="154"/>
      <c r="T1126" s="155"/>
      <c r="AT1126" s="150" t="s">
        <v>156</v>
      </c>
      <c r="AU1126" s="150" t="s">
        <v>81</v>
      </c>
      <c r="AV1126" s="148" t="s">
        <v>81</v>
      </c>
      <c r="AW1126" s="148" t="s">
        <v>33</v>
      </c>
      <c r="AX1126" s="148" t="s">
        <v>71</v>
      </c>
      <c r="AY1126" s="150" t="s">
        <v>145</v>
      </c>
    </row>
    <row r="1127" spans="2:51" s="156" customFormat="1" ht="12">
      <c r="B1127" s="157"/>
      <c r="D1127" s="142" t="s">
        <v>156</v>
      </c>
      <c r="E1127" s="158" t="s">
        <v>19</v>
      </c>
      <c r="F1127" s="159" t="s">
        <v>161</v>
      </c>
      <c r="H1127" s="160">
        <v>164.935</v>
      </c>
      <c r="I1127" s="161"/>
      <c r="L1127" s="157"/>
      <c r="M1127" s="162"/>
      <c r="T1127" s="163"/>
      <c r="AT1127" s="158" t="s">
        <v>156</v>
      </c>
      <c r="AU1127" s="158" t="s">
        <v>81</v>
      </c>
      <c r="AV1127" s="156" t="s">
        <v>152</v>
      </c>
      <c r="AW1127" s="156" t="s">
        <v>33</v>
      </c>
      <c r="AX1127" s="156" t="s">
        <v>79</v>
      </c>
      <c r="AY1127" s="158" t="s">
        <v>145</v>
      </c>
    </row>
    <row r="1128" spans="2:65" s="17" customFormat="1" ht="33" customHeight="1">
      <c r="B1128" s="18"/>
      <c r="C1128" s="123" t="s">
        <v>1408</v>
      </c>
      <c r="D1128" s="123" t="s">
        <v>147</v>
      </c>
      <c r="E1128" s="124" t="s">
        <v>1409</v>
      </c>
      <c r="F1128" s="125" t="s">
        <v>1410</v>
      </c>
      <c r="G1128" s="126" t="s">
        <v>292</v>
      </c>
      <c r="H1128" s="127">
        <v>72.935</v>
      </c>
      <c r="I1128" s="128"/>
      <c r="J1128" s="129">
        <f>ROUND(I1128*H1128,2)</f>
        <v>0</v>
      </c>
      <c r="K1128" s="125" t="s">
        <v>151</v>
      </c>
      <c r="L1128" s="18"/>
      <c r="M1128" s="130" t="s">
        <v>19</v>
      </c>
      <c r="N1128" s="131" t="s">
        <v>42</v>
      </c>
      <c r="P1128" s="132">
        <f>O1128*H1128</f>
        <v>0</v>
      </c>
      <c r="Q1128" s="132">
        <v>0.002</v>
      </c>
      <c r="R1128" s="132">
        <f>Q1128*H1128</f>
        <v>0.14587</v>
      </c>
      <c r="S1128" s="132">
        <v>0</v>
      </c>
      <c r="T1128" s="133">
        <f>S1128*H1128</f>
        <v>0</v>
      </c>
      <c r="AR1128" s="134" t="s">
        <v>250</v>
      </c>
      <c r="AT1128" s="134" t="s">
        <v>147</v>
      </c>
      <c r="AU1128" s="134" t="s">
        <v>81</v>
      </c>
      <c r="AY1128" s="2" t="s">
        <v>145</v>
      </c>
      <c r="BE1128" s="135">
        <f t="shared" si="116"/>
        <v>0</v>
      </c>
      <c r="BF1128" s="135">
        <f t="shared" si="117"/>
        <v>0</v>
      </c>
      <c r="BG1128" s="135">
        <f t="shared" si="118"/>
        <v>0</v>
      </c>
      <c r="BH1128" s="135">
        <f t="shared" si="119"/>
        <v>0</v>
      </c>
      <c r="BI1128" s="135">
        <f t="shared" si="120"/>
        <v>0</v>
      </c>
      <c r="BJ1128" s="2" t="s">
        <v>79</v>
      </c>
      <c r="BK1128" s="135">
        <f>ROUND(I1128*H1128,2)</f>
        <v>0</v>
      </c>
      <c r="BL1128" s="2" t="s">
        <v>250</v>
      </c>
      <c r="BM1128" s="134" t="s">
        <v>1411</v>
      </c>
    </row>
    <row r="1129" spans="2:47" s="17" customFormat="1" ht="12">
      <c r="B1129" s="18"/>
      <c r="D1129" s="136" t="s">
        <v>154</v>
      </c>
      <c r="F1129" s="137" t="s">
        <v>1412</v>
      </c>
      <c r="I1129" s="138"/>
      <c r="L1129" s="18"/>
      <c r="M1129" s="139"/>
      <c r="T1129" s="42"/>
      <c r="AT1129" s="2" t="s">
        <v>154</v>
      </c>
      <c r="AU1129" s="2" t="s">
        <v>81</v>
      </c>
    </row>
    <row r="1130" spans="2:47" s="17" customFormat="1" ht="19.5">
      <c r="B1130" s="18"/>
      <c r="D1130" s="142" t="s">
        <v>310</v>
      </c>
      <c r="F1130" s="164" t="s">
        <v>1413</v>
      </c>
      <c r="I1130" s="138"/>
      <c r="L1130" s="18"/>
      <c r="M1130" s="139"/>
      <c r="T1130" s="42"/>
      <c r="AT1130" s="2" t="s">
        <v>310</v>
      </c>
      <c r="AU1130" s="2" t="s">
        <v>81</v>
      </c>
    </row>
    <row r="1131" spans="2:51" s="140" customFormat="1" ht="12">
      <c r="B1131" s="141"/>
      <c r="D1131" s="142" t="s">
        <v>156</v>
      </c>
      <c r="E1131" s="143" t="s">
        <v>19</v>
      </c>
      <c r="F1131" s="144" t="s">
        <v>1414</v>
      </c>
      <c r="H1131" s="143" t="s">
        <v>19</v>
      </c>
      <c r="I1131" s="145"/>
      <c r="L1131" s="141"/>
      <c r="M1131" s="146"/>
      <c r="T1131" s="147"/>
      <c r="AT1131" s="143" t="s">
        <v>156</v>
      </c>
      <c r="AU1131" s="143" t="s">
        <v>81</v>
      </c>
      <c r="AV1131" s="140" t="s">
        <v>79</v>
      </c>
      <c r="AW1131" s="140" t="s">
        <v>33</v>
      </c>
      <c r="AX1131" s="140" t="s">
        <v>71</v>
      </c>
      <c r="AY1131" s="143" t="s">
        <v>145</v>
      </c>
    </row>
    <row r="1132" spans="2:51" s="148" customFormat="1" ht="12">
      <c r="B1132" s="149"/>
      <c r="D1132" s="142" t="s">
        <v>156</v>
      </c>
      <c r="E1132" s="150" t="s">
        <v>19</v>
      </c>
      <c r="F1132" s="151" t="s">
        <v>1415</v>
      </c>
      <c r="H1132" s="152">
        <v>9.57</v>
      </c>
      <c r="I1132" s="153"/>
      <c r="L1132" s="149"/>
      <c r="M1132" s="154"/>
      <c r="T1132" s="155"/>
      <c r="AT1132" s="150" t="s">
        <v>156</v>
      </c>
      <c r="AU1132" s="150" t="s">
        <v>81</v>
      </c>
      <c r="AV1132" s="148" t="s">
        <v>81</v>
      </c>
      <c r="AW1132" s="148" t="s">
        <v>33</v>
      </c>
      <c r="AX1132" s="148" t="s">
        <v>71</v>
      </c>
      <c r="AY1132" s="150" t="s">
        <v>145</v>
      </c>
    </row>
    <row r="1133" spans="2:51" s="148" customFormat="1" ht="12">
      <c r="B1133" s="149"/>
      <c r="D1133" s="142" t="s">
        <v>156</v>
      </c>
      <c r="E1133" s="150" t="s">
        <v>19</v>
      </c>
      <c r="F1133" s="151" t="s">
        <v>1416</v>
      </c>
      <c r="H1133" s="152">
        <v>63.365</v>
      </c>
      <c r="I1133" s="153"/>
      <c r="L1133" s="149"/>
      <c r="M1133" s="154"/>
      <c r="T1133" s="155"/>
      <c r="AT1133" s="150" t="s">
        <v>156</v>
      </c>
      <c r="AU1133" s="150" t="s">
        <v>81</v>
      </c>
      <c r="AV1133" s="148" t="s">
        <v>81</v>
      </c>
      <c r="AW1133" s="148" t="s">
        <v>33</v>
      </c>
      <c r="AX1133" s="148" t="s">
        <v>71</v>
      </c>
      <c r="AY1133" s="150" t="s">
        <v>145</v>
      </c>
    </row>
    <row r="1134" spans="2:51" s="156" customFormat="1" ht="12">
      <c r="B1134" s="157"/>
      <c r="D1134" s="142" t="s">
        <v>156</v>
      </c>
      <c r="E1134" s="158" t="s">
        <v>19</v>
      </c>
      <c r="F1134" s="159" t="s">
        <v>161</v>
      </c>
      <c r="H1134" s="160">
        <v>72.935</v>
      </c>
      <c r="I1134" s="161"/>
      <c r="L1134" s="157"/>
      <c r="M1134" s="162"/>
      <c r="T1134" s="163"/>
      <c r="AT1134" s="158" t="s">
        <v>156</v>
      </c>
      <c r="AU1134" s="158" t="s">
        <v>81</v>
      </c>
      <c r="AV1134" s="156" t="s">
        <v>152</v>
      </c>
      <c r="AW1134" s="156" t="s">
        <v>33</v>
      </c>
      <c r="AX1134" s="156" t="s">
        <v>79</v>
      </c>
      <c r="AY1134" s="158" t="s">
        <v>145</v>
      </c>
    </row>
    <row r="1135" spans="2:65" s="17" customFormat="1" ht="16.5" customHeight="1">
      <c r="B1135" s="18"/>
      <c r="C1135" s="165" t="s">
        <v>1417</v>
      </c>
      <c r="D1135" s="165" t="s">
        <v>180</v>
      </c>
      <c r="E1135" s="166" t="s">
        <v>1418</v>
      </c>
      <c r="F1135" s="167" t="s">
        <v>1419</v>
      </c>
      <c r="G1135" s="168" t="s">
        <v>1420</v>
      </c>
      <c r="H1135" s="169">
        <v>491.615</v>
      </c>
      <c r="I1135" s="170"/>
      <c r="J1135" s="171">
        <f>ROUND(I1135*H1135,2)</f>
        <v>0</v>
      </c>
      <c r="K1135" s="167" t="s">
        <v>19</v>
      </c>
      <c r="L1135" s="172"/>
      <c r="M1135" s="173" t="s">
        <v>19</v>
      </c>
      <c r="N1135" s="174" t="s">
        <v>42</v>
      </c>
      <c r="P1135" s="132">
        <f>O1135*H1135</f>
        <v>0</v>
      </c>
      <c r="Q1135" s="132">
        <v>0</v>
      </c>
      <c r="R1135" s="132">
        <f>Q1135*H1135</f>
        <v>0</v>
      </c>
      <c r="S1135" s="132">
        <v>0</v>
      </c>
      <c r="T1135" s="133">
        <f>S1135*H1135</f>
        <v>0</v>
      </c>
      <c r="AR1135" s="134" t="s">
        <v>348</v>
      </c>
      <c r="AT1135" s="134" t="s">
        <v>180</v>
      </c>
      <c r="AU1135" s="134" t="s">
        <v>81</v>
      </c>
      <c r="AY1135" s="2" t="s">
        <v>145</v>
      </c>
      <c r="BE1135" s="135">
        <f t="shared" si="116"/>
        <v>0</v>
      </c>
      <c r="BF1135" s="135">
        <f t="shared" si="117"/>
        <v>0</v>
      </c>
      <c r="BG1135" s="135">
        <f t="shared" si="118"/>
        <v>0</v>
      </c>
      <c r="BH1135" s="135">
        <f t="shared" si="119"/>
        <v>0</v>
      </c>
      <c r="BI1135" s="135">
        <f t="shared" si="120"/>
        <v>0</v>
      </c>
      <c r="BJ1135" s="2" t="s">
        <v>79</v>
      </c>
      <c r="BK1135" s="135">
        <f>ROUND(I1135*H1135,2)</f>
        <v>0</v>
      </c>
      <c r="BL1135" s="2" t="s">
        <v>250</v>
      </c>
      <c r="BM1135" s="134" t="s">
        <v>1421</v>
      </c>
    </row>
    <row r="1136" spans="2:51" s="148" customFormat="1" ht="12">
      <c r="B1136" s="149"/>
      <c r="D1136" s="142" t="s">
        <v>156</v>
      </c>
      <c r="E1136" s="150" t="s">
        <v>19</v>
      </c>
      <c r="F1136" s="151" t="s">
        <v>1422</v>
      </c>
      <c r="H1136" s="152">
        <v>491.615</v>
      </c>
      <c r="I1136" s="153"/>
      <c r="L1136" s="149"/>
      <c r="M1136" s="154"/>
      <c r="T1136" s="155"/>
      <c r="AT1136" s="150" t="s">
        <v>156</v>
      </c>
      <c r="AU1136" s="150" t="s">
        <v>81</v>
      </c>
      <c r="AV1136" s="148" t="s">
        <v>81</v>
      </c>
      <c r="AW1136" s="148" t="s">
        <v>33</v>
      </c>
      <c r="AX1136" s="148" t="s">
        <v>71</v>
      </c>
      <c r="AY1136" s="150" t="s">
        <v>145</v>
      </c>
    </row>
    <row r="1137" spans="2:51" s="156" customFormat="1" ht="12">
      <c r="B1137" s="157"/>
      <c r="D1137" s="142" t="s">
        <v>156</v>
      </c>
      <c r="E1137" s="158" t="s">
        <v>19</v>
      </c>
      <c r="F1137" s="159" t="s">
        <v>161</v>
      </c>
      <c r="H1137" s="160">
        <v>491.615</v>
      </c>
      <c r="I1137" s="161"/>
      <c r="L1137" s="157"/>
      <c r="M1137" s="162"/>
      <c r="T1137" s="163"/>
      <c r="AT1137" s="158" t="s">
        <v>156</v>
      </c>
      <c r="AU1137" s="158" t="s">
        <v>81</v>
      </c>
      <c r="AV1137" s="156" t="s">
        <v>152</v>
      </c>
      <c r="AW1137" s="156" t="s">
        <v>33</v>
      </c>
      <c r="AX1137" s="156" t="s">
        <v>79</v>
      </c>
      <c r="AY1137" s="158" t="s">
        <v>145</v>
      </c>
    </row>
    <row r="1138" spans="2:65" s="17" customFormat="1" ht="24.2" customHeight="1">
      <c r="B1138" s="18"/>
      <c r="C1138" s="123" t="s">
        <v>1423</v>
      </c>
      <c r="D1138" s="123" t="s">
        <v>147</v>
      </c>
      <c r="E1138" s="124" t="s">
        <v>1424</v>
      </c>
      <c r="F1138" s="125" t="s">
        <v>1425</v>
      </c>
      <c r="G1138" s="126" t="s">
        <v>961</v>
      </c>
      <c r="H1138" s="127">
        <v>1</v>
      </c>
      <c r="I1138" s="128"/>
      <c r="J1138" s="129">
        <f aca="true" t="shared" si="121" ref="J1138:J1139">ROUND(I1138*H1138,2)</f>
        <v>0</v>
      </c>
      <c r="K1138" s="125" t="s">
        <v>19</v>
      </c>
      <c r="L1138" s="18"/>
      <c r="M1138" s="130" t="s">
        <v>19</v>
      </c>
      <c r="N1138" s="131" t="s">
        <v>42</v>
      </c>
      <c r="P1138" s="132">
        <f aca="true" t="shared" si="122" ref="P1138:P1139">O1138*H1138</f>
        <v>0</v>
      </c>
      <c r="Q1138" s="132">
        <v>0</v>
      </c>
      <c r="R1138" s="132">
        <f aca="true" t="shared" si="123" ref="R1138:R1139">Q1138*H1138</f>
        <v>0</v>
      </c>
      <c r="S1138" s="132">
        <v>0</v>
      </c>
      <c r="T1138" s="133">
        <f aca="true" t="shared" si="124" ref="T1138:T1139">S1138*H1138</f>
        <v>0</v>
      </c>
      <c r="AR1138" s="134" t="s">
        <v>250</v>
      </c>
      <c r="AT1138" s="134" t="s">
        <v>147</v>
      </c>
      <c r="AU1138" s="134" t="s">
        <v>81</v>
      </c>
      <c r="AY1138" s="2" t="s">
        <v>145</v>
      </c>
      <c r="BE1138" s="135">
        <f t="shared" si="116"/>
        <v>0</v>
      </c>
      <c r="BF1138" s="135">
        <f t="shared" si="117"/>
        <v>0</v>
      </c>
      <c r="BG1138" s="135">
        <f t="shared" si="118"/>
        <v>0</v>
      </c>
      <c r="BH1138" s="135">
        <f t="shared" si="119"/>
        <v>0</v>
      </c>
      <c r="BI1138" s="135">
        <f t="shared" si="120"/>
        <v>0</v>
      </c>
      <c r="BJ1138" s="2" t="s">
        <v>79</v>
      </c>
      <c r="BK1138" s="135">
        <f aca="true" t="shared" si="125" ref="BK1138:BK1139">ROUND(I1138*H1138,2)</f>
        <v>0</v>
      </c>
      <c r="BL1138" s="2" t="s">
        <v>250</v>
      </c>
      <c r="BM1138" s="134" t="s">
        <v>1426</v>
      </c>
    </row>
    <row r="1139" spans="2:65" s="17" customFormat="1" ht="49.15" customHeight="1">
      <c r="B1139" s="18"/>
      <c r="C1139" s="123" t="s">
        <v>1427</v>
      </c>
      <c r="D1139" s="123" t="s">
        <v>147</v>
      </c>
      <c r="E1139" s="124" t="s">
        <v>1428</v>
      </c>
      <c r="F1139" s="125" t="s">
        <v>1429</v>
      </c>
      <c r="G1139" s="126" t="s">
        <v>1041</v>
      </c>
      <c r="H1139" s="183"/>
      <c r="I1139" s="128"/>
      <c r="J1139" s="129">
        <f t="shared" si="121"/>
        <v>0</v>
      </c>
      <c r="K1139" s="125" t="s">
        <v>151</v>
      </c>
      <c r="L1139" s="18"/>
      <c r="M1139" s="130" t="s">
        <v>19</v>
      </c>
      <c r="N1139" s="131" t="s">
        <v>42</v>
      </c>
      <c r="P1139" s="132">
        <f t="shared" si="122"/>
        <v>0</v>
      </c>
      <c r="Q1139" s="132">
        <v>0</v>
      </c>
      <c r="R1139" s="132">
        <f t="shared" si="123"/>
        <v>0</v>
      </c>
      <c r="S1139" s="132">
        <v>0</v>
      </c>
      <c r="T1139" s="133">
        <f t="shared" si="124"/>
        <v>0</v>
      </c>
      <c r="AR1139" s="134" t="s">
        <v>250</v>
      </c>
      <c r="AT1139" s="134" t="s">
        <v>147</v>
      </c>
      <c r="AU1139" s="134" t="s">
        <v>81</v>
      </c>
      <c r="AY1139" s="2" t="s">
        <v>145</v>
      </c>
      <c r="BE1139" s="135">
        <f t="shared" si="116"/>
        <v>0</v>
      </c>
      <c r="BF1139" s="135">
        <f t="shared" si="117"/>
        <v>0</v>
      </c>
      <c r="BG1139" s="135">
        <f t="shared" si="118"/>
        <v>0</v>
      </c>
      <c r="BH1139" s="135">
        <f t="shared" si="119"/>
        <v>0</v>
      </c>
      <c r="BI1139" s="135">
        <f t="shared" si="120"/>
        <v>0</v>
      </c>
      <c r="BJ1139" s="2" t="s">
        <v>79</v>
      </c>
      <c r="BK1139" s="135">
        <f t="shared" si="125"/>
        <v>0</v>
      </c>
      <c r="BL1139" s="2" t="s">
        <v>250</v>
      </c>
      <c r="BM1139" s="134" t="s">
        <v>1430</v>
      </c>
    </row>
    <row r="1140" spans="2:47" s="17" customFormat="1" ht="12">
      <c r="B1140" s="18"/>
      <c r="D1140" s="136" t="s">
        <v>154</v>
      </c>
      <c r="F1140" s="137" t="s">
        <v>1431</v>
      </c>
      <c r="I1140" s="138"/>
      <c r="L1140" s="18"/>
      <c r="M1140" s="139"/>
      <c r="T1140" s="42"/>
      <c r="AT1140" s="2" t="s">
        <v>154</v>
      </c>
      <c r="AU1140" s="2" t="s">
        <v>81</v>
      </c>
    </row>
    <row r="1141" spans="2:47" s="17" customFormat="1" ht="126.75">
      <c r="B1141" s="18"/>
      <c r="D1141" s="142" t="s">
        <v>176</v>
      </c>
      <c r="F1141" s="164" t="s">
        <v>1044</v>
      </c>
      <c r="I1141" s="138"/>
      <c r="L1141" s="18"/>
      <c r="M1141" s="139"/>
      <c r="T1141" s="42"/>
      <c r="AT1141" s="2" t="s">
        <v>176</v>
      </c>
      <c r="AU1141" s="2" t="s">
        <v>81</v>
      </c>
    </row>
    <row r="1142" spans="2:63" s="110" customFormat="1" ht="22.9" customHeight="1">
      <c r="B1142" s="111"/>
      <c r="D1142" s="112" t="s">
        <v>70</v>
      </c>
      <c r="E1142" s="121" t="s">
        <v>1432</v>
      </c>
      <c r="F1142" s="121" t="s">
        <v>1433</v>
      </c>
      <c r="I1142" s="114"/>
      <c r="J1142" s="122">
        <f>BK1142</f>
        <v>0</v>
      </c>
      <c r="L1142" s="111"/>
      <c r="M1142" s="116"/>
      <c r="P1142" s="117">
        <f>SUM(P1143:P1147)</f>
        <v>0</v>
      </c>
      <c r="R1142" s="117">
        <f>SUM(R1143:R1147)</f>
        <v>0</v>
      </c>
      <c r="T1142" s="118">
        <f>SUM(T1143:T1147)</f>
        <v>0</v>
      </c>
      <c r="AR1142" s="112" t="s">
        <v>81</v>
      </c>
      <c r="AT1142" s="119" t="s">
        <v>70</v>
      </c>
      <c r="AU1142" s="119" t="s">
        <v>79</v>
      </c>
      <c r="AY1142" s="112" t="s">
        <v>145</v>
      </c>
      <c r="BK1142" s="120">
        <f>SUM(BK1143:BK1147)</f>
        <v>0</v>
      </c>
    </row>
    <row r="1143" spans="2:65" s="17" customFormat="1" ht="21.75" customHeight="1">
      <c r="B1143" s="18"/>
      <c r="C1143" s="123" t="s">
        <v>1434</v>
      </c>
      <c r="D1143" s="123" t="s">
        <v>147</v>
      </c>
      <c r="E1143" s="124" t="s">
        <v>1435</v>
      </c>
      <c r="F1143" s="125" t="s">
        <v>1436</v>
      </c>
      <c r="G1143" s="126" t="s">
        <v>232</v>
      </c>
      <c r="H1143" s="127">
        <v>25</v>
      </c>
      <c r="I1143" s="128"/>
      <c r="J1143" s="129">
        <f>ROUND(I1143*H1143,2)</f>
        <v>0</v>
      </c>
      <c r="K1143" s="125" t="s">
        <v>19</v>
      </c>
      <c r="L1143" s="18"/>
      <c r="M1143" s="130" t="s">
        <v>19</v>
      </c>
      <c r="N1143" s="131" t="s">
        <v>42</v>
      </c>
      <c r="P1143" s="132">
        <f>O1143*H1143</f>
        <v>0</v>
      </c>
      <c r="Q1143" s="132">
        <v>0</v>
      </c>
      <c r="R1143" s="132">
        <f>Q1143*H1143</f>
        <v>0</v>
      </c>
      <c r="S1143" s="132">
        <v>0</v>
      </c>
      <c r="T1143" s="133">
        <f>S1143*H1143</f>
        <v>0</v>
      </c>
      <c r="AR1143" s="134" t="s">
        <v>152</v>
      </c>
      <c r="AT1143" s="134" t="s">
        <v>147</v>
      </c>
      <c r="AU1143" s="134" t="s">
        <v>81</v>
      </c>
      <c r="AY1143" s="2" t="s">
        <v>145</v>
      </c>
      <c r="BE1143" s="135">
        <f t="shared" si="116"/>
        <v>0</v>
      </c>
      <c r="BF1143" s="135">
        <f t="shared" si="117"/>
        <v>0</v>
      </c>
      <c r="BG1143" s="135">
        <f t="shared" si="118"/>
        <v>0</v>
      </c>
      <c r="BH1143" s="135">
        <f t="shared" si="119"/>
        <v>0</v>
      </c>
      <c r="BI1143" s="135">
        <f t="shared" si="120"/>
        <v>0</v>
      </c>
      <c r="BJ1143" s="2" t="s">
        <v>79</v>
      </c>
      <c r="BK1143" s="135">
        <f>ROUND(I1143*H1143,2)</f>
        <v>0</v>
      </c>
      <c r="BL1143" s="2" t="s">
        <v>152</v>
      </c>
      <c r="BM1143" s="134" t="s">
        <v>1437</v>
      </c>
    </row>
    <row r="1144" spans="2:51" s="148" customFormat="1" ht="12">
      <c r="B1144" s="149"/>
      <c r="D1144" s="142" t="s">
        <v>156</v>
      </c>
      <c r="E1144" s="150" t="s">
        <v>19</v>
      </c>
      <c r="F1144" s="151" t="s">
        <v>299</v>
      </c>
      <c r="H1144" s="152">
        <v>25</v>
      </c>
      <c r="I1144" s="153"/>
      <c r="L1144" s="149"/>
      <c r="M1144" s="154"/>
      <c r="T1144" s="155"/>
      <c r="AT1144" s="150" t="s">
        <v>156</v>
      </c>
      <c r="AU1144" s="150" t="s">
        <v>81</v>
      </c>
      <c r="AV1144" s="148" t="s">
        <v>81</v>
      </c>
      <c r="AW1144" s="148" t="s">
        <v>33</v>
      </c>
      <c r="AX1144" s="148" t="s">
        <v>79</v>
      </c>
      <c r="AY1144" s="150" t="s">
        <v>145</v>
      </c>
    </row>
    <row r="1145" spans="2:65" s="17" customFormat="1" ht="21.75" customHeight="1">
      <c r="B1145" s="18"/>
      <c r="C1145" s="123" t="s">
        <v>1438</v>
      </c>
      <c r="D1145" s="123" t="s">
        <v>147</v>
      </c>
      <c r="E1145" s="124" t="s">
        <v>1439</v>
      </c>
      <c r="F1145" s="125" t="s">
        <v>1440</v>
      </c>
      <c r="G1145" s="126" t="s">
        <v>232</v>
      </c>
      <c r="H1145" s="127">
        <v>5</v>
      </c>
      <c r="I1145" s="128"/>
      <c r="J1145" s="129">
        <f>ROUND(I1145*H1145,2)</f>
        <v>0</v>
      </c>
      <c r="K1145" s="125" t="s">
        <v>19</v>
      </c>
      <c r="L1145" s="18"/>
      <c r="M1145" s="130" t="s">
        <v>19</v>
      </c>
      <c r="N1145" s="131" t="s">
        <v>42</v>
      </c>
      <c r="P1145" s="132">
        <f>O1145*H1145</f>
        <v>0</v>
      </c>
      <c r="Q1145" s="132">
        <v>0</v>
      </c>
      <c r="R1145" s="132">
        <f>Q1145*H1145</f>
        <v>0</v>
      </c>
      <c r="S1145" s="132">
        <v>0</v>
      </c>
      <c r="T1145" s="133">
        <f>S1145*H1145</f>
        <v>0</v>
      </c>
      <c r="AR1145" s="134" t="s">
        <v>152</v>
      </c>
      <c r="AT1145" s="134" t="s">
        <v>147</v>
      </c>
      <c r="AU1145" s="134" t="s">
        <v>81</v>
      </c>
      <c r="AY1145" s="2" t="s">
        <v>145</v>
      </c>
      <c r="BE1145" s="135">
        <f t="shared" si="116"/>
        <v>0</v>
      </c>
      <c r="BF1145" s="135">
        <f t="shared" si="117"/>
        <v>0</v>
      </c>
      <c r="BG1145" s="135">
        <f t="shared" si="118"/>
        <v>0</v>
      </c>
      <c r="BH1145" s="135">
        <f t="shared" si="119"/>
        <v>0</v>
      </c>
      <c r="BI1145" s="135">
        <f t="shared" si="120"/>
        <v>0</v>
      </c>
      <c r="BJ1145" s="2" t="s">
        <v>79</v>
      </c>
      <c r="BK1145" s="135">
        <f>ROUND(I1145*H1145,2)</f>
        <v>0</v>
      </c>
      <c r="BL1145" s="2" t="s">
        <v>152</v>
      </c>
      <c r="BM1145" s="134" t="s">
        <v>1441</v>
      </c>
    </row>
    <row r="1146" spans="2:51" s="148" customFormat="1" ht="12">
      <c r="B1146" s="149"/>
      <c r="D1146" s="142" t="s">
        <v>156</v>
      </c>
      <c r="E1146" s="150" t="s">
        <v>19</v>
      </c>
      <c r="F1146" s="151" t="s">
        <v>1442</v>
      </c>
      <c r="H1146" s="152">
        <v>5</v>
      </c>
      <c r="I1146" s="153"/>
      <c r="L1146" s="149"/>
      <c r="M1146" s="154"/>
      <c r="T1146" s="155"/>
      <c r="AT1146" s="150" t="s">
        <v>156</v>
      </c>
      <c r="AU1146" s="150" t="s">
        <v>81</v>
      </c>
      <c r="AV1146" s="148" t="s">
        <v>81</v>
      </c>
      <c r="AW1146" s="148" t="s">
        <v>33</v>
      </c>
      <c r="AX1146" s="148" t="s">
        <v>71</v>
      </c>
      <c r="AY1146" s="150" t="s">
        <v>145</v>
      </c>
    </row>
    <row r="1147" spans="2:51" s="156" customFormat="1" ht="12">
      <c r="B1147" s="157"/>
      <c r="D1147" s="142" t="s">
        <v>156</v>
      </c>
      <c r="E1147" s="158" t="s">
        <v>19</v>
      </c>
      <c r="F1147" s="159" t="s">
        <v>161</v>
      </c>
      <c r="H1147" s="160">
        <v>5</v>
      </c>
      <c r="I1147" s="161"/>
      <c r="L1147" s="157"/>
      <c r="M1147" s="162"/>
      <c r="T1147" s="163"/>
      <c r="AT1147" s="158" t="s">
        <v>156</v>
      </c>
      <c r="AU1147" s="158" t="s">
        <v>81</v>
      </c>
      <c r="AV1147" s="156" t="s">
        <v>152</v>
      </c>
      <c r="AW1147" s="156" t="s">
        <v>33</v>
      </c>
      <c r="AX1147" s="156" t="s">
        <v>79</v>
      </c>
      <c r="AY1147" s="158" t="s">
        <v>145</v>
      </c>
    </row>
    <row r="1148" spans="2:63" s="110" customFormat="1" ht="22.9" customHeight="1">
      <c r="B1148" s="111"/>
      <c r="D1148" s="112" t="s">
        <v>70</v>
      </c>
      <c r="E1148" s="121" t="s">
        <v>1443</v>
      </c>
      <c r="F1148" s="121" t="s">
        <v>1444</v>
      </c>
      <c r="I1148" s="114"/>
      <c r="J1148" s="122">
        <f>BK1148</f>
        <v>0</v>
      </c>
      <c r="L1148" s="111"/>
      <c r="M1148" s="116"/>
      <c r="P1148" s="117">
        <f>SUM(P1149:P1183)</f>
        <v>0</v>
      </c>
      <c r="R1148" s="117">
        <f>SUM(R1149:R1183)</f>
        <v>1.1754838</v>
      </c>
      <c r="T1148" s="118">
        <f>SUM(T1149:T1183)</f>
        <v>0</v>
      </c>
      <c r="AR1148" s="112" t="s">
        <v>81</v>
      </c>
      <c r="AT1148" s="119" t="s">
        <v>70</v>
      </c>
      <c r="AU1148" s="119" t="s">
        <v>79</v>
      </c>
      <c r="AY1148" s="112" t="s">
        <v>145</v>
      </c>
      <c r="BK1148" s="120">
        <f>SUM(BK1149:BK1183)</f>
        <v>0</v>
      </c>
    </row>
    <row r="1149" spans="2:65" s="17" customFormat="1" ht="24.2" customHeight="1">
      <c r="B1149" s="18"/>
      <c r="C1149" s="123" t="s">
        <v>1445</v>
      </c>
      <c r="D1149" s="123" t="s">
        <v>147</v>
      </c>
      <c r="E1149" s="124" t="s">
        <v>1446</v>
      </c>
      <c r="F1149" s="125" t="s">
        <v>1447</v>
      </c>
      <c r="G1149" s="126" t="s">
        <v>316</v>
      </c>
      <c r="H1149" s="127">
        <v>2369.015</v>
      </c>
      <c r="I1149" s="128"/>
      <c r="J1149" s="129">
        <f aca="true" t="shared" si="126" ref="J1149:J1178">ROUND(I1149*H1149,2)</f>
        <v>0</v>
      </c>
      <c r="K1149" s="125" t="s">
        <v>19</v>
      </c>
      <c r="L1149" s="18"/>
      <c r="M1149" s="130" t="s">
        <v>19</v>
      </c>
      <c r="N1149" s="131" t="s">
        <v>42</v>
      </c>
      <c r="P1149" s="132">
        <f aca="true" t="shared" si="127" ref="P1149:P1178">O1149*H1149</f>
        <v>0</v>
      </c>
      <c r="Q1149" s="132">
        <v>0</v>
      </c>
      <c r="R1149" s="132">
        <f aca="true" t="shared" si="128" ref="R1149:R1178">Q1149*H1149</f>
        <v>0</v>
      </c>
      <c r="S1149" s="132">
        <v>0</v>
      </c>
      <c r="T1149" s="133">
        <f aca="true" t="shared" si="129" ref="T1149:T1178">S1149*H1149</f>
        <v>0</v>
      </c>
      <c r="AR1149" s="134" t="s">
        <v>152</v>
      </c>
      <c r="AT1149" s="134" t="s">
        <v>147</v>
      </c>
      <c r="AU1149" s="134" t="s">
        <v>81</v>
      </c>
      <c r="AY1149" s="2" t="s">
        <v>145</v>
      </c>
      <c r="BE1149" s="135">
        <f t="shared" si="116"/>
        <v>0</v>
      </c>
      <c r="BF1149" s="135">
        <f t="shared" si="117"/>
        <v>0</v>
      </c>
      <c r="BG1149" s="135">
        <f t="shared" si="118"/>
        <v>0</v>
      </c>
      <c r="BH1149" s="135">
        <f t="shared" si="119"/>
        <v>0</v>
      </c>
      <c r="BI1149" s="135">
        <f t="shared" si="120"/>
        <v>0</v>
      </c>
      <c r="BJ1149" s="2" t="s">
        <v>79</v>
      </c>
      <c r="BK1149" s="135">
        <f aca="true" t="shared" si="130" ref="BK1149:BK1178">ROUND(I1149*H1149,2)</f>
        <v>0</v>
      </c>
      <c r="BL1149" s="2" t="s">
        <v>152</v>
      </c>
      <c r="BM1149" s="134" t="s">
        <v>1448</v>
      </c>
    </row>
    <row r="1150" spans="2:65" s="17" customFormat="1" ht="24.2" customHeight="1">
      <c r="B1150" s="18"/>
      <c r="C1150" s="123" t="s">
        <v>1449</v>
      </c>
      <c r="D1150" s="123" t="s">
        <v>147</v>
      </c>
      <c r="E1150" s="124" t="s">
        <v>1450</v>
      </c>
      <c r="F1150" s="125" t="s">
        <v>1451</v>
      </c>
      <c r="G1150" s="126" t="s">
        <v>316</v>
      </c>
      <c r="H1150" s="127">
        <v>2326.045</v>
      </c>
      <c r="I1150" s="128"/>
      <c r="J1150" s="129">
        <f t="shared" si="126"/>
        <v>0</v>
      </c>
      <c r="K1150" s="125" t="s">
        <v>151</v>
      </c>
      <c r="L1150" s="18"/>
      <c r="M1150" s="130" t="s">
        <v>19</v>
      </c>
      <c r="N1150" s="131" t="s">
        <v>42</v>
      </c>
      <c r="P1150" s="132">
        <f t="shared" si="127"/>
        <v>0</v>
      </c>
      <c r="Q1150" s="132">
        <v>0.00021</v>
      </c>
      <c r="R1150" s="132">
        <f t="shared" si="128"/>
        <v>0.48846945</v>
      </c>
      <c r="S1150" s="132">
        <v>0</v>
      </c>
      <c r="T1150" s="133">
        <f t="shared" si="129"/>
        <v>0</v>
      </c>
      <c r="AR1150" s="134" t="s">
        <v>152</v>
      </c>
      <c r="AT1150" s="134" t="s">
        <v>147</v>
      </c>
      <c r="AU1150" s="134" t="s">
        <v>81</v>
      </c>
      <c r="AY1150" s="2" t="s">
        <v>145</v>
      </c>
      <c r="BE1150" s="135">
        <f t="shared" si="116"/>
        <v>0</v>
      </c>
      <c r="BF1150" s="135">
        <f t="shared" si="117"/>
        <v>0</v>
      </c>
      <c r="BG1150" s="135">
        <f t="shared" si="118"/>
        <v>0</v>
      </c>
      <c r="BH1150" s="135">
        <f t="shared" si="119"/>
        <v>0</v>
      </c>
      <c r="BI1150" s="135">
        <f t="shared" si="120"/>
        <v>0</v>
      </c>
      <c r="BJ1150" s="2" t="s">
        <v>79</v>
      </c>
      <c r="BK1150" s="135">
        <f t="shared" si="130"/>
        <v>0</v>
      </c>
      <c r="BL1150" s="2" t="s">
        <v>152</v>
      </c>
      <c r="BM1150" s="134" t="s">
        <v>1452</v>
      </c>
    </row>
    <row r="1151" spans="2:47" s="17" customFormat="1" ht="12">
      <c r="B1151" s="18"/>
      <c r="D1151" s="136" t="s">
        <v>154</v>
      </c>
      <c r="F1151" s="137" t="s">
        <v>1453</v>
      </c>
      <c r="I1151" s="138"/>
      <c r="L1151" s="18"/>
      <c r="M1151" s="139"/>
      <c r="T1151" s="42"/>
      <c r="AT1151" s="2" t="s">
        <v>154</v>
      </c>
      <c r="AU1151" s="2" t="s">
        <v>81</v>
      </c>
    </row>
    <row r="1152" spans="2:51" s="140" customFormat="1" ht="12">
      <c r="B1152" s="141"/>
      <c r="D1152" s="142" t="s">
        <v>156</v>
      </c>
      <c r="E1152" s="143" t="s">
        <v>19</v>
      </c>
      <c r="F1152" s="144" t="s">
        <v>640</v>
      </c>
      <c r="H1152" s="143" t="s">
        <v>19</v>
      </c>
      <c r="I1152" s="145"/>
      <c r="L1152" s="141"/>
      <c r="M1152" s="146"/>
      <c r="T1152" s="147"/>
      <c r="AT1152" s="143" t="s">
        <v>156</v>
      </c>
      <c r="AU1152" s="143" t="s">
        <v>81</v>
      </c>
      <c r="AV1152" s="140" t="s">
        <v>79</v>
      </c>
      <c r="AW1152" s="140" t="s">
        <v>33</v>
      </c>
      <c r="AX1152" s="140" t="s">
        <v>71</v>
      </c>
      <c r="AY1152" s="143" t="s">
        <v>145</v>
      </c>
    </row>
    <row r="1153" spans="2:51" s="140" customFormat="1" ht="12">
      <c r="B1153" s="141"/>
      <c r="D1153" s="142" t="s">
        <v>156</v>
      </c>
      <c r="E1153" s="143" t="s">
        <v>19</v>
      </c>
      <c r="F1153" s="144" t="s">
        <v>236</v>
      </c>
      <c r="H1153" s="143" t="s">
        <v>19</v>
      </c>
      <c r="I1153" s="145"/>
      <c r="L1153" s="141"/>
      <c r="M1153" s="146"/>
      <c r="T1153" s="147"/>
      <c r="AT1153" s="143" t="s">
        <v>156</v>
      </c>
      <c r="AU1153" s="143" t="s">
        <v>81</v>
      </c>
      <c r="AV1153" s="140" t="s">
        <v>79</v>
      </c>
      <c r="AW1153" s="140" t="s">
        <v>33</v>
      </c>
      <c r="AX1153" s="140" t="s">
        <v>71</v>
      </c>
      <c r="AY1153" s="143" t="s">
        <v>145</v>
      </c>
    </row>
    <row r="1154" spans="2:51" s="148" customFormat="1" ht="22.5">
      <c r="B1154" s="149"/>
      <c r="D1154" s="142" t="s">
        <v>156</v>
      </c>
      <c r="E1154" s="150" t="s">
        <v>19</v>
      </c>
      <c r="F1154" s="151" t="s">
        <v>406</v>
      </c>
      <c r="H1154" s="152">
        <v>143.22</v>
      </c>
      <c r="I1154" s="153"/>
      <c r="L1154" s="149"/>
      <c r="M1154" s="154"/>
      <c r="T1154" s="155"/>
      <c r="AT1154" s="150" t="s">
        <v>156</v>
      </c>
      <c r="AU1154" s="150" t="s">
        <v>81</v>
      </c>
      <c r="AV1154" s="148" t="s">
        <v>81</v>
      </c>
      <c r="AW1154" s="148" t="s">
        <v>33</v>
      </c>
      <c r="AX1154" s="148" t="s">
        <v>71</v>
      </c>
      <c r="AY1154" s="150" t="s">
        <v>145</v>
      </c>
    </row>
    <row r="1155" spans="2:51" s="148" customFormat="1" ht="22.5">
      <c r="B1155" s="149"/>
      <c r="D1155" s="142" t="s">
        <v>156</v>
      </c>
      <c r="E1155" s="150" t="s">
        <v>19</v>
      </c>
      <c r="F1155" s="151" t="s">
        <v>407</v>
      </c>
      <c r="H1155" s="152">
        <v>90.37</v>
      </c>
      <c r="I1155" s="153"/>
      <c r="L1155" s="149"/>
      <c r="M1155" s="154"/>
      <c r="T1155" s="155"/>
      <c r="AT1155" s="150" t="s">
        <v>156</v>
      </c>
      <c r="AU1155" s="150" t="s">
        <v>81</v>
      </c>
      <c r="AV1155" s="148" t="s">
        <v>81</v>
      </c>
      <c r="AW1155" s="148" t="s">
        <v>33</v>
      </c>
      <c r="AX1155" s="148" t="s">
        <v>71</v>
      </c>
      <c r="AY1155" s="150" t="s">
        <v>145</v>
      </c>
    </row>
    <row r="1156" spans="2:51" s="140" customFormat="1" ht="12">
      <c r="B1156" s="141"/>
      <c r="D1156" s="142" t="s">
        <v>156</v>
      </c>
      <c r="E1156" s="143" t="s">
        <v>19</v>
      </c>
      <c r="F1156" s="144" t="s">
        <v>237</v>
      </c>
      <c r="H1156" s="143" t="s">
        <v>19</v>
      </c>
      <c r="I1156" s="145"/>
      <c r="L1156" s="141"/>
      <c r="M1156" s="146"/>
      <c r="T1156" s="147"/>
      <c r="AT1156" s="143" t="s">
        <v>156</v>
      </c>
      <c r="AU1156" s="143" t="s">
        <v>81</v>
      </c>
      <c r="AV1156" s="140" t="s">
        <v>79</v>
      </c>
      <c r="AW1156" s="140" t="s">
        <v>33</v>
      </c>
      <c r="AX1156" s="140" t="s">
        <v>71</v>
      </c>
      <c r="AY1156" s="143" t="s">
        <v>145</v>
      </c>
    </row>
    <row r="1157" spans="2:51" s="148" customFormat="1" ht="22.5">
      <c r="B1157" s="149"/>
      <c r="D1157" s="142" t="s">
        <v>156</v>
      </c>
      <c r="E1157" s="150" t="s">
        <v>19</v>
      </c>
      <c r="F1157" s="151" t="s">
        <v>408</v>
      </c>
      <c r="H1157" s="152">
        <v>358.149</v>
      </c>
      <c r="I1157" s="153"/>
      <c r="L1157" s="149"/>
      <c r="M1157" s="154"/>
      <c r="T1157" s="155"/>
      <c r="AT1157" s="150" t="s">
        <v>156</v>
      </c>
      <c r="AU1157" s="150" t="s">
        <v>81</v>
      </c>
      <c r="AV1157" s="148" t="s">
        <v>81</v>
      </c>
      <c r="AW1157" s="148" t="s">
        <v>33</v>
      </c>
      <c r="AX1157" s="148" t="s">
        <v>71</v>
      </c>
      <c r="AY1157" s="150" t="s">
        <v>145</v>
      </c>
    </row>
    <row r="1158" spans="2:51" s="140" customFormat="1" ht="12">
      <c r="B1158" s="141"/>
      <c r="D1158" s="142" t="s">
        <v>156</v>
      </c>
      <c r="E1158" s="143" t="s">
        <v>19</v>
      </c>
      <c r="F1158" s="144" t="s">
        <v>642</v>
      </c>
      <c r="H1158" s="143" t="s">
        <v>19</v>
      </c>
      <c r="I1158" s="145"/>
      <c r="L1158" s="141"/>
      <c r="M1158" s="146"/>
      <c r="T1158" s="147"/>
      <c r="AT1158" s="143" t="s">
        <v>156</v>
      </c>
      <c r="AU1158" s="143" t="s">
        <v>81</v>
      </c>
      <c r="AV1158" s="140" t="s">
        <v>79</v>
      </c>
      <c r="AW1158" s="140" t="s">
        <v>33</v>
      </c>
      <c r="AX1158" s="140" t="s">
        <v>71</v>
      </c>
      <c r="AY1158" s="143" t="s">
        <v>145</v>
      </c>
    </row>
    <row r="1159" spans="2:51" s="140" customFormat="1" ht="12">
      <c r="B1159" s="141"/>
      <c r="D1159" s="142" t="s">
        <v>156</v>
      </c>
      <c r="E1159" s="143" t="s">
        <v>19</v>
      </c>
      <c r="F1159" s="144" t="s">
        <v>236</v>
      </c>
      <c r="H1159" s="143" t="s">
        <v>19</v>
      </c>
      <c r="I1159" s="145"/>
      <c r="L1159" s="141"/>
      <c r="M1159" s="146"/>
      <c r="T1159" s="147"/>
      <c r="AT1159" s="143" t="s">
        <v>156</v>
      </c>
      <c r="AU1159" s="143" t="s">
        <v>81</v>
      </c>
      <c r="AV1159" s="140" t="s">
        <v>79</v>
      </c>
      <c r="AW1159" s="140" t="s">
        <v>33</v>
      </c>
      <c r="AX1159" s="140" t="s">
        <v>71</v>
      </c>
      <c r="AY1159" s="143" t="s">
        <v>145</v>
      </c>
    </row>
    <row r="1160" spans="2:51" s="140" customFormat="1" ht="12">
      <c r="B1160" s="141"/>
      <c r="D1160" s="142" t="s">
        <v>156</v>
      </c>
      <c r="E1160" s="143" t="s">
        <v>19</v>
      </c>
      <c r="F1160" s="144" t="s">
        <v>425</v>
      </c>
      <c r="H1160" s="143" t="s">
        <v>19</v>
      </c>
      <c r="I1160" s="145"/>
      <c r="L1160" s="141"/>
      <c r="M1160" s="146"/>
      <c r="T1160" s="147"/>
      <c r="AT1160" s="143" t="s">
        <v>156</v>
      </c>
      <c r="AU1160" s="143" t="s">
        <v>81</v>
      </c>
      <c r="AV1160" s="140" t="s">
        <v>79</v>
      </c>
      <c r="AW1160" s="140" t="s">
        <v>33</v>
      </c>
      <c r="AX1160" s="140" t="s">
        <v>71</v>
      </c>
      <c r="AY1160" s="143" t="s">
        <v>145</v>
      </c>
    </row>
    <row r="1161" spans="2:51" s="148" customFormat="1" ht="12">
      <c r="B1161" s="149"/>
      <c r="D1161" s="142" t="s">
        <v>156</v>
      </c>
      <c r="E1161" s="150" t="s">
        <v>19</v>
      </c>
      <c r="F1161" s="151" t="s">
        <v>1454</v>
      </c>
      <c r="H1161" s="152">
        <v>167.805</v>
      </c>
      <c r="I1161" s="153"/>
      <c r="L1161" s="149"/>
      <c r="M1161" s="154"/>
      <c r="T1161" s="155"/>
      <c r="AT1161" s="150" t="s">
        <v>156</v>
      </c>
      <c r="AU1161" s="150" t="s">
        <v>81</v>
      </c>
      <c r="AV1161" s="148" t="s">
        <v>81</v>
      </c>
      <c r="AW1161" s="148" t="s">
        <v>33</v>
      </c>
      <c r="AX1161" s="148" t="s">
        <v>71</v>
      </c>
      <c r="AY1161" s="150" t="s">
        <v>145</v>
      </c>
    </row>
    <row r="1162" spans="2:51" s="140" customFormat="1" ht="12">
      <c r="B1162" s="141"/>
      <c r="D1162" s="142" t="s">
        <v>156</v>
      </c>
      <c r="E1162" s="143" t="s">
        <v>19</v>
      </c>
      <c r="F1162" s="144" t="s">
        <v>427</v>
      </c>
      <c r="H1162" s="143" t="s">
        <v>19</v>
      </c>
      <c r="I1162" s="145"/>
      <c r="L1162" s="141"/>
      <c r="M1162" s="146"/>
      <c r="T1162" s="147"/>
      <c r="AT1162" s="143" t="s">
        <v>156</v>
      </c>
      <c r="AU1162" s="143" t="s">
        <v>81</v>
      </c>
      <c r="AV1162" s="140" t="s">
        <v>79</v>
      </c>
      <c r="AW1162" s="140" t="s">
        <v>33</v>
      </c>
      <c r="AX1162" s="140" t="s">
        <v>71</v>
      </c>
      <c r="AY1162" s="143" t="s">
        <v>145</v>
      </c>
    </row>
    <row r="1163" spans="2:51" s="148" customFormat="1" ht="33.75">
      <c r="B1163" s="149"/>
      <c r="D1163" s="142" t="s">
        <v>156</v>
      </c>
      <c r="E1163" s="150" t="s">
        <v>19</v>
      </c>
      <c r="F1163" s="151" t="s">
        <v>428</v>
      </c>
      <c r="H1163" s="152">
        <v>281.293</v>
      </c>
      <c r="I1163" s="153"/>
      <c r="L1163" s="149"/>
      <c r="M1163" s="154"/>
      <c r="T1163" s="155"/>
      <c r="AT1163" s="150" t="s">
        <v>156</v>
      </c>
      <c r="AU1163" s="150" t="s">
        <v>81</v>
      </c>
      <c r="AV1163" s="148" t="s">
        <v>81</v>
      </c>
      <c r="AW1163" s="148" t="s">
        <v>33</v>
      </c>
      <c r="AX1163" s="148" t="s">
        <v>71</v>
      </c>
      <c r="AY1163" s="150" t="s">
        <v>145</v>
      </c>
    </row>
    <row r="1164" spans="2:51" s="140" customFormat="1" ht="12">
      <c r="B1164" s="141"/>
      <c r="D1164" s="142" t="s">
        <v>156</v>
      </c>
      <c r="E1164" s="143" t="s">
        <v>19</v>
      </c>
      <c r="F1164" s="144" t="s">
        <v>430</v>
      </c>
      <c r="H1164" s="143" t="s">
        <v>19</v>
      </c>
      <c r="I1164" s="145"/>
      <c r="L1164" s="141"/>
      <c r="M1164" s="146"/>
      <c r="T1164" s="147"/>
      <c r="AT1164" s="143" t="s">
        <v>156</v>
      </c>
      <c r="AU1164" s="143" t="s">
        <v>81</v>
      </c>
      <c r="AV1164" s="140" t="s">
        <v>79</v>
      </c>
      <c r="AW1164" s="140" t="s">
        <v>33</v>
      </c>
      <c r="AX1164" s="140" t="s">
        <v>71</v>
      </c>
      <c r="AY1164" s="143" t="s">
        <v>145</v>
      </c>
    </row>
    <row r="1165" spans="2:51" s="148" customFormat="1" ht="12">
      <c r="B1165" s="149"/>
      <c r="D1165" s="142" t="s">
        <v>156</v>
      </c>
      <c r="E1165" s="150" t="s">
        <v>19</v>
      </c>
      <c r="F1165" s="151" t="s">
        <v>1455</v>
      </c>
      <c r="H1165" s="152">
        <v>169.445</v>
      </c>
      <c r="I1165" s="153"/>
      <c r="L1165" s="149"/>
      <c r="M1165" s="154"/>
      <c r="T1165" s="155"/>
      <c r="AT1165" s="150" t="s">
        <v>156</v>
      </c>
      <c r="AU1165" s="150" t="s">
        <v>81</v>
      </c>
      <c r="AV1165" s="148" t="s">
        <v>81</v>
      </c>
      <c r="AW1165" s="148" t="s">
        <v>33</v>
      </c>
      <c r="AX1165" s="148" t="s">
        <v>71</v>
      </c>
      <c r="AY1165" s="150" t="s">
        <v>145</v>
      </c>
    </row>
    <row r="1166" spans="2:51" s="140" customFormat="1" ht="12">
      <c r="B1166" s="141"/>
      <c r="D1166" s="142" t="s">
        <v>156</v>
      </c>
      <c r="E1166" s="143" t="s">
        <v>19</v>
      </c>
      <c r="F1166" s="144" t="s">
        <v>432</v>
      </c>
      <c r="H1166" s="143" t="s">
        <v>19</v>
      </c>
      <c r="I1166" s="145"/>
      <c r="L1166" s="141"/>
      <c r="M1166" s="146"/>
      <c r="T1166" s="147"/>
      <c r="AT1166" s="143" t="s">
        <v>156</v>
      </c>
      <c r="AU1166" s="143" t="s">
        <v>81</v>
      </c>
      <c r="AV1166" s="140" t="s">
        <v>79</v>
      </c>
      <c r="AW1166" s="140" t="s">
        <v>33</v>
      </c>
      <c r="AX1166" s="140" t="s">
        <v>71</v>
      </c>
      <c r="AY1166" s="143" t="s">
        <v>145</v>
      </c>
    </row>
    <row r="1167" spans="2:51" s="148" customFormat="1" ht="22.5">
      <c r="B1167" s="149"/>
      <c r="D1167" s="142" t="s">
        <v>156</v>
      </c>
      <c r="E1167" s="150" t="s">
        <v>19</v>
      </c>
      <c r="F1167" s="151" t="s">
        <v>1456</v>
      </c>
      <c r="H1167" s="152">
        <v>182.696</v>
      </c>
      <c r="I1167" s="153"/>
      <c r="L1167" s="149"/>
      <c r="M1167" s="154"/>
      <c r="T1167" s="155"/>
      <c r="AT1167" s="150" t="s">
        <v>156</v>
      </c>
      <c r="AU1167" s="150" t="s">
        <v>81</v>
      </c>
      <c r="AV1167" s="148" t="s">
        <v>81</v>
      </c>
      <c r="AW1167" s="148" t="s">
        <v>33</v>
      </c>
      <c r="AX1167" s="148" t="s">
        <v>71</v>
      </c>
      <c r="AY1167" s="150" t="s">
        <v>145</v>
      </c>
    </row>
    <row r="1168" spans="2:51" s="140" customFormat="1" ht="12">
      <c r="B1168" s="141"/>
      <c r="D1168" s="142" t="s">
        <v>156</v>
      </c>
      <c r="E1168" s="143" t="s">
        <v>19</v>
      </c>
      <c r="F1168" s="144" t="s">
        <v>434</v>
      </c>
      <c r="H1168" s="143" t="s">
        <v>19</v>
      </c>
      <c r="I1168" s="145"/>
      <c r="L1168" s="141"/>
      <c r="M1168" s="146"/>
      <c r="T1168" s="147"/>
      <c r="AT1168" s="143" t="s">
        <v>156</v>
      </c>
      <c r="AU1168" s="143" t="s">
        <v>81</v>
      </c>
      <c r="AV1168" s="140" t="s">
        <v>79</v>
      </c>
      <c r="AW1168" s="140" t="s">
        <v>33</v>
      </c>
      <c r="AX1168" s="140" t="s">
        <v>71</v>
      </c>
      <c r="AY1168" s="143" t="s">
        <v>145</v>
      </c>
    </row>
    <row r="1169" spans="2:51" s="148" customFormat="1" ht="12">
      <c r="B1169" s="149"/>
      <c r="D1169" s="142" t="s">
        <v>156</v>
      </c>
      <c r="E1169" s="150" t="s">
        <v>19</v>
      </c>
      <c r="F1169" s="151" t="s">
        <v>647</v>
      </c>
      <c r="H1169" s="152">
        <v>103.22</v>
      </c>
      <c r="I1169" s="153"/>
      <c r="L1169" s="149"/>
      <c r="M1169" s="154"/>
      <c r="T1169" s="155"/>
      <c r="AT1169" s="150" t="s">
        <v>156</v>
      </c>
      <c r="AU1169" s="150" t="s">
        <v>81</v>
      </c>
      <c r="AV1169" s="148" t="s">
        <v>81</v>
      </c>
      <c r="AW1169" s="148" t="s">
        <v>33</v>
      </c>
      <c r="AX1169" s="148" t="s">
        <v>71</v>
      </c>
      <c r="AY1169" s="150" t="s">
        <v>145</v>
      </c>
    </row>
    <row r="1170" spans="2:51" s="140" customFormat="1" ht="12">
      <c r="B1170" s="141"/>
      <c r="D1170" s="142" t="s">
        <v>156</v>
      </c>
      <c r="E1170" s="143" t="s">
        <v>19</v>
      </c>
      <c r="F1170" s="144" t="s">
        <v>237</v>
      </c>
      <c r="H1170" s="143" t="s">
        <v>19</v>
      </c>
      <c r="I1170" s="145"/>
      <c r="L1170" s="141"/>
      <c r="M1170" s="146"/>
      <c r="T1170" s="147"/>
      <c r="AT1170" s="143" t="s">
        <v>156</v>
      </c>
      <c r="AU1170" s="143" t="s">
        <v>81</v>
      </c>
      <c r="AV1170" s="140" t="s">
        <v>79</v>
      </c>
      <c r="AW1170" s="140" t="s">
        <v>33</v>
      </c>
      <c r="AX1170" s="140" t="s">
        <v>71</v>
      </c>
      <c r="AY1170" s="143" t="s">
        <v>145</v>
      </c>
    </row>
    <row r="1171" spans="2:51" s="140" customFormat="1" ht="12">
      <c r="B1171" s="141"/>
      <c r="D1171" s="142" t="s">
        <v>156</v>
      </c>
      <c r="E1171" s="143" t="s">
        <v>19</v>
      </c>
      <c r="F1171" s="144" t="s">
        <v>436</v>
      </c>
      <c r="H1171" s="143" t="s">
        <v>19</v>
      </c>
      <c r="I1171" s="145"/>
      <c r="L1171" s="141"/>
      <c r="M1171" s="146"/>
      <c r="T1171" s="147"/>
      <c r="AT1171" s="143" t="s">
        <v>156</v>
      </c>
      <c r="AU1171" s="143" t="s">
        <v>81</v>
      </c>
      <c r="AV1171" s="140" t="s">
        <v>79</v>
      </c>
      <c r="AW1171" s="140" t="s">
        <v>33</v>
      </c>
      <c r="AX1171" s="140" t="s">
        <v>71</v>
      </c>
      <c r="AY1171" s="143" t="s">
        <v>145</v>
      </c>
    </row>
    <row r="1172" spans="2:51" s="148" customFormat="1" ht="33.75">
      <c r="B1172" s="149"/>
      <c r="D1172" s="142" t="s">
        <v>156</v>
      </c>
      <c r="E1172" s="150" t="s">
        <v>19</v>
      </c>
      <c r="F1172" s="151" t="s">
        <v>1457</v>
      </c>
      <c r="H1172" s="152">
        <v>505.52</v>
      </c>
      <c r="I1172" s="153"/>
      <c r="L1172" s="149"/>
      <c r="M1172" s="154"/>
      <c r="T1172" s="155"/>
      <c r="AT1172" s="150" t="s">
        <v>156</v>
      </c>
      <c r="AU1172" s="150" t="s">
        <v>81</v>
      </c>
      <c r="AV1172" s="148" t="s">
        <v>81</v>
      </c>
      <c r="AW1172" s="148" t="s">
        <v>33</v>
      </c>
      <c r="AX1172" s="148" t="s">
        <v>71</v>
      </c>
      <c r="AY1172" s="150" t="s">
        <v>145</v>
      </c>
    </row>
    <row r="1173" spans="2:51" s="140" customFormat="1" ht="12">
      <c r="B1173" s="141"/>
      <c r="D1173" s="142" t="s">
        <v>156</v>
      </c>
      <c r="E1173" s="143" t="s">
        <v>19</v>
      </c>
      <c r="F1173" s="144" t="s">
        <v>427</v>
      </c>
      <c r="H1173" s="143" t="s">
        <v>19</v>
      </c>
      <c r="I1173" s="145"/>
      <c r="L1173" s="141"/>
      <c r="M1173" s="146"/>
      <c r="T1173" s="147"/>
      <c r="AT1173" s="143" t="s">
        <v>156</v>
      </c>
      <c r="AU1173" s="143" t="s">
        <v>81</v>
      </c>
      <c r="AV1173" s="140" t="s">
        <v>79</v>
      </c>
      <c r="AW1173" s="140" t="s">
        <v>33</v>
      </c>
      <c r="AX1173" s="140" t="s">
        <v>71</v>
      </c>
      <c r="AY1173" s="143" t="s">
        <v>145</v>
      </c>
    </row>
    <row r="1174" spans="2:51" s="148" customFormat="1" ht="12">
      <c r="B1174" s="149"/>
      <c r="D1174" s="142" t="s">
        <v>156</v>
      </c>
      <c r="E1174" s="150" t="s">
        <v>19</v>
      </c>
      <c r="F1174" s="151" t="s">
        <v>1458</v>
      </c>
      <c r="H1174" s="152">
        <v>116.309</v>
      </c>
      <c r="I1174" s="153"/>
      <c r="L1174" s="149"/>
      <c r="M1174" s="154"/>
      <c r="T1174" s="155"/>
      <c r="AT1174" s="150" t="s">
        <v>156</v>
      </c>
      <c r="AU1174" s="150" t="s">
        <v>81</v>
      </c>
      <c r="AV1174" s="148" t="s">
        <v>81</v>
      </c>
      <c r="AW1174" s="148" t="s">
        <v>33</v>
      </c>
      <c r="AX1174" s="148" t="s">
        <v>71</v>
      </c>
      <c r="AY1174" s="150" t="s">
        <v>145</v>
      </c>
    </row>
    <row r="1175" spans="2:51" s="140" customFormat="1" ht="12">
      <c r="B1175" s="141"/>
      <c r="D1175" s="142" t="s">
        <v>156</v>
      </c>
      <c r="E1175" s="143" t="s">
        <v>19</v>
      </c>
      <c r="F1175" s="144" t="s">
        <v>1459</v>
      </c>
      <c r="H1175" s="143" t="s">
        <v>19</v>
      </c>
      <c r="I1175" s="145"/>
      <c r="L1175" s="141"/>
      <c r="M1175" s="146"/>
      <c r="T1175" s="147"/>
      <c r="AT1175" s="143" t="s">
        <v>156</v>
      </c>
      <c r="AU1175" s="143" t="s">
        <v>81</v>
      </c>
      <c r="AV1175" s="140" t="s">
        <v>79</v>
      </c>
      <c r="AW1175" s="140" t="s">
        <v>33</v>
      </c>
      <c r="AX1175" s="140" t="s">
        <v>71</v>
      </c>
      <c r="AY1175" s="143" t="s">
        <v>145</v>
      </c>
    </row>
    <row r="1176" spans="2:51" s="148" customFormat="1" ht="22.5">
      <c r="B1176" s="149"/>
      <c r="D1176" s="142" t="s">
        <v>156</v>
      </c>
      <c r="E1176" s="150" t="s">
        <v>19</v>
      </c>
      <c r="F1176" s="151" t="s">
        <v>1460</v>
      </c>
      <c r="H1176" s="152">
        <v>208.018</v>
      </c>
      <c r="I1176" s="153"/>
      <c r="L1176" s="149"/>
      <c r="M1176" s="154"/>
      <c r="T1176" s="155"/>
      <c r="AT1176" s="150" t="s">
        <v>156</v>
      </c>
      <c r="AU1176" s="150" t="s">
        <v>81</v>
      </c>
      <c r="AV1176" s="148" t="s">
        <v>81</v>
      </c>
      <c r="AW1176" s="148" t="s">
        <v>33</v>
      </c>
      <c r="AX1176" s="148" t="s">
        <v>71</v>
      </c>
      <c r="AY1176" s="150" t="s">
        <v>145</v>
      </c>
    </row>
    <row r="1177" spans="2:51" s="156" customFormat="1" ht="12">
      <c r="B1177" s="157"/>
      <c r="D1177" s="142" t="s">
        <v>156</v>
      </c>
      <c r="E1177" s="158" t="s">
        <v>19</v>
      </c>
      <c r="F1177" s="159" t="s">
        <v>161</v>
      </c>
      <c r="H1177" s="160">
        <v>2326.045</v>
      </c>
      <c r="I1177" s="161"/>
      <c r="L1177" s="157"/>
      <c r="M1177" s="162"/>
      <c r="T1177" s="163"/>
      <c r="AT1177" s="158" t="s">
        <v>156</v>
      </c>
      <c r="AU1177" s="158" t="s">
        <v>81</v>
      </c>
      <c r="AV1177" s="156" t="s">
        <v>152</v>
      </c>
      <c r="AW1177" s="156" t="s">
        <v>33</v>
      </c>
      <c r="AX1177" s="156" t="s">
        <v>79</v>
      </c>
      <c r="AY1177" s="158" t="s">
        <v>145</v>
      </c>
    </row>
    <row r="1178" spans="2:65" s="17" customFormat="1" ht="37.9" customHeight="1">
      <c r="B1178" s="18"/>
      <c r="C1178" s="123" t="s">
        <v>1461</v>
      </c>
      <c r="D1178" s="123" t="s">
        <v>147</v>
      </c>
      <c r="E1178" s="124" t="s">
        <v>1462</v>
      </c>
      <c r="F1178" s="125" t="s">
        <v>1463</v>
      </c>
      <c r="G1178" s="126" t="s">
        <v>316</v>
      </c>
      <c r="H1178" s="127">
        <v>2369.015</v>
      </c>
      <c r="I1178" s="128"/>
      <c r="J1178" s="129">
        <f t="shared" si="126"/>
        <v>0</v>
      </c>
      <c r="K1178" s="125" t="s">
        <v>151</v>
      </c>
      <c r="L1178" s="18"/>
      <c r="M1178" s="130" t="s">
        <v>19</v>
      </c>
      <c r="N1178" s="131" t="s">
        <v>42</v>
      </c>
      <c r="P1178" s="132">
        <f t="shared" si="127"/>
        <v>0</v>
      </c>
      <c r="Q1178" s="132">
        <v>0.00029</v>
      </c>
      <c r="R1178" s="132">
        <f t="shared" si="128"/>
        <v>0.68701435</v>
      </c>
      <c r="S1178" s="132">
        <v>0</v>
      </c>
      <c r="T1178" s="133">
        <f t="shared" si="129"/>
        <v>0</v>
      </c>
      <c r="AR1178" s="134" t="s">
        <v>152</v>
      </c>
      <c r="AT1178" s="134" t="s">
        <v>147</v>
      </c>
      <c r="AU1178" s="134" t="s">
        <v>81</v>
      </c>
      <c r="AY1178" s="2" t="s">
        <v>145</v>
      </c>
      <c r="BE1178" s="135">
        <f aca="true" t="shared" si="131" ref="BE1178:BE1188">IF(N1178="základní",J1178,0)</f>
        <v>0</v>
      </c>
      <c r="BF1178" s="135">
        <f aca="true" t="shared" si="132" ref="BF1178:BF1188">IF(N1178="snížená",J1178,0)</f>
        <v>0</v>
      </c>
      <c r="BG1178" s="135">
        <f aca="true" t="shared" si="133" ref="BG1178:BG1188">IF(N1178="zákl. přenesená",J1178,0)</f>
        <v>0</v>
      </c>
      <c r="BH1178" s="135">
        <f aca="true" t="shared" si="134" ref="BH1178:BH1188">IF(N1178="sníž. přenesená",J1178,0)</f>
        <v>0</v>
      </c>
      <c r="BI1178" s="135">
        <f aca="true" t="shared" si="135" ref="BI1178:BI1188">IF(N1178="nulová",J1178,0)</f>
        <v>0</v>
      </c>
      <c r="BJ1178" s="2" t="s">
        <v>79</v>
      </c>
      <c r="BK1178" s="135">
        <f t="shared" si="130"/>
        <v>0</v>
      </c>
      <c r="BL1178" s="2" t="s">
        <v>152</v>
      </c>
      <c r="BM1178" s="134" t="s">
        <v>1464</v>
      </c>
    </row>
    <row r="1179" spans="2:47" s="17" customFormat="1" ht="12">
      <c r="B1179" s="18"/>
      <c r="D1179" s="136" t="s">
        <v>154</v>
      </c>
      <c r="F1179" s="137" t="s">
        <v>1465</v>
      </c>
      <c r="I1179" s="138"/>
      <c r="L1179" s="18"/>
      <c r="M1179" s="139"/>
      <c r="T1179" s="42"/>
      <c r="AT1179" s="2" t="s">
        <v>154</v>
      </c>
      <c r="AU1179" s="2" t="s">
        <v>81</v>
      </c>
    </row>
    <row r="1180" spans="2:51" s="148" customFormat="1" ht="12">
      <c r="B1180" s="149"/>
      <c r="D1180" s="142" t="s">
        <v>156</v>
      </c>
      <c r="E1180" s="150" t="s">
        <v>19</v>
      </c>
      <c r="F1180" s="151" t="s">
        <v>1466</v>
      </c>
      <c r="H1180" s="152">
        <v>2326.045</v>
      </c>
      <c r="I1180" s="153"/>
      <c r="L1180" s="149"/>
      <c r="M1180" s="154"/>
      <c r="T1180" s="155"/>
      <c r="AT1180" s="150" t="s">
        <v>156</v>
      </c>
      <c r="AU1180" s="150" t="s">
        <v>81</v>
      </c>
      <c r="AV1180" s="148" t="s">
        <v>81</v>
      </c>
      <c r="AW1180" s="148" t="s">
        <v>33</v>
      </c>
      <c r="AX1180" s="148" t="s">
        <v>71</v>
      </c>
      <c r="AY1180" s="150" t="s">
        <v>145</v>
      </c>
    </row>
    <row r="1181" spans="2:51" s="140" customFormat="1" ht="12">
      <c r="B1181" s="141"/>
      <c r="D1181" s="142" t="s">
        <v>156</v>
      </c>
      <c r="E1181" s="143" t="s">
        <v>19</v>
      </c>
      <c r="F1181" s="144" t="s">
        <v>1467</v>
      </c>
      <c r="H1181" s="143" t="s">
        <v>19</v>
      </c>
      <c r="I1181" s="145"/>
      <c r="L1181" s="141"/>
      <c r="M1181" s="146"/>
      <c r="T1181" s="147"/>
      <c r="AT1181" s="143" t="s">
        <v>156</v>
      </c>
      <c r="AU1181" s="143" t="s">
        <v>81</v>
      </c>
      <c r="AV1181" s="140" t="s">
        <v>79</v>
      </c>
      <c r="AW1181" s="140" t="s">
        <v>33</v>
      </c>
      <c r="AX1181" s="140" t="s">
        <v>71</v>
      </c>
      <c r="AY1181" s="143" t="s">
        <v>145</v>
      </c>
    </row>
    <row r="1182" spans="2:51" s="148" customFormat="1" ht="12">
      <c r="B1182" s="149"/>
      <c r="D1182" s="142" t="s">
        <v>156</v>
      </c>
      <c r="E1182" s="150" t="s">
        <v>19</v>
      </c>
      <c r="F1182" s="151" t="s">
        <v>1468</v>
      </c>
      <c r="H1182" s="152">
        <v>42.97</v>
      </c>
      <c r="I1182" s="153"/>
      <c r="L1182" s="149"/>
      <c r="M1182" s="154"/>
      <c r="T1182" s="155"/>
      <c r="AT1182" s="150" t="s">
        <v>156</v>
      </c>
      <c r="AU1182" s="150" t="s">
        <v>81</v>
      </c>
      <c r="AV1182" s="148" t="s">
        <v>81</v>
      </c>
      <c r="AW1182" s="148" t="s">
        <v>33</v>
      </c>
      <c r="AX1182" s="148" t="s">
        <v>71</v>
      </c>
      <c r="AY1182" s="150" t="s">
        <v>145</v>
      </c>
    </row>
    <row r="1183" spans="2:51" s="156" customFormat="1" ht="12">
      <c r="B1183" s="157"/>
      <c r="D1183" s="142" t="s">
        <v>156</v>
      </c>
      <c r="E1183" s="158" t="s">
        <v>19</v>
      </c>
      <c r="F1183" s="159" t="s">
        <v>161</v>
      </c>
      <c r="H1183" s="160">
        <v>2369.015</v>
      </c>
      <c r="I1183" s="161"/>
      <c r="L1183" s="157"/>
      <c r="M1183" s="162"/>
      <c r="T1183" s="163"/>
      <c r="AT1183" s="158" t="s">
        <v>156</v>
      </c>
      <c r="AU1183" s="158" t="s">
        <v>81</v>
      </c>
      <c r="AV1183" s="156" t="s">
        <v>152</v>
      </c>
      <c r="AW1183" s="156" t="s">
        <v>33</v>
      </c>
      <c r="AX1183" s="156" t="s">
        <v>79</v>
      </c>
      <c r="AY1183" s="158" t="s">
        <v>145</v>
      </c>
    </row>
    <row r="1184" spans="2:63" s="110" customFormat="1" ht="25.9" customHeight="1">
      <c r="B1184" s="111"/>
      <c r="D1184" s="112" t="s">
        <v>70</v>
      </c>
      <c r="E1184" s="113" t="s">
        <v>180</v>
      </c>
      <c r="F1184" s="113" t="s">
        <v>1469</v>
      </c>
      <c r="I1184" s="114"/>
      <c r="J1184" s="115">
        <f aca="true" t="shared" si="136" ref="J1184:J1185">BK1184</f>
        <v>0</v>
      </c>
      <c r="L1184" s="111"/>
      <c r="M1184" s="116"/>
      <c r="P1184" s="117">
        <f>P1185</f>
        <v>0</v>
      </c>
      <c r="R1184" s="117">
        <f>R1185</f>
        <v>0</v>
      </c>
      <c r="T1184" s="118">
        <f>T1185</f>
        <v>0</v>
      </c>
      <c r="AR1184" s="112" t="s">
        <v>166</v>
      </c>
      <c r="AT1184" s="119" t="s">
        <v>70</v>
      </c>
      <c r="AU1184" s="119" t="s">
        <v>71</v>
      </c>
      <c r="AY1184" s="112" t="s">
        <v>145</v>
      </c>
      <c r="BK1184" s="120">
        <f>BK1185</f>
        <v>0</v>
      </c>
    </row>
    <row r="1185" spans="2:63" s="110" customFormat="1" ht="22.9" customHeight="1">
      <c r="B1185" s="111"/>
      <c r="D1185" s="112" t="s">
        <v>70</v>
      </c>
      <c r="E1185" s="121" t="s">
        <v>1470</v>
      </c>
      <c r="F1185" s="121" t="s">
        <v>1471</v>
      </c>
      <c r="I1185" s="114"/>
      <c r="J1185" s="122">
        <f t="shared" si="136"/>
        <v>0</v>
      </c>
      <c r="L1185" s="111"/>
      <c r="M1185" s="116"/>
      <c r="P1185" s="117">
        <f>SUM(P1186:P1188)</f>
        <v>0</v>
      </c>
      <c r="R1185" s="117">
        <f>SUM(R1186:R1188)</f>
        <v>0</v>
      </c>
      <c r="T1185" s="118">
        <f>SUM(T1186:T1188)</f>
        <v>0</v>
      </c>
      <c r="AR1185" s="112" t="s">
        <v>166</v>
      </c>
      <c r="AT1185" s="119" t="s">
        <v>70</v>
      </c>
      <c r="AU1185" s="119" t="s">
        <v>79</v>
      </c>
      <c r="AY1185" s="112" t="s">
        <v>145</v>
      </c>
      <c r="BK1185" s="120">
        <f>SUM(BK1186:BK1188)</f>
        <v>0</v>
      </c>
    </row>
    <row r="1186" spans="2:65" s="17" customFormat="1" ht="24.2" customHeight="1">
      <c r="B1186" s="18"/>
      <c r="C1186" s="123" t="s">
        <v>1472</v>
      </c>
      <c r="D1186" s="123" t="s">
        <v>147</v>
      </c>
      <c r="E1186" s="124" t="s">
        <v>1473</v>
      </c>
      <c r="F1186" s="125" t="s">
        <v>1474</v>
      </c>
      <c r="G1186" s="126" t="s">
        <v>961</v>
      </c>
      <c r="H1186" s="127">
        <v>1</v>
      </c>
      <c r="I1186" s="128"/>
      <c r="J1186" s="129">
        <f aca="true" t="shared" si="137" ref="J1186:J1188">ROUND(I1186*H1186,2)</f>
        <v>0</v>
      </c>
      <c r="K1186" s="125" t="s">
        <v>19</v>
      </c>
      <c r="L1186" s="18"/>
      <c r="M1186" s="130" t="s">
        <v>19</v>
      </c>
      <c r="N1186" s="131" t="s">
        <v>42</v>
      </c>
      <c r="P1186" s="132">
        <f aca="true" t="shared" si="138" ref="P1186:P1188">O1186*H1186</f>
        <v>0</v>
      </c>
      <c r="Q1186" s="132">
        <v>0</v>
      </c>
      <c r="R1186" s="132">
        <f aca="true" t="shared" si="139" ref="R1186:R1188">Q1186*H1186</f>
        <v>0</v>
      </c>
      <c r="S1186" s="132">
        <v>0</v>
      </c>
      <c r="T1186" s="133">
        <f aca="true" t="shared" si="140" ref="T1186:T1188">S1186*H1186</f>
        <v>0</v>
      </c>
      <c r="AR1186" s="134" t="s">
        <v>603</v>
      </c>
      <c r="AT1186" s="134" t="s">
        <v>147</v>
      </c>
      <c r="AU1186" s="134" t="s">
        <v>81</v>
      </c>
      <c r="AY1186" s="2" t="s">
        <v>145</v>
      </c>
      <c r="BE1186" s="135">
        <f t="shared" si="131"/>
        <v>0</v>
      </c>
      <c r="BF1186" s="135">
        <f t="shared" si="132"/>
        <v>0</v>
      </c>
      <c r="BG1186" s="135">
        <f t="shared" si="133"/>
        <v>0</v>
      </c>
      <c r="BH1186" s="135">
        <f t="shared" si="134"/>
        <v>0</v>
      </c>
      <c r="BI1186" s="135">
        <f t="shared" si="135"/>
        <v>0</v>
      </c>
      <c r="BJ1186" s="2" t="s">
        <v>79</v>
      </c>
      <c r="BK1186" s="135">
        <f aca="true" t="shared" si="141" ref="BK1186:BK1188">ROUND(I1186*H1186,2)</f>
        <v>0</v>
      </c>
      <c r="BL1186" s="2" t="s">
        <v>603</v>
      </c>
      <c r="BM1186" s="134" t="s">
        <v>1475</v>
      </c>
    </row>
    <row r="1187" spans="2:65" s="17" customFormat="1" ht="16.5" customHeight="1">
      <c r="B1187" s="18"/>
      <c r="C1187" s="123" t="s">
        <v>1476</v>
      </c>
      <c r="D1187" s="123" t="s">
        <v>147</v>
      </c>
      <c r="E1187" s="124" t="s">
        <v>1477</v>
      </c>
      <c r="F1187" s="125" t="s">
        <v>1478</v>
      </c>
      <c r="G1187" s="126" t="s">
        <v>961</v>
      </c>
      <c r="H1187" s="127">
        <v>1</v>
      </c>
      <c r="I1187" s="128"/>
      <c r="J1187" s="129">
        <f t="shared" si="137"/>
        <v>0</v>
      </c>
      <c r="K1187" s="125" t="s">
        <v>19</v>
      </c>
      <c r="L1187" s="18"/>
      <c r="M1187" s="130" t="s">
        <v>19</v>
      </c>
      <c r="N1187" s="131" t="s">
        <v>42</v>
      </c>
      <c r="P1187" s="132">
        <f t="shared" si="138"/>
        <v>0</v>
      </c>
      <c r="Q1187" s="132">
        <v>0</v>
      </c>
      <c r="R1187" s="132">
        <f t="shared" si="139"/>
        <v>0</v>
      </c>
      <c r="S1187" s="132">
        <v>0</v>
      </c>
      <c r="T1187" s="133">
        <f t="shared" si="140"/>
        <v>0</v>
      </c>
      <c r="AR1187" s="134" t="s">
        <v>603</v>
      </c>
      <c r="AT1187" s="134" t="s">
        <v>147</v>
      </c>
      <c r="AU1187" s="134" t="s">
        <v>81</v>
      </c>
      <c r="AY1187" s="2" t="s">
        <v>145</v>
      </c>
      <c r="BE1187" s="135">
        <f t="shared" si="131"/>
        <v>0</v>
      </c>
      <c r="BF1187" s="135">
        <f t="shared" si="132"/>
        <v>0</v>
      </c>
      <c r="BG1187" s="135">
        <f t="shared" si="133"/>
        <v>0</v>
      </c>
      <c r="BH1187" s="135">
        <f t="shared" si="134"/>
        <v>0</v>
      </c>
      <c r="BI1187" s="135">
        <f t="shared" si="135"/>
        <v>0</v>
      </c>
      <c r="BJ1187" s="2" t="s">
        <v>79</v>
      </c>
      <c r="BK1187" s="135">
        <f t="shared" si="141"/>
        <v>0</v>
      </c>
      <c r="BL1187" s="2" t="s">
        <v>603</v>
      </c>
      <c r="BM1187" s="134" t="s">
        <v>1479</v>
      </c>
    </row>
    <row r="1188" spans="2:65" s="17" customFormat="1" ht="24.2" customHeight="1">
      <c r="B1188" s="18"/>
      <c r="C1188" s="123" t="s">
        <v>1480</v>
      </c>
      <c r="D1188" s="123" t="s">
        <v>147</v>
      </c>
      <c r="E1188" s="124" t="s">
        <v>1481</v>
      </c>
      <c r="F1188" s="125" t="s">
        <v>1482</v>
      </c>
      <c r="G1188" s="126" t="s">
        <v>961</v>
      </c>
      <c r="H1188" s="127">
        <v>1</v>
      </c>
      <c r="I1188" s="128"/>
      <c r="J1188" s="129">
        <f t="shared" si="137"/>
        <v>0</v>
      </c>
      <c r="K1188" s="125" t="s">
        <v>19</v>
      </c>
      <c r="L1188" s="18"/>
      <c r="M1188" s="184" t="s">
        <v>19</v>
      </c>
      <c r="N1188" s="185" t="s">
        <v>42</v>
      </c>
      <c r="O1188" s="186"/>
      <c r="P1188" s="187">
        <f t="shared" si="138"/>
        <v>0</v>
      </c>
      <c r="Q1188" s="187">
        <v>0</v>
      </c>
      <c r="R1188" s="187">
        <f t="shared" si="139"/>
        <v>0</v>
      </c>
      <c r="S1188" s="187">
        <v>0</v>
      </c>
      <c r="T1188" s="188">
        <f t="shared" si="140"/>
        <v>0</v>
      </c>
      <c r="AR1188" s="134" t="s">
        <v>603</v>
      </c>
      <c r="AT1188" s="134" t="s">
        <v>147</v>
      </c>
      <c r="AU1188" s="134" t="s">
        <v>81</v>
      </c>
      <c r="AY1188" s="2" t="s">
        <v>145</v>
      </c>
      <c r="BE1188" s="135">
        <f t="shared" si="131"/>
        <v>0</v>
      </c>
      <c r="BF1188" s="135">
        <f t="shared" si="132"/>
        <v>0</v>
      </c>
      <c r="BG1188" s="135">
        <f t="shared" si="133"/>
        <v>0</v>
      </c>
      <c r="BH1188" s="135">
        <f t="shared" si="134"/>
        <v>0</v>
      </c>
      <c r="BI1188" s="135">
        <f t="shared" si="135"/>
        <v>0</v>
      </c>
      <c r="BJ1188" s="2" t="s">
        <v>79</v>
      </c>
      <c r="BK1188" s="135">
        <f t="shared" si="141"/>
        <v>0</v>
      </c>
      <c r="BL1188" s="2" t="s">
        <v>603</v>
      </c>
      <c r="BM1188" s="134" t="s">
        <v>1483</v>
      </c>
    </row>
    <row r="1189" spans="2:12" s="17" customFormat="1" ht="6.95" customHeight="1">
      <c r="B1189" s="28"/>
      <c r="C1189" s="29"/>
      <c r="D1189" s="29"/>
      <c r="E1189" s="29"/>
      <c r="F1189" s="29"/>
      <c r="G1189" s="29"/>
      <c r="H1189" s="29"/>
      <c r="I1189" s="29"/>
      <c r="J1189" s="29"/>
      <c r="K1189" s="29"/>
      <c r="L1189" s="18"/>
    </row>
  </sheetData>
  <sheetProtection algorithmName="SHA-512" hashValue="P4xR+14sp8LbtuJ/UL9O8CpCZNt4Jyl+Qn05a6HTilDfk9JQwokHsomsk3BP4sN93DDMlyE5A76x4GOBtp07OA==" saltValue="ZfKqKgwBM5qEYGiKL9HjJ/oF/ojP0+MrlhMbg6FpSBHfklGC7AVq5ndSZdXsg7uCQXkX4/gHX5z6RIDjwFTx9g==" spinCount="100000" sheet="1" objects="1" scenarios="1" formatColumns="0" formatRows="0" autoFilter="0"/>
  <autoFilter ref="C98:K1188"/>
  <mergeCells count="9">
    <mergeCell ref="E50:H50"/>
    <mergeCell ref="E89:H89"/>
    <mergeCell ref="E91:H91"/>
    <mergeCell ref="L2:V2"/>
    <mergeCell ref="E7:H7"/>
    <mergeCell ref="E9:H9"/>
    <mergeCell ref="E18:H18"/>
    <mergeCell ref="E27:H27"/>
    <mergeCell ref="E48:H48"/>
  </mergeCells>
  <hyperlinks>
    <hyperlink ref="F103" r:id="rId1" display="https://podminky.urs.cz/item/CS_URS_2024_01/132212121"/>
    <hyperlink ref="F110" r:id="rId2" display="https://podminky.urs.cz/item/CS_URS_2024_01/162211321"/>
    <hyperlink ref="F112" r:id="rId3" display="https://podminky.urs.cz/item/CS_URS_2024_01/162211329"/>
    <hyperlink ref="F115" r:id="rId4" display="https://podminky.urs.cz/item/CS_URS_2024_01/174111102"/>
    <hyperlink ref="F123" r:id="rId5" display="https://podminky.urs.cz/item/CS_URS_2024_01/175111101"/>
    <hyperlink ref="F134" r:id="rId6" display="https://podminky.urs.cz/item/CS_URS_2024_01/167151102"/>
    <hyperlink ref="F136" r:id="rId7" display="https://podminky.urs.cz/item/CS_URS_2024_01/162751137"/>
    <hyperlink ref="F139" r:id="rId8" display="https://podminky.urs.cz/item/CS_URS_2024_01/162751139"/>
    <hyperlink ref="F142" r:id="rId9" display="https://podminky.urs.cz/item/CS_URS_2024_01/997221873"/>
    <hyperlink ref="F146" r:id="rId10" display="https://podminky.urs.cz/item/CS_URS_2024_01/310321111"/>
    <hyperlink ref="F150" r:id="rId11" display="https://podminky.urs.cz/item/CS_URS_2024_01/317121101"/>
    <hyperlink ref="F159" r:id="rId12" display="https://podminky.urs.cz/item/CS_URS_2024_01/317121102"/>
    <hyperlink ref="F179" r:id="rId13" display="https://podminky.urs.cz/item/CS_URS_2024_01/317142412"/>
    <hyperlink ref="F185" r:id="rId14" display="https://podminky.urs.cz/item/CS_URS_2024_01/317142420"/>
    <hyperlink ref="F193" r:id="rId15" display="https://podminky.urs.cz/item/CS_URS_2024_01/317142426"/>
    <hyperlink ref="F199" r:id="rId16" display="https://podminky.urs.cz/item/CS_URS_2024_01/317142430"/>
    <hyperlink ref="F205" r:id="rId17" display="https://podminky.urs.cz/item/CS_URS_2024_01/317142442"/>
    <hyperlink ref="F219" r:id="rId18" display="https://podminky.urs.cz/item/CS_URS_2024_01/317944323"/>
    <hyperlink ref="F229" r:id="rId19" display="https://podminky.urs.cz/item/CS_URS_2024_01/340271015"/>
    <hyperlink ref="F236" r:id="rId20" display="https://podminky.urs.cz/item/CS_URS_2024_01/310237241"/>
    <hyperlink ref="F241" r:id="rId21" display="https://podminky.urs.cz/item/CS_URS_2024_01/340271045"/>
    <hyperlink ref="F246" r:id="rId22" display="https://podminky.urs.cz/item/CS_URS_2024_01/342272215"/>
    <hyperlink ref="F253" r:id="rId23" display="https://podminky.urs.cz/item/CS_URS_2024_01/342272225"/>
    <hyperlink ref="F259" r:id="rId24" display="https://podminky.urs.cz/item/CS_URS_2024_01/342272235"/>
    <hyperlink ref="F266" r:id="rId25" display="https://podminky.urs.cz/item/CS_URS_2024_01/342272245"/>
    <hyperlink ref="F273" r:id="rId26" display="https://podminky.urs.cz/item/CS_URS_2024_01/346244381"/>
    <hyperlink ref="F278" r:id="rId27" display="https://podminky.urs.cz/item/CS_URS_2024_01/411388531"/>
    <hyperlink ref="F283" r:id="rId28" display="https://podminky.urs.cz/item/CS_URS_2024_01/411388621"/>
    <hyperlink ref="F287" r:id="rId29" display="https://podminky.urs.cz/item/CS_URS_2024_01/451572111"/>
    <hyperlink ref="F295" r:id="rId30" display="https://podminky.urs.cz/item/CS_URS_2024_01/611315412"/>
    <hyperlink ref="F303" r:id="rId31" display="https://podminky.urs.cz/item/CS_URS_2024_01/611131111"/>
    <hyperlink ref="F311" r:id="rId32" display="https://podminky.urs.cz/item/CS_URS_2024_01/611142001"/>
    <hyperlink ref="F314" r:id="rId33" display="https://podminky.urs.cz/item/CS_URS_2024_01/611311131"/>
    <hyperlink ref="F316" r:id="rId34" display="https://podminky.urs.cz/item/CS_URS_2024_01/612315412"/>
    <hyperlink ref="F344" r:id="rId35" display="https://podminky.urs.cz/item/CS_URS_2024_01/612131111"/>
    <hyperlink ref="F348" r:id="rId36" display="https://podminky.urs.cz/item/CS_URS_2024_01/612142001"/>
    <hyperlink ref="F379" r:id="rId37" display="https://podminky.urs.cz/item/CS_URS_2024_01/612311131"/>
    <hyperlink ref="F383" r:id="rId38" display="https://podminky.urs.cz/item/CS_URS_2024_01/612331121"/>
    <hyperlink ref="F396" r:id="rId39" display="https://podminky.urs.cz/item/CS_URS_2024_01/612331191"/>
    <hyperlink ref="F402" r:id="rId40" display="https://podminky.urs.cz/item/CS_URS_2024_01/622143003"/>
    <hyperlink ref="F417" r:id="rId41" display="https://podminky.urs.cz/item/CS_URS_2024_01/622225123"/>
    <hyperlink ref="F420" r:id="rId42" display="https://podminky.urs.cz/item/CS_URS_2024_01/622225124"/>
    <hyperlink ref="F423" r:id="rId43" display="https://podminky.urs.cz/item/CS_URS_2024_01/622525103"/>
    <hyperlink ref="F425" r:id="rId44" display="https://podminky.urs.cz/item/CS_URS_2024_01/622525104"/>
    <hyperlink ref="F427" r:id="rId45" display="https://podminky.urs.cz/item/CS_URS_2024_01/631311131"/>
    <hyperlink ref="F442" r:id="rId46" display="https://podminky.urs.cz/item/CS_URS_2024_01/631351101"/>
    <hyperlink ref="F447" r:id="rId47" display="https://podminky.urs.cz/item/CS_URS_2024_01/631351102"/>
    <hyperlink ref="F449" r:id="rId48" display="https://podminky.urs.cz/item/CS_URS_2024_01/632451254"/>
    <hyperlink ref="F456" r:id="rId49" display="https://podminky.urs.cz/item/CS_URS_2024_01/633811111"/>
    <hyperlink ref="F458" r:id="rId50" display="https://podminky.urs.cz/item/CS_URS_2024_01/642942111"/>
    <hyperlink ref="F466" r:id="rId51" display="https://podminky.urs.cz/item/CS_URS_2024_01/642944121"/>
    <hyperlink ref="F482" r:id="rId52" display="https://podminky.urs.cz/item/CS_URS_2024_01/642944221"/>
    <hyperlink ref="F493" r:id="rId53" display="https://podminky.urs.cz/item/CS_URS_2024_01/949101111"/>
    <hyperlink ref="F498" r:id="rId54" display="https://podminky.urs.cz/item/CS_URS_2024_01/784121001"/>
    <hyperlink ref="F530" r:id="rId55" display="https://podminky.urs.cz/item/CS_URS_2024_01/959231131"/>
    <hyperlink ref="F535" r:id="rId56" display="https://podminky.urs.cz/item/CS_URS_2024_01/962031132"/>
    <hyperlink ref="F545" r:id="rId57" display="https://podminky.urs.cz/item/CS_URS_2024_01/962031133"/>
    <hyperlink ref="F553" r:id="rId58" display="https://podminky.urs.cz/item/CS_URS_2024_01/965043341"/>
    <hyperlink ref="F560" r:id="rId59" display="https://podminky.urs.cz/item/CS_URS_2024_01/965081333"/>
    <hyperlink ref="F568" r:id="rId60" display="https://podminky.urs.cz/item/CS_URS_2024_01/967023693"/>
    <hyperlink ref="F574" r:id="rId61" display="https://podminky.urs.cz/item/CS_URS_2024_01/967031142"/>
    <hyperlink ref="F585" r:id="rId62" display="https://podminky.urs.cz/item/CS_URS_2024_01/968072455"/>
    <hyperlink ref="F593" r:id="rId63" display="https://podminky.urs.cz/item/CS_URS_2024_01/766691914"/>
    <hyperlink ref="F597" r:id="rId64" display="https://podminky.urs.cz/item/CS_URS_2024_01/971033431"/>
    <hyperlink ref="F604" r:id="rId65" display="https://podminky.urs.cz/item/CS_URS_2024_01/971033531"/>
    <hyperlink ref="F609" r:id="rId66" display="https://podminky.urs.cz/item/CS_URS_2024_01/971033531"/>
    <hyperlink ref="F614" r:id="rId67" display="https://podminky.urs.cz/item/CS_URS_2024_01/971033621"/>
    <hyperlink ref="F621" r:id="rId68" display="https://podminky.urs.cz/item/CS_URS_2024_01/971033641"/>
    <hyperlink ref="F628" r:id="rId69" display="https://podminky.urs.cz/item/CS_URS_2024_01/974031664"/>
    <hyperlink ref="F640" r:id="rId70" display="https://podminky.urs.cz/item/CS_URS_2024_01/974042554"/>
    <hyperlink ref="F644" r:id="rId71" display="https://podminky.urs.cz/item/CS_URS_2024_01/974042557"/>
    <hyperlink ref="F652" r:id="rId72" display="https://podminky.urs.cz/item/CS_URS_2024_01/974042559"/>
    <hyperlink ref="F658" r:id="rId73" display="https://podminky.urs.cz/item/CS_URS_2024_01/974042587"/>
    <hyperlink ref="F666" r:id="rId74" display="https://podminky.urs.cz/item/CS_URS_2024_01/974042589"/>
    <hyperlink ref="F668" r:id="rId75" display="https://podminky.urs.cz/item/CS_URS_2024_01/977151114"/>
    <hyperlink ref="F672" r:id="rId76" display="https://podminky.urs.cz/item/CS_URS_2024_01/977151119"/>
    <hyperlink ref="F676" r:id="rId77" display="https://podminky.urs.cz/item/CS_URS_2024_01/977151123"/>
    <hyperlink ref="F680" r:id="rId78" display="https://podminky.urs.cz/item/CS_URS_2024_01/977151128"/>
    <hyperlink ref="F685" r:id="rId79" display="https://podminky.urs.cz/item/CS_URS_2024_01/977151128"/>
    <hyperlink ref="F691" r:id="rId80" display="https://podminky.urs.cz/item/CS_URS_2024_01/977211112"/>
    <hyperlink ref="F697" r:id="rId81" display="https://podminky.urs.cz/item/CS_URS_2024_01/977211123"/>
    <hyperlink ref="F703" r:id="rId82" display="https://podminky.urs.cz/item/CS_URS_2024_01/977311113"/>
    <hyperlink ref="F710" r:id="rId83" display="https://podminky.urs.cz/item/CS_URS_2024_01/977312112"/>
    <hyperlink ref="F721" r:id="rId84" display="https://podminky.urs.cz/item/CS_URS_2024_01/978011141"/>
    <hyperlink ref="F730" r:id="rId85" display="https://podminky.urs.cz/item/CS_URS_2024_01/978013141"/>
    <hyperlink ref="F757" r:id="rId86" display="https://podminky.urs.cz/item/CS_URS_2024_01/978013191"/>
    <hyperlink ref="F774" r:id="rId87" display="https://podminky.urs.cz/item/CS_URS_2024_01/978059541"/>
    <hyperlink ref="F785" r:id="rId88" display="https://podminky.urs.cz/item/CS_URS_2024_01/766411811"/>
    <hyperlink ref="F788" r:id="rId89" display="https://podminky.urs.cz/item/CS_URS_2024_01/766411822"/>
    <hyperlink ref="F790" r:id="rId90" display="https://podminky.urs.cz/item/CS_URS_2024_01/766421821"/>
    <hyperlink ref="F794" r:id="rId91" display="https://podminky.urs.cz/item/CS_URS_2024_01/766421822"/>
    <hyperlink ref="F796" r:id="rId92" display="https://podminky.urs.cz/item/CS_URS_2024_01/771271812"/>
    <hyperlink ref="F800" r:id="rId93" display="https://podminky.urs.cz/item/CS_URS_2024_01/771271832"/>
    <hyperlink ref="F802" r:id="rId94" display="https://podminky.urs.cz/item/CS_URS_2024_01/771471810"/>
    <hyperlink ref="F826" r:id="rId95" display="https://podminky.urs.cz/item/CS_URS_2024_01/771471830"/>
    <hyperlink ref="F830" r:id="rId96" display="https://podminky.urs.cz/item/CS_URS_2024_01/776201811"/>
    <hyperlink ref="F835" r:id="rId97" display="https://podminky.urs.cz/item/CS_URS_2024_01/776410811"/>
    <hyperlink ref="F846" r:id="rId98" display="https://podminky.urs.cz/item/CS_URS_2024_01/997013212"/>
    <hyperlink ref="F849" r:id="rId99" display="https://podminky.urs.cz/item/CS_URS_2024_01/997013501"/>
    <hyperlink ref="F851" r:id="rId100" display="https://podminky.urs.cz/item/CS_URS_2024_01/997013509"/>
    <hyperlink ref="F854" r:id="rId101" display="https://podminky.urs.cz/item/CS_URS_2024_01/997013603"/>
    <hyperlink ref="F857" r:id="rId102" display="https://podminky.urs.cz/item/CS_URS_2024_01/997013631"/>
    <hyperlink ref="F860" r:id="rId103" display="https://podminky.urs.cz/item/CS_URS_2024_01/997013861"/>
    <hyperlink ref="F863" r:id="rId104" display="https://podminky.urs.cz/item/CS_URS_2024_01/997221611"/>
    <hyperlink ref="F866" r:id="rId105" display="https://podminky.urs.cz/item/CS_URS_2024_01/998012109"/>
    <hyperlink ref="F876" r:id="rId106" display="https://podminky.urs.cz/item/CS_URS_2024_01/998711201"/>
    <hyperlink ref="F880" r:id="rId107" display="https://podminky.urs.cz/item/CS_URS_2024_01/763131451"/>
    <hyperlink ref="F889" r:id="rId108" display="https://podminky.urs.cz/item/CS_URS_2024_01/763164655"/>
    <hyperlink ref="F895" r:id="rId109" display="https://podminky.urs.cz/item/CS_URS_2024_01/763131714"/>
    <hyperlink ref="F900" r:id="rId110" display="https://podminky.urs.cz/item/CS_URS_2024_01/763131722"/>
    <hyperlink ref="F906" r:id="rId111" display="https://podminky.urs.cz/item/CS_URS_2024_01/763131731"/>
    <hyperlink ref="F912" r:id="rId112" display="https://podminky.urs.cz/item/CS_URS_2024_01/763135101"/>
    <hyperlink ref="F921" r:id="rId113" display="https://podminky.urs.cz/item/CS_URS_2024_01/998763402"/>
    <hyperlink ref="F925" r:id="rId114" display="https://podminky.urs.cz/item/CS_URS_2024_01/766414222"/>
    <hyperlink ref="F931" r:id="rId115" display="https://podminky.urs.cz/item/CS_URS_2024_01/766417211"/>
    <hyperlink ref="F936" r:id="rId116" display="https://podminky.urs.cz/item/CS_URS_2024_01/766660001"/>
    <hyperlink ref="F946" r:id="rId117" display="https://podminky.urs.cz/item/CS_URS_2024_01/766660012"/>
    <hyperlink ref="F953" r:id="rId118" display="https://podminky.urs.cz/item/CS_URS_2024_01/766660728"/>
    <hyperlink ref="F960" r:id="rId119" display="https://podminky.urs.cz/item/CS_URS_2024_01/998766202"/>
    <hyperlink ref="F967" r:id="rId120" display="https://podminky.urs.cz/item/CS_URS_2024_01/767995113"/>
    <hyperlink ref="F978" r:id="rId121" display="https://podminky.urs.cz/item/CS_URS_2024_01/998767202"/>
    <hyperlink ref="F982" r:id="rId122" display="https://podminky.urs.cz/item/CS_URS_2024_01/771121011"/>
    <hyperlink ref="F994" r:id="rId123" display="https://podminky.urs.cz/item/CS_URS_2024_01/771274123"/>
    <hyperlink ref="F999" r:id="rId124" display="https://podminky.urs.cz/item/CS_URS_2024_01/771274232"/>
    <hyperlink ref="F1002" r:id="rId125" display="https://podminky.urs.cz/item/CS_URS_2024_01/771474113"/>
    <hyperlink ref="F1012" r:id="rId126" display="https://podminky.urs.cz/item/CS_URS_2024_01/771474133"/>
    <hyperlink ref="F1020" r:id="rId127" display="https://podminky.urs.cz/item/CS_URS_2024_01/771574112"/>
    <hyperlink ref="F1032" r:id="rId128" display="https://podminky.urs.cz/item/CS_URS_2024_01/771577111"/>
    <hyperlink ref="F1042" r:id="rId129" display="https://podminky.urs.cz/item/CS_URS_2024_01/771591112"/>
    <hyperlink ref="F1053" r:id="rId130" display="https://podminky.urs.cz/item/CS_URS_2024_01/771591264"/>
    <hyperlink ref="F1058" r:id="rId131" display="https://podminky.urs.cz/item/CS_URS_2024_01/998771202"/>
    <hyperlink ref="F1062" r:id="rId132" display="https://podminky.urs.cz/item/CS_URS_2024_01/776111116"/>
    <hyperlink ref="F1064" r:id="rId133" display="https://podminky.urs.cz/item/CS_URS_2024_01/776111311"/>
    <hyperlink ref="F1069" r:id="rId134" display="https://podminky.urs.cz/item/CS_URS_2024_01/776121321"/>
    <hyperlink ref="F1072" r:id="rId135" display="https://podminky.urs.cz/item/CS_URS_2024_01/776141121"/>
    <hyperlink ref="F1075" r:id="rId136" display="https://podminky.urs.cz/item/CS_URS_2024_01/776221111"/>
    <hyperlink ref="F1080" r:id="rId137" display="https://podminky.urs.cz/item/CS_URS_2024_01/776223112"/>
    <hyperlink ref="F1084" r:id="rId138" display="https://podminky.urs.cz/item/CS_URS_2024_01/776411111"/>
    <hyperlink ref="F1092" r:id="rId139" display="https://podminky.urs.cz/item/CS_URS_2024_01/998776202"/>
    <hyperlink ref="F1096" r:id="rId140" display="https://podminky.urs.cz/item/CS_URS_2024_01/781121011"/>
    <hyperlink ref="F1099" r:id="rId141" display="https://podminky.urs.cz/item/CS_URS_2024_01/781131112"/>
    <hyperlink ref="F1105" r:id="rId142" display="https://podminky.urs.cz/item/CS_URS_2024_01/781131241"/>
    <hyperlink ref="F1110" r:id="rId143" display="https://podminky.urs.cz/item/CS_URS_2024_01/781474112"/>
    <hyperlink ref="F1123" r:id="rId144" display="https://podminky.urs.cz/item/CS_URS_2021_01/781494111"/>
    <hyperlink ref="F1129" r:id="rId145" display="https://podminky.urs.cz/item/CS_URS_2024_01/781571141"/>
    <hyperlink ref="F1140" r:id="rId146" display="https://podminky.urs.cz/item/CS_URS_2024_01/998781202"/>
    <hyperlink ref="F1151" r:id="rId147" display="https://podminky.urs.cz/item/CS_URS_2024_01/784181001"/>
    <hyperlink ref="F1179" r:id="rId148" display="https://podminky.urs.cz/item/CS_URS_2024_01/784221101"/>
  </hyperlink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84</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1484</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ROUND(J84,2)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ROUND((SUM(BE84:BE172)),2)</f>
        <v>0</v>
      </c>
      <c r="I33" s="81">
        <v>0.21</v>
      </c>
      <c r="J33" s="80">
        <f>ROUND(((SUM(BE84:BE172))*I33),2)</f>
        <v>0</v>
      </c>
      <c r="L33" s="18"/>
    </row>
    <row r="34" spans="2:12" s="17" customFormat="1" ht="14.45" customHeight="1" hidden="1">
      <c r="B34" s="18"/>
      <c r="E34" s="12" t="s">
        <v>43</v>
      </c>
      <c r="F34" s="80">
        <f>ROUND((SUM(BF84:BF172)),2)</f>
        <v>0</v>
      </c>
      <c r="I34" s="81">
        <v>0.12</v>
      </c>
      <c r="J34" s="80">
        <f>ROUND(((SUM(BF84:BF172))*I34),2)</f>
        <v>0</v>
      </c>
      <c r="L34" s="18"/>
    </row>
    <row r="35" spans="2:12" s="17" customFormat="1" ht="14.45" customHeight="1" hidden="1">
      <c r="B35" s="18"/>
      <c r="E35" s="12" t="s">
        <v>44</v>
      </c>
      <c r="F35" s="80">
        <f>ROUND((SUM(BG84:BG172)),2)</f>
        <v>0</v>
      </c>
      <c r="I35" s="81">
        <v>0.21</v>
      </c>
      <c r="J35" s="80">
        <f aca="true" t="shared" si="0" ref="J35:J37">0</f>
        <v>0</v>
      </c>
      <c r="L35" s="18"/>
    </row>
    <row r="36" spans="2:12" s="17" customFormat="1" ht="14.45" customHeight="1" hidden="1">
      <c r="B36" s="18"/>
      <c r="E36" s="12" t="s">
        <v>45</v>
      </c>
      <c r="F36" s="80">
        <f>ROUND((SUM(BH84:BH172)),2)</f>
        <v>0</v>
      </c>
      <c r="I36" s="81">
        <v>0.12</v>
      </c>
      <c r="J36" s="80">
        <f t="shared" si="0"/>
        <v>0</v>
      </c>
      <c r="L36" s="18"/>
    </row>
    <row r="37" spans="2:12" s="17" customFormat="1" ht="14.45" customHeight="1" hidden="1">
      <c r="B37" s="18"/>
      <c r="E37" s="12" t="s">
        <v>46</v>
      </c>
      <c r="F37" s="80">
        <f>ROUND((SUM(BI84:BI172)),2)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02 - ZTI</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1">J84</f>
        <v>0</v>
      </c>
      <c r="L59" s="18"/>
      <c r="AU59" s="2" t="s">
        <v>109</v>
      </c>
    </row>
    <row r="60" spans="2:12" s="91" customFormat="1" ht="24.95" customHeight="1">
      <c r="B60" s="92"/>
      <c r="D60" s="93" t="s">
        <v>1485</v>
      </c>
      <c r="E60" s="94"/>
      <c r="F60" s="94"/>
      <c r="G60" s="94"/>
      <c r="H60" s="94"/>
      <c r="I60" s="94"/>
      <c r="J60" s="95">
        <f t="shared" si="1"/>
        <v>0</v>
      </c>
      <c r="L60" s="92"/>
    </row>
    <row r="61" spans="2:12" s="96" customFormat="1" ht="19.9" customHeight="1">
      <c r="B61" s="97"/>
      <c r="D61" s="98" t="s">
        <v>1486</v>
      </c>
      <c r="E61" s="99"/>
      <c r="F61" s="99"/>
      <c r="G61" s="99"/>
      <c r="H61" s="99"/>
      <c r="I61" s="99"/>
      <c r="J61" s="100">
        <f t="shared" si="1"/>
        <v>0</v>
      </c>
      <c r="L61" s="97"/>
    </row>
    <row r="62" spans="2:12" s="96" customFormat="1" ht="19.9" customHeight="1">
      <c r="B62" s="97"/>
      <c r="D62" s="98" t="s">
        <v>1487</v>
      </c>
      <c r="E62" s="99"/>
      <c r="F62" s="99"/>
      <c r="G62" s="99"/>
      <c r="H62" s="99"/>
      <c r="I62" s="99"/>
      <c r="J62" s="100">
        <f>J119</f>
        <v>0</v>
      </c>
      <c r="L62" s="97"/>
    </row>
    <row r="63" spans="2:12" s="96" customFormat="1" ht="19.9" customHeight="1">
      <c r="B63" s="97"/>
      <c r="D63" s="98" t="s">
        <v>1488</v>
      </c>
      <c r="E63" s="99"/>
      <c r="F63" s="99"/>
      <c r="G63" s="99"/>
      <c r="H63" s="99"/>
      <c r="I63" s="99"/>
      <c r="J63" s="100">
        <f>J140</f>
        <v>0</v>
      </c>
      <c r="L63" s="97"/>
    </row>
    <row r="64" spans="2:12" s="96" customFormat="1" ht="19.9" customHeight="1">
      <c r="B64" s="97"/>
      <c r="D64" s="98" t="s">
        <v>1489</v>
      </c>
      <c r="E64" s="99"/>
      <c r="F64" s="99"/>
      <c r="G64" s="99"/>
      <c r="H64" s="99"/>
      <c r="I64" s="99"/>
      <c r="J64" s="100">
        <f>J161</f>
        <v>0</v>
      </c>
      <c r="L64" s="97"/>
    </row>
    <row r="65" spans="2:12" s="17" customFormat="1" ht="21.75" customHeight="1">
      <c r="B65" s="18"/>
      <c r="L65" s="18"/>
    </row>
    <row r="66" spans="2:12" s="17" customFormat="1" ht="6.95" customHeight="1">
      <c r="B66" s="28"/>
      <c r="C66" s="29"/>
      <c r="D66" s="29"/>
      <c r="E66" s="29"/>
      <c r="F66" s="29"/>
      <c r="G66" s="29"/>
      <c r="H66" s="29"/>
      <c r="I66" s="29"/>
      <c r="J66" s="29"/>
      <c r="K66" s="29"/>
      <c r="L66" s="18"/>
    </row>
    <row r="70" spans="2:12" s="17" customFormat="1" ht="6.95" customHeight="1">
      <c r="B70" s="30"/>
      <c r="C70" s="31"/>
      <c r="D70" s="31"/>
      <c r="E70" s="31"/>
      <c r="F70" s="31"/>
      <c r="G70" s="31"/>
      <c r="H70" s="31"/>
      <c r="I70" s="31"/>
      <c r="J70" s="31"/>
      <c r="K70" s="31"/>
      <c r="L70" s="18"/>
    </row>
    <row r="71" spans="2:12" s="17" customFormat="1" ht="24.95" customHeight="1">
      <c r="B71" s="18"/>
      <c r="C71" s="6" t="s">
        <v>130</v>
      </c>
      <c r="L71" s="18"/>
    </row>
    <row r="72" spans="2:12" s="17" customFormat="1" ht="6.95" customHeight="1">
      <c r="B72" s="18"/>
      <c r="L72" s="18"/>
    </row>
    <row r="73" spans="2:12" s="17" customFormat="1" ht="12" customHeight="1">
      <c r="B73" s="18"/>
      <c r="C73" s="12" t="s">
        <v>16</v>
      </c>
      <c r="L73" s="18"/>
    </row>
    <row r="74" spans="2:12" s="17" customFormat="1" ht="16.5" customHeight="1">
      <c r="B74" s="18"/>
      <c r="E74" s="230" t="str">
        <f>E7</f>
        <v>Stavební úpravy Škola Dlouhá 56,  Nový Jičín 741 01</v>
      </c>
      <c r="F74" s="231"/>
      <c r="G74" s="231"/>
      <c r="H74" s="231"/>
      <c r="L74" s="18"/>
    </row>
    <row r="75" spans="2:12" s="17" customFormat="1" ht="12" customHeight="1">
      <c r="B75" s="18"/>
      <c r="C75" s="12" t="s">
        <v>104</v>
      </c>
      <c r="L75" s="18"/>
    </row>
    <row r="76" spans="2:12" s="17" customFormat="1" ht="16.5" customHeight="1">
      <c r="B76" s="18"/>
      <c r="E76" s="210" t="str">
        <f>E9</f>
        <v>02 - ZTI</v>
      </c>
      <c r="F76" s="229"/>
      <c r="G76" s="229"/>
      <c r="H76" s="229"/>
      <c r="L76" s="18"/>
    </row>
    <row r="77" spans="2:12" s="17" customFormat="1" ht="6.95" customHeight="1">
      <c r="B77" s="18"/>
      <c r="L77" s="18"/>
    </row>
    <row r="78" spans="2:12" s="17" customFormat="1" ht="12" customHeight="1">
      <c r="B78" s="18"/>
      <c r="C78" s="12" t="s">
        <v>21</v>
      </c>
      <c r="F78" s="10" t="str">
        <f>F12</f>
        <v xml:space="preserve"> </v>
      </c>
      <c r="I78" s="12" t="s">
        <v>23</v>
      </c>
      <c r="J78" s="38" t="str">
        <f>IF(J12="","",J12)</f>
        <v>16. 1. 2024</v>
      </c>
      <c r="L78" s="18"/>
    </row>
    <row r="79" spans="2:12" s="17" customFormat="1" ht="6.95" customHeight="1">
      <c r="B79" s="18"/>
      <c r="L79" s="18"/>
    </row>
    <row r="80" spans="2:12" s="17" customFormat="1" ht="25.7" customHeight="1">
      <c r="B80" s="18"/>
      <c r="C80" s="12" t="s">
        <v>25</v>
      </c>
      <c r="F80" s="10" t="str">
        <f>E15</f>
        <v>Město Nový Jičín</v>
      </c>
      <c r="I80" s="12" t="s">
        <v>31</v>
      </c>
      <c r="J80" s="15" t="str">
        <f>E21</f>
        <v>ing.arch. Tomáš Kudělka</v>
      </c>
      <c r="L80" s="18"/>
    </row>
    <row r="81" spans="2:12" s="17" customFormat="1" ht="15.2" customHeight="1">
      <c r="B81" s="18"/>
      <c r="C81" s="12" t="s">
        <v>29</v>
      </c>
      <c r="F81" s="10" t="str">
        <f>IF(E18="","",E18)</f>
        <v>Vyplň údaj</v>
      </c>
      <c r="I81" s="12" t="s">
        <v>34</v>
      </c>
      <c r="J81" s="15" t="str">
        <f>E24</f>
        <v xml:space="preserve"> </v>
      </c>
      <c r="L81" s="18"/>
    </row>
    <row r="82" spans="2:12" s="17" customFormat="1" ht="10.35" customHeight="1">
      <c r="B82" s="18"/>
      <c r="L82" s="18"/>
    </row>
    <row r="83" spans="2:20" s="101" customFormat="1" ht="29.25" customHeight="1">
      <c r="B83" s="102"/>
      <c r="C83" s="103" t="s">
        <v>131</v>
      </c>
      <c r="D83" s="104" t="s">
        <v>56</v>
      </c>
      <c r="E83" s="104" t="s">
        <v>52</v>
      </c>
      <c r="F83" s="104" t="s">
        <v>53</v>
      </c>
      <c r="G83" s="104" t="s">
        <v>132</v>
      </c>
      <c r="H83" s="104" t="s">
        <v>133</v>
      </c>
      <c r="I83" s="104" t="s">
        <v>134</v>
      </c>
      <c r="J83" s="104" t="s">
        <v>108</v>
      </c>
      <c r="K83" s="105" t="s">
        <v>135</v>
      </c>
      <c r="L83" s="102"/>
      <c r="M83" s="45" t="s">
        <v>19</v>
      </c>
      <c r="N83" s="46" t="s">
        <v>41</v>
      </c>
      <c r="O83" s="46" t="s">
        <v>136</v>
      </c>
      <c r="P83" s="46" t="s">
        <v>137</v>
      </c>
      <c r="Q83" s="46" t="s">
        <v>138</v>
      </c>
      <c r="R83" s="46" t="s">
        <v>139</v>
      </c>
      <c r="S83" s="46" t="s">
        <v>140</v>
      </c>
      <c r="T83" s="47" t="s">
        <v>141</v>
      </c>
    </row>
    <row r="84" spans="2:63" s="17" customFormat="1" ht="22.9" customHeight="1">
      <c r="B84" s="18"/>
      <c r="C84" s="51" t="s">
        <v>142</v>
      </c>
      <c r="J84" s="106">
        <f aca="true" t="shared" si="2" ref="J84:J86">BK84</f>
        <v>0</v>
      </c>
      <c r="L84" s="18"/>
      <c r="M84" s="48"/>
      <c r="N84" s="39"/>
      <c r="O84" s="39"/>
      <c r="P84" s="107">
        <f>P85</f>
        <v>0</v>
      </c>
      <c r="Q84" s="39"/>
      <c r="R84" s="107">
        <f>R85</f>
        <v>1.1383099999999997</v>
      </c>
      <c r="S84" s="39"/>
      <c r="T84" s="108">
        <f>T85</f>
        <v>0</v>
      </c>
      <c r="AT84" s="2" t="s">
        <v>70</v>
      </c>
      <c r="AU84" s="2" t="s">
        <v>109</v>
      </c>
      <c r="BK84" s="109">
        <f>BK85</f>
        <v>0</v>
      </c>
    </row>
    <row r="85" spans="2:63" s="110" customFormat="1" ht="25.9" customHeight="1">
      <c r="B85" s="111"/>
      <c r="D85" s="112" t="s">
        <v>70</v>
      </c>
      <c r="E85" s="113" t="s">
        <v>1028</v>
      </c>
      <c r="F85" s="113" t="s">
        <v>1490</v>
      </c>
      <c r="I85" s="114"/>
      <c r="J85" s="115">
        <f t="shared" si="2"/>
        <v>0</v>
      </c>
      <c r="L85" s="111"/>
      <c r="M85" s="116"/>
      <c r="P85" s="117">
        <f>P86+P119+P140+P161</f>
        <v>0</v>
      </c>
      <c r="R85" s="117">
        <f>R86+R119+R140+R161</f>
        <v>1.1383099999999997</v>
      </c>
      <c r="T85" s="118">
        <f>T86+T119+T140+T161</f>
        <v>0</v>
      </c>
      <c r="AR85" s="112" t="s">
        <v>81</v>
      </c>
      <c r="AT85" s="119" t="s">
        <v>70</v>
      </c>
      <c r="AU85" s="119" t="s">
        <v>71</v>
      </c>
      <c r="AY85" s="112" t="s">
        <v>145</v>
      </c>
      <c r="BK85" s="120">
        <f>BK86+BK119+BK140+BK161</f>
        <v>0</v>
      </c>
    </row>
    <row r="86" spans="2:63" s="110" customFormat="1" ht="22.9" customHeight="1">
      <c r="B86" s="111"/>
      <c r="D86" s="112" t="s">
        <v>70</v>
      </c>
      <c r="E86" s="121" t="s">
        <v>1491</v>
      </c>
      <c r="F86" s="121" t="s">
        <v>1492</v>
      </c>
      <c r="I86" s="114"/>
      <c r="J86" s="122">
        <f t="shared" si="2"/>
        <v>0</v>
      </c>
      <c r="L86" s="111"/>
      <c r="M86" s="116"/>
      <c r="P86" s="117">
        <f>SUM(P87:P118)</f>
        <v>0</v>
      </c>
      <c r="R86" s="117">
        <f>SUM(R87:R118)</f>
        <v>0.22192000000000003</v>
      </c>
      <c r="T86" s="118">
        <f>SUM(T87:T118)</f>
        <v>0</v>
      </c>
      <c r="AR86" s="112" t="s">
        <v>81</v>
      </c>
      <c r="AT86" s="119" t="s">
        <v>70</v>
      </c>
      <c r="AU86" s="119" t="s">
        <v>79</v>
      </c>
      <c r="AY86" s="112" t="s">
        <v>145</v>
      </c>
      <c r="BK86" s="120">
        <f>SUM(BK87:BK118)</f>
        <v>0</v>
      </c>
    </row>
    <row r="87" spans="2:65" s="17" customFormat="1" ht="16.5" customHeight="1">
      <c r="B87" s="18"/>
      <c r="C87" s="123" t="s">
        <v>250</v>
      </c>
      <c r="D87" s="123" t="s">
        <v>147</v>
      </c>
      <c r="E87" s="124" t="s">
        <v>1493</v>
      </c>
      <c r="F87" s="125" t="s">
        <v>1494</v>
      </c>
      <c r="G87" s="126" t="s">
        <v>1495</v>
      </c>
      <c r="H87" s="127">
        <v>2</v>
      </c>
      <c r="I87" s="128"/>
      <c r="J87" s="129">
        <f aca="true" t="shared" si="3" ref="J87:J97">ROUND(I87*H87,2)</f>
        <v>0</v>
      </c>
      <c r="K87" s="125" t="s">
        <v>19</v>
      </c>
      <c r="L87" s="18"/>
      <c r="M87" s="130" t="s">
        <v>19</v>
      </c>
      <c r="N87" s="131" t="s">
        <v>42</v>
      </c>
      <c r="P87" s="132">
        <f aca="true" t="shared" si="4" ref="P87:P97">O87*H87</f>
        <v>0</v>
      </c>
      <c r="Q87" s="132">
        <v>0</v>
      </c>
      <c r="R87" s="132">
        <f aca="true" t="shared" si="5" ref="R87:R97">Q87*H87</f>
        <v>0</v>
      </c>
      <c r="S87" s="132">
        <v>0</v>
      </c>
      <c r="T87" s="133">
        <f aca="true" t="shared" si="6" ref="T87:T97">S87*H87</f>
        <v>0</v>
      </c>
      <c r="AR87" s="134" t="s">
        <v>250</v>
      </c>
      <c r="AT87" s="134" t="s">
        <v>147</v>
      </c>
      <c r="AU87" s="134" t="s">
        <v>81</v>
      </c>
      <c r="AY87" s="2" t="s">
        <v>145</v>
      </c>
      <c r="BE87" s="135">
        <f aca="true" t="shared" si="7" ref="BE87:BE97">IF(N87="základní",J87,0)</f>
        <v>0</v>
      </c>
      <c r="BF87" s="135">
        <f aca="true" t="shared" si="8" ref="BF87:BF97">IF(N87="snížená",J87,0)</f>
        <v>0</v>
      </c>
      <c r="BG87" s="135">
        <f aca="true" t="shared" si="9" ref="BG87:BG97">IF(N87="zákl. přenesená",J87,0)</f>
        <v>0</v>
      </c>
      <c r="BH87" s="135">
        <f aca="true" t="shared" si="10" ref="BH87:BH97">IF(N87="sníž. přenesená",J87,0)</f>
        <v>0</v>
      </c>
      <c r="BI87" s="135">
        <f aca="true" t="shared" si="11" ref="BI87:BI97">IF(N87="nulová",J87,0)</f>
        <v>0</v>
      </c>
      <c r="BJ87" s="2" t="s">
        <v>79</v>
      </c>
      <c r="BK87" s="135">
        <f aca="true" t="shared" si="12" ref="BK87:BK97">ROUND(I87*H87,2)</f>
        <v>0</v>
      </c>
      <c r="BL87" s="2" t="s">
        <v>250</v>
      </c>
      <c r="BM87" s="134" t="s">
        <v>1496</v>
      </c>
    </row>
    <row r="88" spans="2:65" s="17" customFormat="1" ht="16.5" customHeight="1">
      <c r="B88" s="18"/>
      <c r="C88" s="123" t="s">
        <v>255</v>
      </c>
      <c r="D88" s="123" t="s">
        <v>147</v>
      </c>
      <c r="E88" s="124" t="s">
        <v>1497</v>
      </c>
      <c r="F88" s="125" t="s">
        <v>1498</v>
      </c>
      <c r="G88" s="126" t="s">
        <v>1495</v>
      </c>
      <c r="H88" s="127">
        <v>3</v>
      </c>
      <c r="I88" s="128"/>
      <c r="J88" s="129">
        <f t="shared" si="3"/>
        <v>0</v>
      </c>
      <c r="K88" s="125" t="s">
        <v>19</v>
      </c>
      <c r="L88" s="18"/>
      <c r="M88" s="130" t="s">
        <v>19</v>
      </c>
      <c r="N88" s="131" t="s">
        <v>42</v>
      </c>
      <c r="P88" s="132">
        <f t="shared" si="4"/>
        <v>0</v>
      </c>
      <c r="Q88" s="132">
        <v>0</v>
      </c>
      <c r="R88" s="132">
        <f t="shared" si="5"/>
        <v>0</v>
      </c>
      <c r="S88" s="132">
        <v>0</v>
      </c>
      <c r="T88" s="133">
        <f t="shared" si="6"/>
        <v>0</v>
      </c>
      <c r="AR88" s="134" t="s">
        <v>250</v>
      </c>
      <c r="AT88" s="134" t="s">
        <v>147</v>
      </c>
      <c r="AU88" s="134" t="s">
        <v>81</v>
      </c>
      <c r="AY88" s="2" t="s">
        <v>145</v>
      </c>
      <c r="BE88" s="135">
        <f t="shared" si="7"/>
        <v>0</v>
      </c>
      <c r="BF88" s="135">
        <f t="shared" si="8"/>
        <v>0</v>
      </c>
      <c r="BG88" s="135">
        <f t="shared" si="9"/>
        <v>0</v>
      </c>
      <c r="BH88" s="135">
        <f t="shared" si="10"/>
        <v>0</v>
      </c>
      <c r="BI88" s="135">
        <f t="shared" si="11"/>
        <v>0</v>
      </c>
      <c r="BJ88" s="2" t="s">
        <v>79</v>
      </c>
      <c r="BK88" s="135">
        <f t="shared" si="12"/>
        <v>0</v>
      </c>
      <c r="BL88" s="2" t="s">
        <v>250</v>
      </c>
      <c r="BM88" s="134" t="s">
        <v>1499</v>
      </c>
    </row>
    <row r="89" spans="2:65" s="17" customFormat="1" ht="16.5" customHeight="1">
      <c r="B89" s="18"/>
      <c r="C89" s="123" t="s">
        <v>260</v>
      </c>
      <c r="D89" s="123" t="s">
        <v>147</v>
      </c>
      <c r="E89" s="124" t="s">
        <v>1500</v>
      </c>
      <c r="F89" s="125" t="s">
        <v>1501</v>
      </c>
      <c r="G89" s="126" t="s">
        <v>1502</v>
      </c>
      <c r="H89" s="127">
        <v>40</v>
      </c>
      <c r="I89" s="128"/>
      <c r="J89" s="129">
        <f t="shared" si="3"/>
        <v>0</v>
      </c>
      <c r="K89" s="125" t="s">
        <v>19</v>
      </c>
      <c r="L89" s="18"/>
      <c r="M89" s="130" t="s">
        <v>19</v>
      </c>
      <c r="N89" s="131" t="s">
        <v>42</v>
      </c>
      <c r="P89" s="132">
        <f t="shared" si="4"/>
        <v>0</v>
      </c>
      <c r="Q89" s="132">
        <v>0</v>
      </c>
      <c r="R89" s="132">
        <f t="shared" si="5"/>
        <v>0</v>
      </c>
      <c r="S89" s="132">
        <v>0</v>
      </c>
      <c r="T89" s="133">
        <f t="shared" si="6"/>
        <v>0</v>
      </c>
      <c r="AR89" s="134" t="s">
        <v>250</v>
      </c>
      <c r="AT89" s="134" t="s">
        <v>147</v>
      </c>
      <c r="AU89" s="134" t="s">
        <v>81</v>
      </c>
      <c r="AY89" s="2" t="s">
        <v>145</v>
      </c>
      <c r="BE89" s="135">
        <f t="shared" si="7"/>
        <v>0</v>
      </c>
      <c r="BF89" s="135">
        <f t="shared" si="8"/>
        <v>0</v>
      </c>
      <c r="BG89" s="135">
        <f t="shared" si="9"/>
        <v>0</v>
      </c>
      <c r="BH89" s="135">
        <f t="shared" si="10"/>
        <v>0</v>
      </c>
      <c r="BI89" s="135">
        <f t="shared" si="11"/>
        <v>0</v>
      </c>
      <c r="BJ89" s="2" t="s">
        <v>79</v>
      </c>
      <c r="BK89" s="135">
        <f t="shared" si="12"/>
        <v>0</v>
      </c>
      <c r="BL89" s="2" t="s">
        <v>250</v>
      </c>
      <c r="BM89" s="134" t="s">
        <v>1503</v>
      </c>
    </row>
    <row r="90" spans="2:65" s="17" customFormat="1" ht="16.5" customHeight="1">
      <c r="B90" s="18"/>
      <c r="C90" s="123" t="s">
        <v>263</v>
      </c>
      <c r="D90" s="123" t="s">
        <v>147</v>
      </c>
      <c r="E90" s="124" t="s">
        <v>1504</v>
      </c>
      <c r="F90" s="125" t="s">
        <v>1505</v>
      </c>
      <c r="G90" s="126" t="s">
        <v>1201</v>
      </c>
      <c r="H90" s="127">
        <v>65</v>
      </c>
      <c r="I90" s="128"/>
      <c r="J90" s="129">
        <f t="shared" si="3"/>
        <v>0</v>
      </c>
      <c r="K90" s="125" t="s">
        <v>19</v>
      </c>
      <c r="L90" s="18"/>
      <c r="M90" s="130" t="s">
        <v>19</v>
      </c>
      <c r="N90" s="131" t="s">
        <v>42</v>
      </c>
      <c r="P90" s="132">
        <f t="shared" si="4"/>
        <v>0</v>
      </c>
      <c r="Q90" s="132">
        <v>0</v>
      </c>
      <c r="R90" s="132">
        <f t="shared" si="5"/>
        <v>0</v>
      </c>
      <c r="S90" s="132">
        <v>0</v>
      </c>
      <c r="T90" s="133">
        <f t="shared" si="6"/>
        <v>0</v>
      </c>
      <c r="AR90" s="134" t="s">
        <v>250</v>
      </c>
      <c r="AT90" s="134" t="s">
        <v>147</v>
      </c>
      <c r="AU90" s="134" t="s">
        <v>81</v>
      </c>
      <c r="AY90" s="2" t="s">
        <v>145</v>
      </c>
      <c r="BE90" s="135">
        <f t="shared" si="7"/>
        <v>0</v>
      </c>
      <c r="BF90" s="135">
        <f t="shared" si="8"/>
        <v>0</v>
      </c>
      <c r="BG90" s="135">
        <f t="shared" si="9"/>
        <v>0</v>
      </c>
      <c r="BH90" s="135">
        <f t="shared" si="10"/>
        <v>0</v>
      </c>
      <c r="BI90" s="135">
        <f t="shared" si="11"/>
        <v>0</v>
      </c>
      <c r="BJ90" s="2" t="s">
        <v>79</v>
      </c>
      <c r="BK90" s="135">
        <f t="shared" si="12"/>
        <v>0</v>
      </c>
      <c r="BL90" s="2" t="s">
        <v>250</v>
      </c>
      <c r="BM90" s="134" t="s">
        <v>1506</v>
      </c>
    </row>
    <row r="91" spans="2:65" s="17" customFormat="1" ht="16.5" customHeight="1">
      <c r="B91" s="18"/>
      <c r="C91" s="123" t="s">
        <v>270</v>
      </c>
      <c r="D91" s="123" t="s">
        <v>147</v>
      </c>
      <c r="E91" s="124" t="s">
        <v>1507</v>
      </c>
      <c r="F91" s="125" t="s">
        <v>1508</v>
      </c>
      <c r="G91" s="126" t="s">
        <v>1495</v>
      </c>
      <c r="H91" s="127">
        <v>10</v>
      </c>
      <c r="I91" s="128"/>
      <c r="J91" s="129">
        <f t="shared" si="3"/>
        <v>0</v>
      </c>
      <c r="K91" s="125" t="s">
        <v>19</v>
      </c>
      <c r="L91" s="18"/>
      <c r="M91" s="130" t="s">
        <v>19</v>
      </c>
      <c r="N91" s="131" t="s">
        <v>42</v>
      </c>
      <c r="P91" s="132">
        <f t="shared" si="4"/>
        <v>0</v>
      </c>
      <c r="Q91" s="132">
        <v>0</v>
      </c>
      <c r="R91" s="132">
        <f t="shared" si="5"/>
        <v>0</v>
      </c>
      <c r="S91" s="132">
        <v>0</v>
      </c>
      <c r="T91" s="133">
        <f t="shared" si="6"/>
        <v>0</v>
      </c>
      <c r="AR91" s="134" t="s">
        <v>250</v>
      </c>
      <c r="AT91" s="134" t="s">
        <v>147</v>
      </c>
      <c r="AU91" s="134" t="s">
        <v>81</v>
      </c>
      <c r="AY91" s="2" t="s">
        <v>145</v>
      </c>
      <c r="BE91" s="135">
        <f t="shared" si="7"/>
        <v>0</v>
      </c>
      <c r="BF91" s="135">
        <f t="shared" si="8"/>
        <v>0</v>
      </c>
      <c r="BG91" s="135">
        <f t="shared" si="9"/>
        <v>0</v>
      </c>
      <c r="BH91" s="135">
        <f t="shared" si="10"/>
        <v>0</v>
      </c>
      <c r="BI91" s="135">
        <f t="shared" si="11"/>
        <v>0</v>
      </c>
      <c r="BJ91" s="2" t="s">
        <v>79</v>
      </c>
      <c r="BK91" s="135">
        <f t="shared" si="12"/>
        <v>0</v>
      </c>
      <c r="BL91" s="2" t="s">
        <v>250</v>
      </c>
      <c r="BM91" s="134" t="s">
        <v>1509</v>
      </c>
    </row>
    <row r="92" spans="2:65" s="17" customFormat="1" ht="16.5" customHeight="1">
      <c r="B92" s="18"/>
      <c r="C92" s="123" t="s">
        <v>7</v>
      </c>
      <c r="D92" s="123" t="s">
        <v>147</v>
      </c>
      <c r="E92" s="124" t="s">
        <v>1510</v>
      </c>
      <c r="F92" s="125" t="s">
        <v>1511</v>
      </c>
      <c r="G92" s="126" t="s">
        <v>1502</v>
      </c>
      <c r="H92" s="127">
        <v>72</v>
      </c>
      <c r="I92" s="128"/>
      <c r="J92" s="129">
        <f t="shared" si="3"/>
        <v>0</v>
      </c>
      <c r="K92" s="125" t="s">
        <v>19</v>
      </c>
      <c r="L92" s="18"/>
      <c r="M92" s="130" t="s">
        <v>19</v>
      </c>
      <c r="N92" s="131" t="s">
        <v>42</v>
      </c>
      <c r="P92" s="132">
        <f t="shared" si="4"/>
        <v>0</v>
      </c>
      <c r="Q92" s="132">
        <v>0</v>
      </c>
      <c r="R92" s="132">
        <f t="shared" si="5"/>
        <v>0</v>
      </c>
      <c r="S92" s="132">
        <v>0</v>
      </c>
      <c r="T92" s="133">
        <f t="shared" si="6"/>
        <v>0</v>
      </c>
      <c r="AR92" s="134" t="s">
        <v>250</v>
      </c>
      <c r="AT92" s="134" t="s">
        <v>147</v>
      </c>
      <c r="AU92" s="134" t="s">
        <v>81</v>
      </c>
      <c r="AY92" s="2" t="s">
        <v>145</v>
      </c>
      <c r="BE92" s="135">
        <f t="shared" si="7"/>
        <v>0</v>
      </c>
      <c r="BF92" s="135">
        <f t="shared" si="8"/>
        <v>0</v>
      </c>
      <c r="BG92" s="135">
        <f t="shared" si="9"/>
        <v>0</v>
      </c>
      <c r="BH92" s="135">
        <f t="shared" si="10"/>
        <v>0</v>
      </c>
      <c r="BI92" s="135">
        <f t="shared" si="11"/>
        <v>0</v>
      </c>
      <c r="BJ92" s="2" t="s">
        <v>79</v>
      </c>
      <c r="BK92" s="135">
        <f t="shared" si="12"/>
        <v>0</v>
      </c>
      <c r="BL92" s="2" t="s">
        <v>250</v>
      </c>
      <c r="BM92" s="134" t="s">
        <v>1512</v>
      </c>
    </row>
    <row r="93" spans="2:65" s="17" customFormat="1" ht="16.5" customHeight="1">
      <c r="B93" s="18"/>
      <c r="C93" s="123" t="s">
        <v>279</v>
      </c>
      <c r="D93" s="123" t="s">
        <v>147</v>
      </c>
      <c r="E93" s="124" t="s">
        <v>1513</v>
      </c>
      <c r="F93" s="125" t="s">
        <v>1514</v>
      </c>
      <c r="G93" s="126" t="s">
        <v>1495</v>
      </c>
      <c r="H93" s="127">
        <v>8</v>
      </c>
      <c r="I93" s="128"/>
      <c r="J93" s="129">
        <f t="shared" si="3"/>
        <v>0</v>
      </c>
      <c r="K93" s="125" t="s">
        <v>19</v>
      </c>
      <c r="L93" s="18"/>
      <c r="M93" s="130" t="s">
        <v>19</v>
      </c>
      <c r="N93" s="131" t="s">
        <v>42</v>
      </c>
      <c r="P93" s="132">
        <f t="shared" si="4"/>
        <v>0</v>
      </c>
      <c r="Q93" s="132">
        <v>0</v>
      </c>
      <c r="R93" s="132">
        <f t="shared" si="5"/>
        <v>0</v>
      </c>
      <c r="S93" s="132">
        <v>0</v>
      </c>
      <c r="T93" s="133">
        <f t="shared" si="6"/>
        <v>0</v>
      </c>
      <c r="AR93" s="134" t="s">
        <v>250</v>
      </c>
      <c r="AT93" s="134" t="s">
        <v>147</v>
      </c>
      <c r="AU93" s="134" t="s">
        <v>81</v>
      </c>
      <c r="AY93" s="2" t="s">
        <v>145</v>
      </c>
      <c r="BE93" s="135">
        <f t="shared" si="7"/>
        <v>0</v>
      </c>
      <c r="BF93" s="135">
        <f t="shared" si="8"/>
        <v>0</v>
      </c>
      <c r="BG93" s="135">
        <f t="shared" si="9"/>
        <v>0</v>
      </c>
      <c r="BH93" s="135">
        <f t="shared" si="10"/>
        <v>0</v>
      </c>
      <c r="BI93" s="135">
        <f t="shared" si="11"/>
        <v>0</v>
      </c>
      <c r="BJ93" s="2" t="s">
        <v>79</v>
      </c>
      <c r="BK93" s="135">
        <f t="shared" si="12"/>
        <v>0</v>
      </c>
      <c r="BL93" s="2" t="s">
        <v>250</v>
      </c>
      <c r="BM93" s="134" t="s">
        <v>1515</v>
      </c>
    </row>
    <row r="94" spans="2:65" s="17" customFormat="1" ht="24.2" customHeight="1">
      <c r="B94" s="18"/>
      <c r="C94" s="123" t="s">
        <v>79</v>
      </c>
      <c r="D94" s="123" t="s">
        <v>147</v>
      </c>
      <c r="E94" s="124" t="s">
        <v>1516</v>
      </c>
      <c r="F94" s="125" t="s">
        <v>1517</v>
      </c>
      <c r="G94" s="126" t="s">
        <v>292</v>
      </c>
      <c r="H94" s="127">
        <v>8</v>
      </c>
      <c r="I94" s="128"/>
      <c r="J94" s="129">
        <f t="shared" si="3"/>
        <v>0</v>
      </c>
      <c r="K94" s="125" t="s">
        <v>151</v>
      </c>
      <c r="L94" s="18"/>
      <c r="M94" s="130" t="s">
        <v>19</v>
      </c>
      <c r="N94" s="131" t="s">
        <v>42</v>
      </c>
      <c r="P94" s="132">
        <f t="shared" si="4"/>
        <v>0</v>
      </c>
      <c r="Q94" s="132">
        <v>0.00157</v>
      </c>
      <c r="R94" s="132">
        <f t="shared" si="5"/>
        <v>0.01256</v>
      </c>
      <c r="S94" s="132">
        <v>0</v>
      </c>
      <c r="T94" s="133">
        <f t="shared" si="6"/>
        <v>0</v>
      </c>
      <c r="AR94" s="134" t="s">
        <v>250</v>
      </c>
      <c r="AT94" s="134" t="s">
        <v>147</v>
      </c>
      <c r="AU94" s="134" t="s">
        <v>81</v>
      </c>
      <c r="AY94" s="2" t="s">
        <v>145</v>
      </c>
      <c r="BE94" s="135">
        <f t="shared" si="7"/>
        <v>0</v>
      </c>
      <c r="BF94" s="135">
        <f t="shared" si="8"/>
        <v>0</v>
      </c>
      <c r="BG94" s="135">
        <f t="shared" si="9"/>
        <v>0</v>
      </c>
      <c r="BH94" s="135">
        <f t="shared" si="10"/>
        <v>0</v>
      </c>
      <c r="BI94" s="135">
        <f t="shared" si="11"/>
        <v>0</v>
      </c>
      <c r="BJ94" s="2" t="s">
        <v>79</v>
      </c>
      <c r="BK94" s="135">
        <f t="shared" si="12"/>
        <v>0</v>
      </c>
      <c r="BL94" s="2" t="s">
        <v>250</v>
      </c>
      <c r="BM94" s="134" t="s">
        <v>1518</v>
      </c>
    </row>
    <row r="95" spans="2:47" s="17" customFormat="1" ht="12">
      <c r="B95" s="18"/>
      <c r="D95" s="136" t="s">
        <v>154</v>
      </c>
      <c r="F95" s="137" t="s">
        <v>1519</v>
      </c>
      <c r="I95" s="138"/>
      <c r="L95" s="18"/>
      <c r="M95" s="139"/>
      <c r="T95" s="42"/>
      <c r="AT95" s="2" t="s">
        <v>154</v>
      </c>
      <c r="AU95" s="2" t="s">
        <v>81</v>
      </c>
    </row>
    <row r="96" spans="2:51" s="148" customFormat="1" ht="12">
      <c r="B96" s="149"/>
      <c r="D96" s="142" t="s">
        <v>156</v>
      </c>
      <c r="E96" s="150" t="s">
        <v>19</v>
      </c>
      <c r="F96" s="151" t="s">
        <v>184</v>
      </c>
      <c r="H96" s="152">
        <v>8</v>
      </c>
      <c r="I96" s="153"/>
      <c r="L96" s="149"/>
      <c r="M96" s="154"/>
      <c r="T96" s="155"/>
      <c r="AT96" s="150" t="s">
        <v>156</v>
      </c>
      <c r="AU96" s="150" t="s">
        <v>81</v>
      </c>
      <c r="AV96" s="148" t="s">
        <v>81</v>
      </c>
      <c r="AW96" s="148" t="s">
        <v>33</v>
      </c>
      <c r="AX96" s="148" t="s">
        <v>79</v>
      </c>
      <c r="AY96" s="150" t="s">
        <v>145</v>
      </c>
    </row>
    <row r="97" spans="2:65" s="17" customFormat="1" ht="24.2" customHeight="1">
      <c r="B97" s="18"/>
      <c r="C97" s="123" t="s">
        <v>81</v>
      </c>
      <c r="D97" s="123" t="s">
        <v>147</v>
      </c>
      <c r="E97" s="124" t="s">
        <v>1520</v>
      </c>
      <c r="F97" s="125" t="s">
        <v>1521</v>
      </c>
      <c r="G97" s="126" t="s">
        <v>292</v>
      </c>
      <c r="H97" s="127">
        <v>40</v>
      </c>
      <c r="I97" s="128"/>
      <c r="J97" s="129">
        <f t="shared" si="3"/>
        <v>0</v>
      </c>
      <c r="K97" s="125" t="s">
        <v>151</v>
      </c>
      <c r="L97" s="18"/>
      <c r="M97" s="130" t="s">
        <v>19</v>
      </c>
      <c r="N97" s="131" t="s">
        <v>42</v>
      </c>
      <c r="P97" s="132">
        <f t="shared" si="4"/>
        <v>0</v>
      </c>
      <c r="Q97" s="132">
        <v>0.00203</v>
      </c>
      <c r="R97" s="132">
        <f t="shared" si="5"/>
        <v>0.08120000000000001</v>
      </c>
      <c r="S97" s="132">
        <v>0</v>
      </c>
      <c r="T97" s="133">
        <f t="shared" si="6"/>
        <v>0</v>
      </c>
      <c r="AR97" s="134" t="s">
        <v>250</v>
      </c>
      <c r="AT97" s="134" t="s">
        <v>147</v>
      </c>
      <c r="AU97" s="134" t="s">
        <v>81</v>
      </c>
      <c r="AY97" s="2" t="s">
        <v>145</v>
      </c>
      <c r="BE97" s="135">
        <f t="shared" si="7"/>
        <v>0</v>
      </c>
      <c r="BF97" s="135">
        <f t="shared" si="8"/>
        <v>0</v>
      </c>
      <c r="BG97" s="135">
        <f t="shared" si="9"/>
        <v>0</v>
      </c>
      <c r="BH97" s="135">
        <f t="shared" si="10"/>
        <v>0</v>
      </c>
      <c r="BI97" s="135">
        <f t="shared" si="11"/>
        <v>0</v>
      </c>
      <c r="BJ97" s="2" t="s">
        <v>79</v>
      </c>
      <c r="BK97" s="135">
        <f t="shared" si="12"/>
        <v>0</v>
      </c>
      <c r="BL97" s="2" t="s">
        <v>250</v>
      </c>
      <c r="BM97" s="134" t="s">
        <v>1522</v>
      </c>
    </row>
    <row r="98" spans="2:47" s="17" customFormat="1" ht="12">
      <c r="B98" s="18"/>
      <c r="D98" s="136" t="s">
        <v>154</v>
      </c>
      <c r="F98" s="137" t="s">
        <v>1523</v>
      </c>
      <c r="I98" s="138"/>
      <c r="L98" s="18"/>
      <c r="M98" s="139"/>
      <c r="T98" s="42"/>
      <c r="AT98" s="2" t="s">
        <v>154</v>
      </c>
      <c r="AU98" s="2" t="s">
        <v>81</v>
      </c>
    </row>
    <row r="99" spans="2:51" s="148" customFormat="1" ht="12">
      <c r="B99" s="149"/>
      <c r="D99" s="142" t="s">
        <v>156</v>
      </c>
      <c r="E99" s="150" t="s">
        <v>19</v>
      </c>
      <c r="F99" s="151" t="s">
        <v>792</v>
      </c>
      <c r="H99" s="152">
        <v>40</v>
      </c>
      <c r="I99" s="153"/>
      <c r="L99" s="149"/>
      <c r="M99" s="154"/>
      <c r="T99" s="155"/>
      <c r="AT99" s="150" t="s">
        <v>156</v>
      </c>
      <c r="AU99" s="150" t="s">
        <v>81</v>
      </c>
      <c r="AV99" s="148" t="s">
        <v>81</v>
      </c>
      <c r="AW99" s="148" t="s">
        <v>33</v>
      </c>
      <c r="AX99" s="148" t="s">
        <v>79</v>
      </c>
      <c r="AY99" s="150" t="s">
        <v>145</v>
      </c>
    </row>
    <row r="100" spans="2:65" s="17" customFormat="1" ht="24.2" customHeight="1">
      <c r="B100" s="18"/>
      <c r="C100" s="123" t="s">
        <v>166</v>
      </c>
      <c r="D100" s="123" t="s">
        <v>147</v>
      </c>
      <c r="E100" s="124" t="s">
        <v>1524</v>
      </c>
      <c r="F100" s="125" t="s">
        <v>1525</v>
      </c>
      <c r="G100" s="126" t="s">
        <v>292</v>
      </c>
      <c r="H100" s="127">
        <v>83</v>
      </c>
      <c r="I100" s="128"/>
      <c r="J100" s="129">
        <f>ROUND(I100*H100,2)</f>
        <v>0</v>
      </c>
      <c r="K100" s="125" t="s">
        <v>151</v>
      </c>
      <c r="L100" s="18"/>
      <c r="M100" s="130" t="s">
        <v>19</v>
      </c>
      <c r="N100" s="131" t="s">
        <v>42</v>
      </c>
      <c r="P100" s="132">
        <f>O100*H100</f>
        <v>0</v>
      </c>
      <c r="Q100" s="132">
        <v>0.00059</v>
      </c>
      <c r="R100" s="132">
        <f>Q100*H100</f>
        <v>0.04897</v>
      </c>
      <c r="S100" s="132">
        <v>0</v>
      </c>
      <c r="T100" s="133">
        <f>S100*H100</f>
        <v>0</v>
      </c>
      <c r="AR100" s="134" t="s">
        <v>250</v>
      </c>
      <c r="AT100" s="134" t="s">
        <v>147</v>
      </c>
      <c r="AU100" s="134" t="s">
        <v>81</v>
      </c>
      <c r="AY100" s="2" t="s">
        <v>145</v>
      </c>
      <c r="BE100" s="135">
        <f>IF(N100="základní",J100,0)</f>
        <v>0</v>
      </c>
      <c r="BF100" s="135">
        <f>IF(N100="snížená",J100,0)</f>
        <v>0</v>
      </c>
      <c r="BG100" s="135">
        <f>IF(N100="zákl. přenesená",J100,0)</f>
        <v>0</v>
      </c>
      <c r="BH100" s="135">
        <f>IF(N100="sníž. přenesená",J100,0)</f>
        <v>0</v>
      </c>
      <c r="BI100" s="135">
        <f>IF(N100="nulová",J100,0)</f>
        <v>0</v>
      </c>
      <c r="BJ100" s="2" t="s">
        <v>79</v>
      </c>
      <c r="BK100" s="135">
        <f>ROUND(I100*H100,2)</f>
        <v>0</v>
      </c>
      <c r="BL100" s="2" t="s">
        <v>250</v>
      </c>
      <c r="BM100" s="134" t="s">
        <v>1526</v>
      </c>
    </row>
    <row r="101" spans="2:47" s="17" customFormat="1" ht="12">
      <c r="B101" s="18"/>
      <c r="D101" s="136" t="s">
        <v>154</v>
      </c>
      <c r="F101" s="137" t="s">
        <v>1527</v>
      </c>
      <c r="I101" s="138"/>
      <c r="L101" s="18"/>
      <c r="M101" s="139"/>
      <c r="T101" s="42"/>
      <c r="AT101" s="2" t="s">
        <v>154</v>
      </c>
      <c r="AU101" s="2" t="s">
        <v>81</v>
      </c>
    </row>
    <row r="102" spans="2:65" s="17" customFormat="1" ht="24.2" customHeight="1">
      <c r="B102" s="18"/>
      <c r="C102" s="123" t="s">
        <v>152</v>
      </c>
      <c r="D102" s="123" t="s">
        <v>147</v>
      </c>
      <c r="E102" s="124" t="s">
        <v>1528</v>
      </c>
      <c r="F102" s="125" t="s">
        <v>1529</v>
      </c>
      <c r="G102" s="126" t="s">
        <v>292</v>
      </c>
      <c r="H102" s="127">
        <v>5</v>
      </c>
      <c r="I102" s="128"/>
      <c r="J102" s="129">
        <f>ROUND(I102*H102,2)</f>
        <v>0</v>
      </c>
      <c r="K102" s="125" t="s">
        <v>151</v>
      </c>
      <c r="L102" s="18"/>
      <c r="M102" s="130" t="s">
        <v>19</v>
      </c>
      <c r="N102" s="131" t="s">
        <v>42</v>
      </c>
      <c r="P102" s="132">
        <f>O102*H102</f>
        <v>0</v>
      </c>
      <c r="Q102" s="132">
        <v>0.00201</v>
      </c>
      <c r="R102" s="132">
        <f>Q102*H102</f>
        <v>0.01005</v>
      </c>
      <c r="S102" s="132">
        <v>0</v>
      </c>
      <c r="T102" s="133">
        <f>S102*H102</f>
        <v>0</v>
      </c>
      <c r="AR102" s="134" t="s">
        <v>250</v>
      </c>
      <c r="AT102" s="134" t="s">
        <v>147</v>
      </c>
      <c r="AU102" s="134" t="s">
        <v>81</v>
      </c>
      <c r="AY102" s="2" t="s">
        <v>145</v>
      </c>
      <c r="BE102" s="135">
        <f>IF(N102="základní",J102,0)</f>
        <v>0</v>
      </c>
      <c r="BF102" s="135">
        <f>IF(N102="snížená",J102,0)</f>
        <v>0</v>
      </c>
      <c r="BG102" s="135">
        <f>IF(N102="zákl. přenesená",J102,0)</f>
        <v>0</v>
      </c>
      <c r="BH102" s="135">
        <f>IF(N102="sníž. přenesená",J102,0)</f>
        <v>0</v>
      </c>
      <c r="BI102" s="135">
        <f>IF(N102="nulová",J102,0)</f>
        <v>0</v>
      </c>
      <c r="BJ102" s="2" t="s">
        <v>79</v>
      </c>
      <c r="BK102" s="135">
        <f>ROUND(I102*H102,2)</f>
        <v>0</v>
      </c>
      <c r="BL102" s="2" t="s">
        <v>250</v>
      </c>
      <c r="BM102" s="134" t="s">
        <v>1530</v>
      </c>
    </row>
    <row r="103" spans="2:47" s="17" customFormat="1" ht="12">
      <c r="B103" s="18"/>
      <c r="D103" s="136" t="s">
        <v>154</v>
      </c>
      <c r="F103" s="137" t="s">
        <v>1531</v>
      </c>
      <c r="I103" s="138"/>
      <c r="L103" s="18"/>
      <c r="M103" s="139"/>
      <c r="T103" s="42"/>
      <c r="AT103" s="2" t="s">
        <v>154</v>
      </c>
      <c r="AU103" s="2" t="s">
        <v>81</v>
      </c>
    </row>
    <row r="104" spans="2:65" s="17" customFormat="1" ht="21.75" customHeight="1">
      <c r="B104" s="18"/>
      <c r="C104" s="123" t="s">
        <v>179</v>
      </c>
      <c r="D104" s="123" t="s">
        <v>147</v>
      </c>
      <c r="E104" s="124" t="s">
        <v>1532</v>
      </c>
      <c r="F104" s="125" t="s">
        <v>1533</v>
      </c>
      <c r="G104" s="126" t="s">
        <v>292</v>
      </c>
      <c r="H104" s="127">
        <v>22</v>
      </c>
      <c r="I104" s="128"/>
      <c r="J104" s="129">
        <f>ROUND(I104*H104,2)</f>
        <v>0</v>
      </c>
      <c r="K104" s="125" t="s">
        <v>151</v>
      </c>
      <c r="L104" s="18"/>
      <c r="M104" s="130" t="s">
        <v>19</v>
      </c>
      <c r="N104" s="131" t="s">
        <v>42</v>
      </c>
      <c r="P104" s="132">
        <f>O104*H104</f>
        <v>0</v>
      </c>
      <c r="Q104" s="132">
        <v>0.00041</v>
      </c>
      <c r="R104" s="132">
        <f>Q104*H104</f>
        <v>0.00902</v>
      </c>
      <c r="S104" s="132">
        <v>0</v>
      </c>
      <c r="T104" s="133">
        <f>S104*H104</f>
        <v>0</v>
      </c>
      <c r="AR104" s="134" t="s">
        <v>250</v>
      </c>
      <c r="AT104" s="134" t="s">
        <v>147</v>
      </c>
      <c r="AU104" s="134" t="s">
        <v>81</v>
      </c>
      <c r="AY104" s="2" t="s">
        <v>145</v>
      </c>
      <c r="BE104" s="135">
        <f>IF(N104="základní",J104,0)</f>
        <v>0</v>
      </c>
      <c r="BF104" s="135">
        <f>IF(N104="snížená",J104,0)</f>
        <v>0</v>
      </c>
      <c r="BG104" s="135">
        <f>IF(N104="zákl. přenesená",J104,0)</f>
        <v>0</v>
      </c>
      <c r="BH104" s="135">
        <f>IF(N104="sníž. přenesená",J104,0)</f>
        <v>0</v>
      </c>
      <c r="BI104" s="135">
        <f>IF(N104="nulová",J104,0)</f>
        <v>0</v>
      </c>
      <c r="BJ104" s="2" t="s">
        <v>79</v>
      </c>
      <c r="BK104" s="135">
        <f>ROUND(I104*H104,2)</f>
        <v>0</v>
      </c>
      <c r="BL104" s="2" t="s">
        <v>250</v>
      </c>
      <c r="BM104" s="134" t="s">
        <v>1534</v>
      </c>
    </row>
    <row r="105" spans="2:47" s="17" customFormat="1" ht="12">
      <c r="B105" s="18"/>
      <c r="D105" s="136" t="s">
        <v>154</v>
      </c>
      <c r="F105" s="137" t="s">
        <v>1535</v>
      </c>
      <c r="I105" s="138"/>
      <c r="L105" s="18"/>
      <c r="M105" s="139"/>
      <c r="T105" s="42"/>
      <c r="AT105" s="2" t="s">
        <v>154</v>
      </c>
      <c r="AU105" s="2" t="s">
        <v>81</v>
      </c>
    </row>
    <row r="106" spans="2:65" s="17" customFormat="1" ht="21.75" customHeight="1">
      <c r="B106" s="18"/>
      <c r="C106" s="123" t="s">
        <v>187</v>
      </c>
      <c r="D106" s="123" t="s">
        <v>147</v>
      </c>
      <c r="E106" s="124" t="s">
        <v>1536</v>
      </c>
      <c r="F106" s="125" t="s">
        <v>1537</v>
      </c>
      <c r="G106" s="126" t="s">
        <v>292</v>
      </c>
      <c r="H106" s="127">
        <v>98</v>
      </c>
      <c r="I106" s="128"/>
      <c r="J106" s="129">
        <f>ROUND(I106*H106,2)</f>
        <v>0</v>
      </c>
      <c r="K106" s="125" t="s">
        <v>151</v>
      </c>
      <c r="L106" s="18"/>
      <c r="M106" s="130" t="s">
        <v>19</v>
      </c>
      <c r="N106" s="131" t="s">
        <v>42</v>
      </c>
      <c r="P106" s="132">
        <f>O106*H106</f>
        <v>0</v>
      </c>
      <c r="Q106" s="132">
        <v>0.00048</v>
      </c>
      <c r="R106" s="132">
        <f>Q106*H106</f>
        <v>0.04704</v>
      </c>
      <c r="S106" s="132">
        <v>0</v>
      </c>
      <c r="T106" s="133">
        <f>S106*H106</f>
        <v>0</v>
      </c>
      <c r="AR106" s="134" t="s">
        <v>250</v>
      </c>
      <c r="AT106" s="134" t="s">
        <v>147</v>
      </c>
      <c r="AU106" s="134" t="s">
        <v>81</v>
      </c>
      <c r="AY106" s="2" t="s">
        <v>145</v>
      </c>
      <c r="BE106" s="135">
        <f>IF(N106="základní",J106,0)</f>
        <v>0</v>
      </c>
      <c r="BF106" s="135">
        <f>IF(N106="snížená",J106,0)</f>
        <v>0</v>
      </c>
      <c r="BG106" s="135">
        <f>IF(N106="zákl. přenesená",J106,0)</f>
        <v>0</v>
      </c>
      <c r="BH106" s="135">
        <f>IF(N106="sníž. přenesená",J106,0)</f>
        <v>0</v>
      </c>
      <c r="BI106" s="135">
        <f>IF(N106="nulová",J106,0)</f>
        <v>0</v>
      </c>
      <c r="BJ106" s="2" t="s">
        <v>79</v>
      </c>
      <c r="BK106" s="135">
        <f>ROUND(I106*H106,2)</f>
        <v>0</v>
      </c>
      <c r="BL106" s="2" t="s">
        <v>250</v>
      </c>
      <c r="BM106" s="134" t="s">
        <v>1538</v>
      </c>
    </row>
    <row r="107" spans="2:47" s="17" customFormat="1" ht="12">
      <c r="B107" s="18"/>
      <c r="D107" s="136" t="s">
        <v>154</v>
      </c>
      <c r="F107" s="137" t="s">
        <v>1539</v>
      </c>
      <c r="I107" s="138"/>
      <c r="L107" s="18"/>
      <c r="M107" s="139"/>
      <c r="T107" s="42"/>
      <c r="AT107" s="2" t="s">
        <v>154</v>
      </c>
      <c r="AU107" s="2" t="s">
        <v>81</v>
      </c>
    </row>
    <row r="108" spans="2:65" s="17" customFormat="1" ht="24.2" customHeight="1">
      <c r="B108" s="18"/>
      <c r="C108" s="123" t="s">
        <v>195</v>
      </c>
      <c r="D108" s="123" t="s">
        <v>147</v>
      </c>
      <c r="E108" s="124" t="s">
        <v>1540</v>
      </c>
      <c r="F108" s="125" t="s">
        <v>1541</v>
      </c>
      <c r="G108" s="126" t="s">
        <v>232</v>
      </c>
      <c r="H108" s="127">
        <v>15</v>
      </c>
      <c r="I108" s="128"/>
      <c r="J108" s="129">
        <f aca="true" t="shared" si="13" ref="J108:J118">ROUND(I108*H108,2)</f>
        <v>0</v>
      </c>
      <c r="K108" s="125" t="s">
        <v>19</v>
      </c>
      <c r="L108" s="18"/>
      <c r="M108" s="130" t="s">
        <v>19</v>
      </c>
      <c r="N108" s="131" t="s">
        <v>42</v>
      </c>
      <c r="P108" s="132">
        <f aca="true" t="shared" si="14" ref="P108:P118">O108*H108</f>
        <v>0</v>
      </c>
      <c r="Q108" s="132">
        <v>0</v>
      </c>
      <c r="R108" s="132">
        <f aca="true" t="shared" si="15" ref="R108:R118">Q108*H108</f>
        <v>0</v>
      </c>
      <c r="S108" s="132">
        <v>0</v>
      </c>
      <c r="T108" s="133">
        <f aca="true" t="shared" si="16" ref="T108:T118">S108*H108</f>
        <v>0</v>
      </c>
      <c r="AR108" s="134" t="s">
        <v>250</v>
      </c>
      <c r="AT108" s="134" t="s">
        <v>147</v>
      </c>
      <c r="AU108" s="134" t="s">
        <v>81</v>
      </c>
      <c r="AY108" s="2" t="s">
        <v>145</v>
      </c>
      <c r="BE108" s="135">
        <f aca="true" t="shared" si="17" ref="BE108:BE171">IF(N108="základní",J108,0)</f>
        <v>0</v>
      </c>
      <c r="BF108" s="135">
        <f aca="true" t="shared" si="18" ref="BF108:BF171">IF(N108="snížená",J108,0)</f>
        <v>0</v>
      </c>
      <c r="BG108" s="135">
        <f aca="true" t="shared" si="19" ref="BG108:BG171">IF(N108="zákl. přenesená",J108,0)</f>
        <v>0</v>
      </c>
      <c r="BH108" s="135">
        <f aca="true" t="shared" si="20" ref="BH108:BH171">IF(N108="sníž. přenesená",J108,0)</f>
        <v>0</v>
      </c>
      <c r="BI108" s="135">
        <f aca="true" t="shared" si="21" ref="BI108:BI171">IF(N108="nulová",J108,0)</f>
        <v>0</v>
      </c>
      <c r="BJ108" s="2" t="s">
        <v>79</v>
      </c>
      <c r="BK108" s="135">
        <f aca="true" t="shared" si="22" ref="BK108:BK118">ROUND(I108*H108,2)</f>
        <v>0</v>
      </c>
      <c r="BL108" s="2" t="s">
        <v>250</v>
      </c>
      <c r="BM108" s="134" t="s">
        <v>1542</v>
      </c>
    </row>
    <row r="109" spans="2:65" s="17" customFormat="1" ht="24.2" customHeight="1">
      <c r="B109" s="18"/>
      <c r="C109" s="123" t="s">
        <v>184</v>
      </c>
      <c r="D109" s="123" t="s">
        <v>147</v>
      </c>
      <c r="E109" s="124" t="s">
        <v>1543</v>
      </c>
      <c r="F109" s="125" t="s">
        <v>1544</v>
      </c>
      <c r="G109" s="126" t="s">
        <v>232</v>
      </c>
      <c r="H109" s="127">
        <v>36</v>
      </c>
      <c r="I109" s="128"/>
      <c r="J109" s="129">
        <f t="shared" si="13"/>
        <v>0</v>
      </c>
      <c r="K109" s="125" t="s">
        <v>19</v>
      </c>
      <c r="L109" s="18"/>
      <c r="M109" s="130" t="s">
        <v>19</v>
      </c>
      <c r="N109" s="131" t="s">
        <v>42</v>
      </c>
      <c r="P109" s="132">
        <f t="shared" si="14"/>
        <v>0</v>
      </c>
      <c r="Q109" s="132">
        <v>0</v>
      </c>
      <c r="R109" s="132">
        <f t="shared" si="15"/>
        <v>0</v>
      </c>
      <c r="S109" s="132">
        <v>0</v>
      </c>
      <c r="T109" s="133">
        <f t="shared" si="16"/>
        <v>0</v>
      </c>
      <c r="AR109" s="134" t="s">
        <v>250</v>
      </c>
      <c r="AT109" s="134" t="s">
        <v>147</v>
      </c>
      <c r="AU109" s="134" t="s">
        <v>81</v>
      </c>
      <c r="AY109" s="2" t="s">
        <v>145</v>
      </c>
      <c r="BE109" s="135">
        <f t="shared" si="17"/>
        <v>0</v>
      </c>
      <c r="BF109" s="135">
        <f t="shared" si="18"/>
        <v>0</v>
      </c>
      <c r="BG109" s="135">
        <f t="shared" si="19"/>
        <v>0</v>
      </c>
      <c r="BH109" s="135">
        <f t="shared" si="20"/>
        <v>0</v>
      </c>
      <c r="BI109" s="135">
        <f t="shared" si="21"/>
        <v>0</v>
      </c>
      <c r="BJ109" s="2" t="s">
        <v>79</v>
      </c>
      <c r="BK109" s="135">
        <f t="shared" si="22"/>
        <v>0</v>
      </c>
      <c r="BL109" s="2" t="s">
        <v>250</v>
      </c>
      <c r="BM109" s="134" t="s">
        <v>1545</v>
      </c>
    </row>
    <row r="110" spans="2:65" s="17" customFormat="1" ht="24.2" customHeight="1">
      <c r="B110" s="18"/>
      <c r="C110" s="123" t="s">
        <v>204</v>
      </c>
      <c r="D110" s="123" t="s">
        <v>147</v>
      </c>
      <c r="E110" s="124" t="s">
        <v>1546</v>
      </c>
      <c r="F110" s="125" t="s">
        <v>1547</v>
      </c>
      <c r="G110" s="126" t="s">
        <v>232</v>
      </c>
      <c r="H110" s="127">
        <v>15</v>
      </c>
      <c r="I110" s="128"/>
      <c r="J110" s="129">
        <f t="shared" si="13"/>
        <v>0</v>
      </c>
      <c r="K110" s="125" t="s">
        <v>19</v>
      </c>
      <c r="L110" s="18"/>
      <c r="M110" s="130" t="s">
        <v>19</v>
      </c>
      <c r="N110" s="131" t="s">
        <v>42</v>
      </c>
      <c r="P110" s="132">
        <f t="shared" si="14"/>
        <v>0</v>
      </c>
      <c r="Q110" s="132">
        <v>0</v>
      </c>
      <c r="R110" s="132">
        <f t="shared" si="15"/>
        <v>0</v>
      </c>
      <c r="S110" s="132">
        <v>0</v>
      </c>
      <c r="T110" s="133">
        <f t="shared" si="16"/>
        <v>0</v>
      </c>
      <c r="AR110" s="134" t="s">
        <v>250</v>
      </c>
      <c r="AT110" s="134" t="s">
        <v>147</v>
      </c>
      <c r="AU110" s="134" t="s">
        <v>81</v>
      </c>
      <c r="AY110" s="2" t="s">
        <v>145</v>
      </c>
      <c r="BE110" s="135">
        <f t="shared" si="17"/>
        <v>0</v>
      </c>
      <c r="BF110" s="135">
        <f t="shared" si="18"/>
        <v>0</v>
      </c>
      <c r="BG110" s="135">
        <f t="shared" si="19"/>
        <v>0</v>
      </c>
      <c r="BH110" s="135">
        <f t="shared" si="20"/>
        <v>0</v>
      </c>
      <c r="BI110" s="135">
        <f t="shared" si="21"/>
        <v>0</v>
      </c>
      <c r="BJ110" s="2" t="s">
        <v>79</v>
      </c>
      <c r="BK110" s="135">
        <f t="shared" si="22"/>
        <v>0</v>
      </c>
      <c r="BL110" s="2" t="s">
        <v>250</v>
      </c>
      <c r="BM110" s="134" t="s">
        <v>1548</v>
      </c>
    </row>
    <row r="111" spans="2:65" s="17" customFormat="1" ht="24.2" customHeight="1">
      <c r="B111" s="18"/>
      <c r="C111" s="123" t="s">
        <v>210</v>
      </c>
      <c r="D111" s="123" t="s">
        <v>147</v>
      </c>
      <c r="E111" s="124" t="s">
        <v>1549</v>
      </c>
      <c r="F111" s="125" t="s">
        <v>1550</v>
      </c>
      <c r="G111" s="126" t="s">
        <v>232</v>
      </c>
      <c r="H111" s="127">
        <v>5</v>
      </c>
      <c r="I111" s="128"/>
      <c r="J111" s="129">
        <f t="shared" si="13"/>
        <v>0</v>
      </c>
      <c r="K111" s="125" t="s">
        <v>19</v>
      </c>
      <c r="L111" s="18"/>
      <c r="M111" s="130" t="s">
        <v>19</v>
      </c>
      <c r="N111" s="131" t="s">
        <v>42</v>
      </c>
      <c r="P111" s="132">
        <f t="shared" si="14"/>
        <v>0</v>
      </c>
      <c r="Q111" s="132">
        <v>0</v>
      </c>
      <c r="R111" s="132">
        <f t="shared" si="15"/>
        <v>0</v>
      </c>
      <c r="S111" s="132">
        <v>0</v>
      </c>
      <c r="T111" s="133">
        <f t="shared" si="16"/>
        <v>0</v>
      </c>
      <c r="AR111" s="134" t="s">
        <v>250</v>
      </c>
      <c r="AT111" s="134" t="s">
        <v>147</v>
      </c>
      <c r="AU111" s="134" t="s">
        <v>81</v>
      </c>
      <c r="AY111" s="2" t="s">
        <v>145</v>
      </c>
      <c r="BE111" s="135">
        <f t="shared" si="17"/>
        <v>0</v>
      </c>
      <c r="BF111" s="135">
        <f t="shared" si="18"/>
        <v>0</v>
      </c>
      <c r="BG111" s="135">
        <f t="shared" si="19"/>
        <v>0</v>
      </c>
      <c r="BH111" s="135">
        <f t="shared" si="20"/>
        <v>0</v>
      </c>
      <c r="BI111" s="135">
        <f t="shared" si="21"/>
        <v>0</v>
      </c>
      <c r="BJ111" s="2" t="s">
        <v>79</v>
      </c>
      <c r="BK111" s="135">
        <f t="shared" si="22"/>
        <v>0</v>
      </c>
      <c r="BL111" s="2" t="s">
        <v>250</v>
      </c>
      <c r="BM111" s="134" t="s">
        <v>1551</v>
      </c>
    </row>
    <row r="112" spans="2:65" s="17" customFormat="1" ht="37.9" customHeight="1">
      <c r="B112" s="18"/>
      <c r="C112" s="123" t="s">
        <v>216</v>
      </c>
      <c r="D112" s="123" t="s">
        <v>147</v>
      </c>
      <c r="E112" s="124" t="s">
        <v>1552</v>
      </c>
      <c r="F112" s="125" t="s">
        <v>1553</v>
      </c>
      <c r="G112" s="126" t="s">
        <v>232</v>
      </c>
      <c r="H112" s="127">
        <v>3</v>
      </c>
      <c r="I112" s="128"/>
      <c r="J112" s="129">
        <f t="shared" si="13"/>
        <v>0</v>
      </c>
      <c r="K112" s="125" t="s">
        <v>151</v>
      </c>
      <c r="L112" s="18"/>
      <c r="M112" s="130" t="s">
        <v>19</v>
      </c>
      <c r="N112" s="131" t="s">
        <v>42</v>
      </c>
      <c r="P112" s="132">
        <f t="shared" si="14"/>
        <v>0</v>
      </c>
      <c r="Q112" s="132">
        <v>0.00152</v>
      </c>
      <c r="R112" s="132">
        <f t="shared" si="15"/>
        <v>0.00456</v>
      </c>
      <c r="S112" s="132">
        <v>0</v>
      </c>
      <c r="T112" s="133">
        <f t="shared" si="16"/>
        <v>0</v>
      </c>
      <c r="AR112" s="134" t="s">
        <v>250</v>
      </c>
      <c r="AT112" s="134" t="s">
        <v>147</v>
      </c>
      <c r="AU112" s="134" t="s">
        <v>81</v>
      </c>
      <c r="AY112" s="2" t="s">
        <v>145</v>
      </c>
      <c r="BE112" s="135">
        <f t="shared" si="17"/>
        <v>0</v>
      </c>
      <c r="BF112" s="135">
        <f t="shared" si="18"/>
        <v>0</v>
      </c>
      <c r="BG112" s="135">
        <f t="shared" si="19"/>
        <v>0</v>
      </c>
      <c r="BH112" s="135">
        <f t="shared" si="20"/>
        <v>0</v>
      </c>
      <c r="BI112" s="135">
        <f t="shared" si="21"/>
        <v>0</v>
      </c>
      <c r="BJ112" s="2" t="s">
        <v>79</v>
      </c>
      <c r="BK112" s="135">
        <f t="shared" si="22"/>
        <v>0</v>
      </c>
      <c r="BL112" s="2" t="s">
        <v>250</v>
      </c>
      <c r="BM112" s="134" t="s">
        <v>1554</v>
      </c>
    </row>
    <row r="113" spans="2:47" s="17" customFormat="1" ht="12">
      <c r="B113" s="18"/>
      <c r="D113" s="136" t="s">
        <v>154</v>
      </c>
      <c r="F113" s="137" t="s">
        <v>1555</v>
      </c>
      <c r="I113" s="138"/>
      <c r="L113" s="18"/>
      <c r="M113" s="139"/>
      <c r="T113" s="42"/>
      <c r="AT113" s="2" t="s">
        <v>154</v>
      </c>
      <c r="AU113" s="2" t="s">
        <v>81</v>
      </c>
    </row>
    <row r="114" spans="2:65" s="17" customFormat="1" ht="24.2" customHeight="1">
      <c r="B114" s="18"/>
      <c r="C114" s="123" t="s">
        <v>8</v>
      </c>
      <c r="D114" s="123" t="s">
        <v>147</v>
      </c>
      <c r="E114" s="124" t="s">
        <v>1556</v>
      </c>
      <c r="F114" s="125" t="s">
        <v>1557</v>
      </c>
      <c r="G114" s="126" t="s">
        <v>232</v>
      </c>
      <c r="H114" s="127">
        <v>2</v>
      </c>
      <c r="I114" s="128"/>
      <c r="J114" s="129">
        <f t="shared" si="13"/>
        <v>0</v>
      </c>
      <c r="K114" s="125" t="s">
        <v>19</v>
      </c>
      <c r="L114" s="18"/>
      <c r="M114" s="130" t="s">
        <v>19</v>
      </c>
      <c r="N114" s="131" t="s">
        <v>42</v>
      </c>
      <c r="P114" s="132">
        <f t="shared" si="14"/>
        <v>0</v>
      </c>
      <c r="Q114" s="132">
        <v>0.00327</v>
      </c>
      <c r="R114" s="132">
        <f t="shared" si="15"/>
        <v>0.00654</v>
      </c>
      <c r="S114" s="132">
        <v>0</v>
      </c>
      <c r="T114" s="133">
        <f t="shared" si="16"/>
        <v>0</v>
      </c>
      <c r="AR114" s="134" t="s">
        <v>250</v>
      </c>
      <c r="AT114" s="134" t="s">
        <v>147</v>
      </c>
      <c r="AU114" s="134" t="s">
        <v>81</v>
      </c>
      <c r="AY114" s="2" t="s">
        <v>145</v>
      </c>
      <c r="BE114" s="135">
        <f t="shared" si="17"/>
        <v>0</v>
      </c>
      <c r="BF114" s="135">
        <f t="shared" si="18"/>
        <v>0</v>
      </c>
      <c r="BG114" s="135">
        <f t="shared" si="19"/>
        <v>0</v>
      </c>
      <c r="BH114" s="135">
        <f t="shared" si="20"/>
        <v>0</v>
      </c>
      <c r="BI114" s="135">
        <f t="shared" si="21"/>
        <v>0</v>
      </c>
      <c r="BJ114" s="2" t="s">
        <v>79</v>
      </c>
      <c r="BK114" s="135">
        <f t="shared" si="22"/>
        <v>0</v>
      </c>
      <c r="BL114" s="2" t="s">
        <v>250</v>
      </c>
      <c r="BM114" s="134" t="s">
        <v>1558</v>
      </c>
    </row>
    <row r="115" spans="2:65" s="17" customFormat="1" ht="24.2" customHeight="1">
      <c r="B115" s="18"/>
      <c r="C115" s="123" t="s">
        <v>229</v>
      </c>
      <c r="D115" s="123" t="s">
        <v>147</v>
      </c>
      <c r="E115" s="124" t="s">
        <v>1559</v>
      </c>
      <c r="F115" s="125" t="s">
        <v>1560</v>
      </c>
      <c r="G115" s="126" t="s">
        <v>232</v>
      </c>
      <c r="H115" s="127">
        <v>3</v>
      </c>
      <c r="I115" s="128"/>
      <c r="J115" s="129">
        <f t="shared" si="13"/>
        <v>0</v>
      </c>
      <c r="K115" s="125" t="s">
        <v>19</v>
      </c>
      <c r="L115" s="18"/>
      <c r="M115" s="130" t="s">
        <v>19</v>
      </c>
      <c r="N115" s="131" t="s">
        <v>42</v>
      </c>
      <c r="P115" s="132">
        <f t="shared" si="14"/>
        <v>0</v>
      </c>
      <c r="Q115" s="132">
        <v>0.00028</v>
      </c>
      <c r="R115" s="132">
        <f t="shared" si="15"/>
        <v>0.0008399999999999999</v>
      </c>
      <c r="S115" s="132">
        <v>0</v>
      </c>
      <c r="T115" s="133">
        <f t="shared" si="16"/>
        <v>0</v>
      </c>
      <c r="AR115" s="134" t="s">
        <v>250</v>
      </c>
      <c r="AT115" s="134" t="s">
        <v>147</v>
      </c>
      <c r="AU115" s="134" t="s">
        <v>81</v>
      </c>
      <c r="AY115" s="2" t="s">
        <v>145</v>
      </c>
      <c r="BE115" s="135">
        <f t="shared" si="17"/>
        <v>0</v>
      </c>
      <c r="BF115" s="135">
        <f t="shared" si="18"/>
        <v>0</v>
      </c>
      <c r="BG115" s="135">
        <f t="shared" si="19"/>
        <v>0</v>
      </c>
      <c r="BH115" s="135">
        <f t="shared" si="20"/>
        <v>0</v>
      </c>
      <c r="BI115" s="135">
        <f t="shared" si="21"/>
        <v>0</v>
      </c>
      <c r="BJ115" s="2" t="s">
        <v>79</v>
      </c>
      <c r="BK115" s="135">
        <f t="shared" si="22"/>
        <v>0</v>
      </c>
      <c r="BL115" s="2" t="s">
        <v>250</v>
      </c>
      <c r="BM115" s="134" t="s">
        <v>1561</v>
      </c>
    </row>
    <row r="116" spans="2:65" s="17" customFormat="1" ht="24.2" customHeight="1">
      <c r="B116" s="18"/>
      <c r="C116" s="123" t="s">
        <v>238</v>
      </c>
      <c r="D116" s="123" t="s">
        <v>147</v>
      </c>
      <c r="E116" s="124" t="s">
        <v>1562</v>
      </c>
      <c r="F116" s="125" t="s">
        <v>1563</v>
      </c>
      <c r="G116" s="126" t="s">
        <v>232</v>
      </c>
      <c r="H116" s="127">
        <v>2</v>
      </c>
      <c r="I116" s="128"/>
      <c r="J116" s="129">
        <f t="shared" si="13"/>
        <v>0</v>
      </c>
      <c r="K116" s="125" t="s">
        <v>19</v>
      </c>
      <c r="L116" s="18"/>
      <c r="M116" s="130" t="s">
        <v>19</v>
      </c>
      <c r="N116" s="131" t="s">
        <v>42</v>
      </c>
      <c r="P116" s="132">
        <f t="shared" si="14"/>
        <v>0</v>
      </c>
      <c r="Q116" s="132">
        <v>0.00057</v>
      </c>
      <c r="R116" s="132">
        <f t="shared" si="15"/>
        <v>0.00114</v>
      </c>
      <c r="S116" s="132">
        <v>0</v>
      </c>
      <c r="T116" s="133">
        <f t="shared" si="16"/>
        <v>0</v>
      </c>
      <c r="AR116" s="134" t="s">
        <v>250</v>
      </c>
      <c r="AT116" s="134" t="s">
        <v>147</v>
      </c>
      <c r="AU116" s="134" t="s">
        <v>81</v>
      </c>
      <c r="AY116" s="2" t="s">
        <v>145</v>
      </c>
      <c r="BE116" s="135">
        <f t="shared" si="17"/>
        <v>0</v>
      </c>
      <c r="BF116" s="135">
        <f t="shared" si="18"/>
        <v>0</v>
      </c>
      <c r="BG116" s="135">
        <f t="shared" si="19"/>
        <v>0</v>
      </c>
      <c r="BH116" s="135">
        <f t="shared" si="20"/>
        <v>0</v>
      </c>
      <c r="BI116" s="135">
        <f t="shared" si="21"/>
        <v>0</v>
      </c>
      <c r="BJ116" s="2" t="s">
        <v>79</v>
      </c>
      <c r="BK116" s="135">
        <f t="shared" si="22"/>
        <v>0</v>
      </c>
      <c r="BL116" s="2" t="s">
        <v>250</v>
      </c>
      <c r="BM116" s="134" t="s">
        <v>1564</v>
      </c>
    </row>
    <row r="117" spans="2:65" s="17" customFormat="1" ht="24.2" customHeight="1">
      <c r="B117" s="18"/>
      <c r="C117" s="123" t="s">
        <v>242</v>
      </c>
      <c r="D117" s="123" t="s">
        <v>147</v>
      </c>
      <c r="E117" s="124" t="s">
        <v>1565</v>
      </c>
      <c r="F117" s="125" t="s">
        <v>1566</v>
      </c>
      <c r="G117" s="126" t="s">
        <v>292</v>
      </c>
      <c r="H117" s="127">
        <v>214</v>
      </c>
      <c r="I117" s="128"/>
      <c r="J117" s="129">
        <f t="shared" si="13"/>
        <v>0</v>
      </c>
      <c r="K117" s="125" t="s">
        <v>19</v>
      </c>
      <c r="L117" s="18"/>
      <c r="M117" s="130" t="s">
        <v>19</v>
      </c>
      <c r="N117" s="131" t="s">
        <v>42</v>
      </c>
      <c r="P117" s="132">
        <f t="shared" si="14"/>
        <v>0</v>
      </c>
      <c r="Q117" s="132">
        <v>0</v>
      </c>
      <c r="R117" s="132">
        <f t="shared" si="15"/>
        <v>0</v>
      </c>
      <c r="S117" s="132">
        <v>0</v>
      </c>
      <c r="T117" s="133">
        <f t="shared" si="16"/>
        <v>0</v>
      </c>
      <c r="AR117" s="134" t="s">
        <v>250</v>
      </c>
      <c r="AT117" s="134" t="s">
        <v>147</v>
      </c>
      <c r="AU117" s="134" t="s">
        <v>81</v>
      </c>
      <c r="AY117" s="2" t="s">
        <v>145</v>
      </c>
      <c r="BE117" s="135">
        <f t="shared" si="17"/>
        <v>0</v>
      </c>
      <c r="BF117" s="135">
        <f t="shared" si="18"/>
        <v>0</v>
      </c>
      <c r="BG117" s="135">
        <f t="shared" si="19"/>
        <v>0</v>
      </c>
      <c r="BH117" s="135">
        <f t="shared" si="20"/>
        <v>0</v>
      </c>
      <c r="BI117" s="135">
        <f t="shared" si="21"/>
        <v>0</v>
      </c>
      <c r="BJ117" s="2" t="s">
        <v>79</v>
      </c>
      <c r="BK117" s="135">
        <f t="shared" si="22"/>
        <v>0</v>
      </c>
      <c r="BL117" s="2" t="s">
        <v>250</v>
      </c>
      <c r="BM117" s="134" t="s">
        <v>1567</v>
      </c>
    </row>
    <row r="118" spans="2:65" s="17" customFormat="1" ht="44.25" customHeight="1">
      <c r="B118" s="18"/>
      <c r="C118" s="123" t="s">
        <v>284</v>
      </c>
      <c r="D118" s="123" t="s">
        <v>147</v>
      </c>
      <c r="E118" s="124" t="s">
        <v>1568</v>
      </c>
      <c r="F118" s="125" t="s">
        <v>1569</v>
      </c>
      <c r="G118" s="126" t="s">
        <v>1041</v>
      </c>
      <c r="H118" s="183"/>
      <c r="I118" s="128"/>
      <c r="J118" s="129">
        <f t="shared" si="13"/>
        <v>0</v>
      </c>
      <c r="K118" s="125" t="s">
        <v>19</v>
      </c>
      <c r="L118" s="18"/>
      <c r="M118" s="130" t="s">
        <v>19</v>
      </c>
      <c r="N118" s="131" t="s">
        <v>42</v>
      </c>
      <c r="P118" s="132">
        <f t="shared" si="14"/>
        <v>0</v>
      </c>
      <c r="Q118" s="132">
        <v>0</v>
      </c>
      <c r="R118" s="132">
        <f t="shared" si="15"/>
        <v>0</v>
      </c>
      <c r="S118" s="132">
        <v>0</v>
      </c>
      <c r="T118" s="133">
        <f t="shared" si="16"/>
        <v>0</v>
      </c>
      <c r="AR118" s="134" t="s">
        <v>250</v>
      </c>
      <c r="AT118" s="134" t="s">
        <v>147</v>
      </c>
      <c r="AU118" s="134" t="s">
        <v>81</v>
      </c>
      <c r="AY118" s="2" t="s">
        <v>145</v>
      </c>
      <c r="BE118" s="135">
        <f t="shared" si="17"/>
        <v>0</v>
      </c>
      <c r="BF118" s="135">
        <f t="shared" si="18"/>
        <v>0</v>
      </c>
      <c r="BG118" s="135">
        <f t="shared" si="19"/>
        <v>0</v>
      </c>
      <c r="BH118" s="135">
        <f t="shared" si="20"/>
        <v>0</v>
      </c>
      <c r="BI118" s="135">
        <f t="shared" si="21"/>
        <v>0</v>
      </c>
      <c r="BJ118" s="2" t="s">
        <v>79</v>
      </c>
      <c r="BK118" s="135">
        <f t="shared" si="22"/>
        <v>0</v>
      </c>
      <c r="BL118" s="2" t="s">
        <v>250</v>
      </c>
      <c r="BM118" s="134" t="s">
        <v>1570</v>
      </c>
    </row>
    <row r="119" spans="2:63" s="110" customFormat="1" ht="22.9" customHeight="1">
      <c r="B119" s="111"/>
      <c r="D119" s="112" t="s">
        <v>70</v>
      </c>
      <c r="E119" s="121" t="s">
        <v>1571</v>
      </c>
      <c r="F119" s="121" t="s">
        <v>1572</v>
      </c>
      <c r="I119" s="114"/>
      <c r="J119" s="122">
        <f>BK119</f>
        <v>0</v>
      </c>
      <c r="L119" s="111"/>
      <c r="M119" s="116"/>
      <c r="P119" s="117">
        <f>SUM(P120:P139)</f>
        <v>0</v>
      </c>
      <c r="R119" s="117">
        <f>SUM(R120:R139)</f>
        <v>0.5983799999999999</v>
      </c>
      <c r="T119" s="118">
        <f>SUM(T120:T139)</f>
        <v>0</v>
      </c>
      <c r="AR119" s="112" t="s">
        <v>81</v>
      </c>
      <c r="AT119" s="119" t="s">
        <v>70</v>
      </c>
      <c r="AU119" s="119" t="s">
        <v>79</v>
      </c>
      <c r="AY119" s="112" t="s">
        <v>145</v>
      </c>
      <c r="BK119" s="120">
        <f>SUM(BK120:BK139)</f>
        <v>0</v>
      </c>
    </row>
    <row r="120" spans="2:65" s="17" customFormat="1" ht="16.5" customHeight="1">
      <c r="B120" s="18"/>
      <c r="C120" s="123" t="s">
        <v>391</v>
      </c>
      <c r="D120" s="123" t="s">
        <v>147</v>
      </c>
      <c r="E120" s="124" t="s">
        <v>1573</v>
      </c>
      <c r="F120" s="125" t="s">
        <v>1574</v>
      </c>
      <c r="G120" s="126" t="s">
        <v>1502</v>
      </c>
      <c r="H120" s="127">
        <v>92</v>
      </c>
      <c r="I120" s="128"/>
      <c r="J120" s="129">
        <f aca="true" t="shared" si="23" ref="J120:J139">ROUND(I120*H120,2)</f>
        <v>0</v>
      </c>
      <c r="K120" s="125" t="s">
        <v>19</v>
      </c>
      <c r="L120" s="18"/>
      <c r="M120" s="130" t="s">
        <v>19</v>
      </c>
      <c r="N120" s="131" t="s">
        <v>42</v>
      </c>
      <c r="P120" s="132">
        <f aca="true" t="shared" si="24" ref="P120:P139">O120*H120</f>
        <v>0</v>
      </c>
      <c r="Q120" s="132">
        <v>0</v>
      </c>
      <c r="R120" s="132">
        <f aca="true" t="shared" si="25" ref="R120:R139">Q120*H120</f>
        <v>0</v>
      </c>
      <c r="S120" s="132">
        <v>0</v>
      </c>
      <c r="T120" s="133">
        <f aca="true" t="shared" si="26" ref="T120:T139">S120*H120</f>
        <v>0</v>
      </c>
      <c r="AR120" s="134" t="s">
        <v>250</v>
      </c>
      <c r="AT120" s="134" t="s">
        <v>147</v>
      </c>
      <c r="AU120" s="134" t="s">
        <v>81</v>
      </c>
      <c r="AY120" s="2" t="s">
        <v>145</v>
      </c>
      <c r="BE120" s="135">
        <f t="shared" si="17"/>
        <v>0</v>
      </c>
      <c r="BF120" s="135">
        <f t="shared" si="18"/>
        <v>0</v>
      </c>
      <c r="BG120" s="135">
        <f t="shared" si="19"/>
        <v>0</v>
      </c>
      <c r="BH120" s="135">
        <f t="shared" si="20"/>
        <v>0</v>
      </c>
      <c r="BI120" s="135">
        <f t="shared" si="21"/>
        <v>0</v>
      </c>
      <c r="BJ120" s="2" t="s">
        <v>79</v>
      </c>
      <c r="BK120" s="135">
        <f aca="true" t="shared" si="27" ref="BK120:BK139">ROUND(I120*H120,2)</f>
        <v>0</v>
      </c>
      <c r="BL120" s="2" t="s">
        <v>250</v>
      </c>
      <c r="BM120" s="134" t="s">
        <v>1575</v>
      </c>
    </row>
    <row r="121" spans="2:65" s="17" customFormat="1" ht="16.5" customHeight="1">
      <c r="B121" s="18"/>
      <c r="C121" s="123" t="s">
        <v>401</v>
      </c>
      <c r="D121" s="123" t="s">
        <v>147</v>
      </c>
      <c r="E121" s="124" t="s">
        <v>1576</v>
      </c>
      <c r="F121" s="125" t="s">
        <v>1577</v>
      </c>
      <c r="G121" s="126" t="s">
        <v>1495</v>
      </c>
      <c r="H121" s="127">
        <v>20</v>
      </c>
      <c r="I121" s="128"/>
      <c r="J121" s="129">
        <f t="shared" si="23"/>
        <v>0</v>
      </c>
      <c r="K121" s="125" t="s">
        <v>19</v>
      </c>
      <c r="L121" s="18"/>
      <c r="M121" s="130" t="s">
        <v>19</v>
      </c>
      <c r="N121" s="131" t="s">
        <v>42</v>
      </c>
      <c r="P121" s="132">
        <f t="shared" si="24"/>
        <v>0</v>
      </c>
      <c r="Q121" s="132">
        <v>0</v>
      </c>
      <c r="R121" s="132">
        <f t="shared" si="25"/>
        <v>0</v>
      </c>
      <c r="S121" s="132">
        <v>0</v>
      </c>
      <c r="T121" s="133">
        <f t="shared" si="26"/>
        <v>0</v>
      </c>
      <c r="AR121" s="134" t="s">
        <v>250</v>
      </c>
      <c r="AT121" s="134" t="s">
        <v>147</v>
      </c>
      <c r="AU121" s="134" t="s">
        <v>81</v>
      </c>
      <c r="AY121" s="2" t="s">
        <v>145</v>
      </c>
      <c r="BE121" s="135">
        <f t="shared" si="17"/>
        <v>0</v>
      </c>
      <c r="BF121" s="135">
        <f t="shared" si="18"/>
        <v>0</v>
      </c>
      <c r="BG121" s="135">
        <f t="shared" si="19"/>
        <v>0</v>
      </c>
      <c r="BH121" s="135">
        <f t="shared" si="20"/>
        <v>0</v>
      </c>
      <c r="BI121" s="135">
        <f t="shared" si="21"/>
        <v>0</v>
      </c>
      <c r="BJ121" s="2" t="s">
        <v>79</v>
      </c>
      <c r="BK121" s="135">
        <f t="shared" si="27"/>
        <v>0</v>
      </c>
      <c r="BL121" s="2" t="s">
        <v>250</v>
      </c>
      <c r="BM121" s="134" t="s">
        <v>1578</v>
      </c>
    </row>
    <row r="122" spans="2:65" s="17" customFormat="1" ht="16.5" customHeight="1">
      <c r="B122" s="18"/>
      <c r="C122" s="123" t="s">
        <v>409</v>
      </c>
      <c r="D122" s="123" t="s">
        <v>147</v>
      </c>
      <c r="E122" s="124" t="s">
        <v>1579</v>
      </c>
      <c r="F122" s="125" t="s">
        <v>1580</v>
      </c>
      <c r="G122" s="126" t="s">
        <v>1201</v>
      </c>
      <c r="H122" s="127">
        <v>85</v>
      </c>
      <c r="I122" s="128"/>
      <c r="J122" s="129">
        <f t="shared" si="23"/>
        <v>0</v>
      </c>
      <c r="K122" s="125" t="s">
        <v>19</v>
      </c>
      <c r="L122" s="18"/>
      <c r="M122" s="130" t="s">
        <v>19</v>
      </c>
      <c r="N122" s="131" t="s">
        <v>42</v>
      </c>
      <c r="P122" s="132">
        <f t="shared" si="24"/>
        <v>0</v>
      </c>
      <c r="Q122" s="132">
        <v>0</v>
      </c>
      <c r="R122" s="132">
        <f t="shared" si="25"/>
        <v>0</v>
      </c>
      <c r="S122" s="132">
        <v>0</v>
      </c>
      <c r="T122" s="133">
        <f t="shared" si="26"/>
        <v>0</v>
      </c>
      <c r="AR122" s="134" t="s">
        <v>250</v>
      </c>
      <c r="AT122" s="134" t="s">
        <v>147</v>
      </c>
      <c r="AU122" s="134" t="s">
        <v>81</v>
      </c>
      <c r="AY122" s="2" t="s">
        <v>145</v>
      </c>
      <c r="BE122" s="135">
        <f t="shared" si="17"/>
        <v>0</v>
      </c>
      <c r="BF122" s="135">
        <f t="shared" si="18"/>
        <v>0</v>
      </c>
      <c r="BG122" s="135">
        <f t="shared" si="19"/>
        <v>0</v>
      </c>
      <c r="BH122" s="135">
        <f t="shared" si="20"/>
        <v>0</v>
      </c>
      <c r="BI122" s="135">
        <f t="shared" si="21"/>
        <v>0</v>
      </c>
      <c r="BJ122" s="2" t="s">
        <v>79</v>
      </c>
      <c r="BK122" s="135">
        <f t="shared" si="27"/>
        <v>0</v>
      </c>
      <c r="BL122" s="2" t="s">
        <v>250</v>
      </c>
      <c r="BM122" s="134" t="s">
        <v>1581</v>
      </c>
    </row>
    <row r="123" spans="2:65" s="17" customFormat="1" ht="16.5" customHeight="1">
      <c r="B123" s="18"/>
      <c r="C123" s="123" t="s">
        <v>415</v>
      </c>
      <c r="D123" s="123" t="s">
        <v>147</v>
      </c>
      <c r="E123" s="124" t="s">
        <v>1582</v>
      </c>
      <c r="F123" s="125" t="s">
        <v>1583</v>
      </c>
      <c r="G123" s="126" t="s">
        <v>292</v>
      </c>
      <c r="H123" s="127">
        <v>40</v>
      </c>
      <c r="I123" s="128"/>
      <c r="J123" s="129">
        <f t="shared" si="23"/>
        <v>0</v>
      </c>
      <c r="K123" s="125" t="s">
        <v>19</v>
      </c>
      <c r="L123" s="18"/>
      <c r="M123" s="130" t="s">
        <v>19</v>
      </c>
      <c r="N123" s="131" t="s">
        <v>42</v>
      </c>
      <c r="P123" s="132">
        <f t="shared" si="24"/>
        <v>0</v>
      </c>
      <c r="Q123" s="132">
        <v>0</v>
      </c>
      <c r="R123" s="132">
        <f t="shared" si="25"/>
        <v>0</v>
      </c>
      <c r="S123" s="132">
        <v>0</v>
      </c>
      <c r="T123" s="133">
        <f t="shared" si="26"/>
        <v>0</v>
      </c>
      <c r="AR123" s="134" t="s">
        <v>250</v>
      </c>
      <c r="AT123" s="134" t="s">
        <v>147</v>
      </c>
      <c r="AU123" s="134" t="s">
        <v>81</v>
      </c>
      <c r="AY123" s="2" t="s">
        <v>145</v>
      </c>
      <c r="BE123" s="135">
        <f t="shared" si="17"/>
        <v>0</v>
      </c>
      <c r="BF123" s="135">
        <f t="shared" si="18"/>
        <v>0</v>
      </c>
      <c r="BG123" s="135">
        <f t="shared" si="19"/>
        <v>0</v>
      </c>
      <c r="BH123" s="135">
        <f t="shared" si="20"/>
        <v>0</v>
      </c>
      <c r="BI123" s="135">
        <f t="shared" si="21"/>
        <v>0</v>
      </c>
      <c r="BJ123" s="2" t="s">
        <v>79</v>
      </c>
      <c r="BK123" s="135">
        <f t="shared" si="27"/>
        <v>0</v>
      </c>
      <c r="BL123" s="2" t="s">
        <v>250</v>
      </c>
      <c r="BM123" s="134" t="s">
        <v>1584</v>
      </c>
    </row>
    <row r="124" spans="2:65" s="17" customFormat="1" ht="16.5" customHeight="1">
      <c r="B124" s="18"/>
      <c r="C124" s="123" t="s">
        <v>420</v>
      </c>
      <c r="D124" s="123" t="s">
        <v>147</v>
      </c>
      <c r="E124" s="124" t="s">
        <v>1585</v>
      </c>
      <c r="F124" s="125" t="s">
        <v>1586</v>
      </c>
      <c r="G124" s="126" t="s">
        <v>1502</v>
      </c>
      <c r="H124" s="127">
        <v>78</v>
      </c>
      <c r="I124" s="128"/>
      <c r="J124" s="129">
        <f t="shared" si="23"/>
        <v>0</v>
      </c>
      <c r="K124" s="125" t="s">
        <v>19</v>
      </c>
      <c r="L124" s="18"/>
      <c r="M124" s="130" t="s">
        <v>19</v>
      </c>
      <c r="N124" s="131" t="s">
        <v>42</v>
      </c>
      <c r="P124" s="132">
        <f t="shared" si="24"/>
        <v>0</v>
      </c>
      <c r="Q124" s="132">
        <v>0</v>
      </c>
      <c r="R124" s="132">
        <f t="shared" si="25"/>
        <v>0</v>
      </c>
      <c r="S124" s="132">
        <v>0</v>
      </c>
      <c r="T124" s="133">
        <f t="shared" si="26"/>
        <v>0</v>
      </c>
      <c r="AR124" s="134" t="s">
        <v>250</v>
      </c>
      <c r="AT124" s="134" t="s">
        <v>147</v>
      </c>
      <c r="AU124" s="134" t="s">
        <v>81</v>
      </c>
      <c r="AY124" s="2" t="s">
        <v>145</v>
      </c>
      <c r="BE124" s="135">
        <f t="shared" si="17"/>
        <v>0</v>
      </c>
      <c r="BF124" s="135">
        <f t="shared" si="18"/>
        <v>0</v>
      </c>
      <c r="BG124" s="135">
        <f t="shared" si="19"/>
        <v>0</v>
      </c>
      <c r="BH124" s="135">
        <f t="shared" si="20"/>
        <v>0</v>
      </c>
      <c r="BI124" s="135">
        <f t="shared" si="21"/>
        <v>0</v>
      </c>
      <c r="BJ124" s="2" t="s">
        <v>79</v>
      </c>
      <c r="BK124" s="135">
        <f t="shared" si="27"/>
        <v>0</v>
      </c>
      <c r="BL124" s="2" t="s">
        <v>250</v>
      </c>
      <c r="BM124" s="134" t="s">
        <v>1587</v>
      </c>
    </row>
    <row r="125" spans="2:65" s="17" customFormat="1" ht="24.2" customHeight="1">
      <c r="B125" s="18"/>
      <c r="C125" s="123" t="s">
        <v>289</v>
      </c>
      <c r="D125" s="123" t="s">
        <v>147</v>
      </c>
      <c r="E125" s="124" t="s">
        <v>1588</v>
      </c>
      <c r="F125" s="125" t="s">
        <v>1589</v>
      </c>
      <c r="G125" s="126" t="s">
        <v>292</v>
      </c>
      <c r="H125" s="127">
        <v>15</v>
      </c>
      <c r="I125" s="128"/>
      <c r="J125" s="129">
        <f t="shared" si="23"/>
        <v>0</v>
      </c>
      <c r="K125" s="125" t="s">
        <v>19</v>
      </c>
      <c r="L125" s="18"/>
      <c r="M125" s="130" t="s">
        <v>19</v>
      </c>
      <c r="N125" s="131" t="s">
        <v>42</v>
      </c>
      <c r="P125" s="132">
        <f t="shared" si="24"/>
        <v>0</v>
      </c>
      <c r="Q125" s="132">
        <v>0.00309</v>
      </c>
      <c r="R125" s="132">
        <f t="shared" si="25"/>
        <v>0.046349999999999995</v>
      </c>
      <c r="S125" s="132">
        <v>0</v>
      </c>
      <c r="T125" s="133">
        <f t="shared" si="26"/>
        <v>0</v>
      </c>
      <c r="AR125" s="134" t="s">
        <v>250</v>
      </c>
      <c r="AT125" s="134" t="s">
        <v>147</v>
      </c>
      <c r="AU125" s="134" t="s">
        <v>81</v>
      </c>
      <c r="AY125" s="2" t="s">
        <v>145</v>
      </c>
      <c r="BE125" s="135">
        <f t="shared" si="17"/>
        <v>0</v>
      </c>
      <c r="BF125" s="135">
        <f t="shared" si="18"/>
        <v>0</v>
      </c>
      <c r="BG125" s="135">
        <f t="shared" si="19"/>
        <v>0</v>
      </c>
      <c r="BH125" s="135">
        <f t="shared" si="20"/>
        <v>0</v>
      </c>
      <c r="BI125" s="135">
        <f t="shared" si="21"/>
        <v>0</v>
      </c>
      <c r="BJ125" s="2" t="s">
        <v>79</v>
      </c>
      <c r="BK125" s="135">
        <f t="shared" si="27"/>
        <v>0</v>
      </c>
      <c r="BL125" s="2" t="s">
        <v>250</v>
      </c>
      <c r="BM125" s="134" t="s">
        <v>1590</v>
      </c>
    </row>
    <row r="126" spans="2:65" s="17" customFormat="1" ht="33" customHeight="1">
      <c r="B126" s="18"/>
      <c r="C126" s="123" t="s">
        <v>299</v>
      </c>
      <c r="D126" s="123" t="s">
        <v>147</v>
      </c>
      <c r="E126" s="124" t="s">
        <v>1591</v>
      </c>
      <c r="F126" s="125" t="s">
        <v>1592</v>
      </c>
      <c r="G126" s="126" t="s">
        <v>292</v>
      </c>
      <c r="H126" s="127">
        <v>162</v>
      </c>
      <c r="I126" s="128"/>
      <c r="J126" s="129">
        <f t="shared" si="23"/>
        <v>0</v>
      </c>
      <c r="K126" s="125" t="s">
        <v>19</v>
      </c>
      <c r="L126" s="18"/>
      <c r="M126" s="130" t="s">
        <v>19</v>
      </c>
      <c r="N126" s="131" t="s">
        <v>42</v>
      </c>
      <c r="P126" s="132">
        <f t="shared" si="24"/>
        <v>0</v>
      </c>
      <c r="Q126" s="132">
        <v>0.00098</v>
      </c>
      <c r="R126" s="132">
        <f t="shared" si="25"/>
        <v>0.15875999999999998</v>
      </c>
      <c r="S126" s="132">
        <v>0</v>
      </c>
      <c r="T126" s="133">
        <f t="shared" si="26"/>
        <v>0</v>
      </c>
      <c r="AR126" s="134" t="s">
        <v>250</v>
      </c>
      <c r="AT126" s="134" t="s">
        <v>147</v>
      </c>
      <c r="AU126" s="134" t="s">
        <v>81</v>
      </c>
      <c r="AY126" s="2" t="s">
        <v>145</v>
      </c>
      <c r="BE126" s="135">
        <f t="shared" si="17"/>
        <v>0</v>
      </c>
      <c r="BF126" s="135">
        <f t="shared" si="18"/>
        <v>0</v>
      </c>
      <c r="BG126" s="135">
        <f t="shared" si="19"/>
        <v>0</v>
      </c>
      <c r="BH126" s="135">
        <f t="shared" si="20"/>
        <v>0</v>
      </c>
      <c r="BI126" s="135">
        <f t="shared" si="21"/>
        <v>0</v>
      </c>
      <c r="BJ126" s="2" t="s">
        <v>79</v>
      </c>
      <c r="BK126" s="135">
        <f t="shared" si="27"/>
        <v>0</v>
      </c>
      <c r="BL126" s="2" t="s">
        <v>250</v>
      </c>
      <c r="BM126" s="134" t="s">
        <v>1593</v>
      </c>
    </row>
    <row r="127" spans="2:65" s="17" customFormat="1" ht="33" customHeight="1">
      <c r="B127" s="18"/>
      <c r="C127" s="123" t="s">
        <v>306</v>
      </c>
      <c r="D127" s="123" t="s">
        <v>147</v>
      </c>
      <c r="E127" s="124" t="s">
        <v>1594</v>
      </c>
      <c r="F127" s="125" t="s">
        <v>1595</v>
      </c>
      <c r="G127" s="126" t="s">
        <v>292</v>
      </c>
      <c r="H127" s="127">
        <v>102</v>
      </c>
      <c r="I127" s="128"/>
      <c r="J127" s="129">
        <f t="shared" si="23"/>
        <v>0</v>
      </c>
      <c r="K127" s="125" t="s">
        <v>19</v>
      </c>
      <c r="L127" s="18"/>
      <c r="M127" s="130" t="s">
        <v>19</v>
      </c>
      <c r="N127" s="131" t="s">
        <v>42</v>
      </c>
      <c r="P127" s="132">
        <f t="shared" si="24"/>
        <v>0</v>
      </c>
      <c r="Q127" s="132">
        <v>0.00126</v>
      </c>
      <c r="R127" s="132">
        <f t="shared" si="25"/>
        <v>0.12852</v>
      </c>
      <c r="S127" s="132">
        <v>0</v>
      </c>
      <c r="T127" s="133">
        <f t="shared" si="26"/>
        <v>0</v>
      </c>
      <c r="AR127" s="134" t="s">
        <v>250</v>
      </c>
      <c r="AT127" s="134" t="s">
        <v>147</v>
      </c>
      <c r="AU127" s="134" t="s">
        <v>81</v>
      </c>
      <c r="AY127" s="2" t="s">
        <v>145</v>
      </c>
      <c r="BE127" s="135">
        <f t="shared" si="17"/>
        <v>0</v>
      </c>
      <c r="BF127" s="135">
        <f t="shared" si="18"/>
        <v>0</v>
      </c>
      <c r="BG127" s="135">
        <f t="shared" si="19"/>
        <v>0</v>
      </c>
      <c r="BH127" s="135">
        <f t="shared" si="20"/>
        <v>0</v>
      </c>
      <c r="BI127" s="135">
        <f t="shared" si="21"/>
        <v>0</v>
      </c>
      <c r="BJ127" s="2" t="s">
        <v>79</v>
      </c>
      <c r="BK127" s="135">
        <f t="shared" si="27"/>
        <v>0</v>
      </c>
      <c r="BL127" s="2" t="s">
        <v>250</v>
      </c>
      <c r="BM127" s="134" t="s">
        <v>1596</v>
      </c>
    </row>
    <row r="128" spans="2:65" s="17" customFormat="1" ht="33" customHeight="1">
      <c r="B128" s="18"/>
      <c r="C128" s="123" t="s">
        <v>313</v>
      </c>
      <c r="D128" s="123" t="s">
        <v>147</v>
      </c>
      <c r="E128" s="124" t="s">
        <v>1597</v>
      </c>
      <c r="F128" s="125" t="s">
        <v>1598</v>
      </c>
      <c r="G128" s="126" t="s">
        <v>292</v>
      </c>
      <c r="H128" s="127">
        <v>44</v>
      </c>
      <c r="I128" s="128"/>
      <c r="J128" s="129">
        <f t="shared" si="23"/>
        <v>0</v>
      </c>
      <c r="K128" s="125" t="s">
        <v>19</v>
      </c>
      <c r="L128" s="18"/>
      <c r="M128" s="130" t="s">
        <v>19</v>
      </c>
      <c r="N128" s="131" t="s">
        <v>42</v>
      </c>
      <c r="P128" s="132">
        <f t="shared" si="24"/>
        <v>0</v>
      </c>
      <c r="Q128" s="132">
        <v>0.00153</v>
      </c>
      <c r="R128" s="132">
        <f t="shared" si="25"/>
        <v>0.06731999999999999</v>
      </c>
      <c r="S128" s="132">
        <v>0</v>
      </c>
      <c r="T128" s="133">
        <f t="shared" si="26"/>
        <v>0</v>
      </c>
      <c r="AR128" s="134" t="s">
        <v>250</v>
      </c>
      <c r="AT128" s="134" t="s">
        <v>147</v>
      </c>
      <c r="AU128" s="134" t="s">
        <v>81</v>
      </c>
      <c r="AY128" s="2" t="s">
        <v>145</v>
      </c>
      <c r="BE128" s="135">
        <f t="shared" si="17"/>
        <v>0</v>
      </c>
      <c r="BF128" s="135">
        <f t="shared" si="18"/>
        <v>0</v>
      </c>
      <c r="BG128" s="135">
        <f t="shared" si="19"/>
        <v>0</v>
      </c>
      <c r="BH128" s="135">
        <f t="shared" si="20"/>
        <v>0</v>
      </c>
      <c r="BI128" s="135">
        <f t="shared" si="21"/>
        <v>0</v>
      </c>
      <c r="BJ128" s="2" t="s">
        <v>79</v>
      </c>
      <c r="BK128" s="135">
        <f t="shared" si="27"/>
        <v>0</v>
      </c>
      <c r="BL128" s="2" t="s">
        <v>250</v>
      </c>
      <c r="BM128" s="134" t="s">
        <v>1599</v>
      </c>
    </row>
    <row r="129" spans="2:65" s="17" customFormat="1" ht="55.5" customHeight="1">
      <c r="B129" s="18"/>
      <c r="C129" s="123" t="s">
        <v>321</v>
      </c>
      <c r="D129" s="123" t="s">
        <v>147</v>
      </c>
      <c r="E129" s="124" t="s">
        <v>1600</v>
      </c>
      <c r="F129" s="125" t="s">
        <v>1601</v>
      </c>
      <c r="G129" s="126" t="s">
        <v>292</v>
      </c>
      <c r="H129" s="127">
        <v>162</v>
      </c>
      <c r="I129" s="128"/>
      <c r="J129" s="129">
        <f t="shared" si="23"/>
        <v>0</v>
      </c>
      <c r="K129" s="125" t="s">
        <v>19</v>
      </c>
      <c r="L129" s="18"/>
      <c r="M129" s="130" t="s">
        <v>19</v>
      </c>
      <c r="N129" s="131" t="s">
        <v>42</v>
      </c>
      <c r="P129" s="132">
        <f t="shared" si="24"/>
        <v>0</v>
      </c>
      <c r="Q129" s="132">
        <v>5E-05</v>
      </c>
      <c r="R129" s="132">
        <f t="shared" si="25"/>
        <v>0.0081</v>
      </c>
      <c r="S129" s="132">
        <v>0</v>
      </c>
      <c r="T129" s="133">
        <f t="shared" si="26"/>
        <v>0</v>
      </c>
      <c r="AR129" s="134" t="s">
        <v>250</v>
      </c>
      <c r="AT129" s="134" t="s">
        <v>147</v>
      </c>
      <c r="AU129" s="134" t="s">
        <v>81</v>
      </c>
      <c r="AY129" s="2" t="s">
        <v>145</v>
      </c>
      <c r="BE129" s="135">
        <f t="shared" si="17"/>
        <v>0</v>
      </c>
      <c r="BF129" s="135">
        <f t="shared" si="18"/>
        <v>0</v>
      </c>
      <c r="BG129" s="135">
        <f t="shared" si="19"/>
        <v>0</v>
      </c>
      <c r="BH129" s="135">
        <f t="shared" si="20"/>
        <v>0</v>
      </c>
      <c r="BI129" s="135">
        <f t="shared" si="21"/>
        <v>0</v>
      </c>
      <c r="BJ129" s="2" t="s">
        <v>79</v>
      </c>
      <c r="BK129" s="135">
        <f t="shared" si="27"/>
        <v>0</v>
      </c>
      <c r="BL129" s="2" t="s">
        <v>250</v>
      </c>
      <c r="BM129" s="134" t="s">
        <v>1602</v>
      </c>
    </row>
    <row r="130" spans="2:65" s="17" customFormat="1" ht="55.5" customHeight="1">
      <c r="B130" s="18"/>
      <c r="C130" s="123" t="s">
        <v>328</v>
      </c>
      <c r="D130" s="123" t="s">
        <v>147</v>
      </c>
      <c r="E130" s="124" t="s">
        <v>1603</v>
      </c>
      <c r="F130" s="125" t="s">
        <v>1604</v>
      </c>
      <c r="G130" s="126" t="s">
        <v>292</v>
      </c>
      <c r="H130" s="127">
        <v>159</v>
      </c>
      <c r="I130" s="128"/>
      <c r="J130" s="129">
        <f t="shared" si="23"/>
        <v>0</v>
      </c>
      <c r="K130" s="125" t="s">
        <v>19</v>
      </c>
      <c r="L130" s="18"/>
      <c r="M130" s="130" t="s">
        <v>19</v>
      </c>
      <c r="N130" s="131" t="s">
        <v>42</v>
      </c>
      <c r="P130" s="132">
        <f t="shared" si="24"/>
        <v>0</v>
      </c>
      <c r="Q130" s="132">
        <v>7E-05</v>
      </c>
      <c r="R130" s="132">
        <f t="shared" si="25"/>
        <v>0.01113</v>
      </c>
      <c r="S130" s="132">
        <v>0</v>
      </c>
      <c r="T130" s="133">
        <f t="shared" si="26"/>
        <v>0</v>
      </c>
      <c r="AR130" s="134" t="s">
        <v>250</v>
      </c>
      <c r="AT130" s="134" t="s">
        <v>147</v>
      </c>
      <c r="AU130" s="134" t="s">
        <v>81</v>
      </c>
      <c r="AY130" s="2" t="s">
        <v>145</v>
      </c>
      <c r="BE130" s="135">
        <f t="shared" si="17"/>
        <v>0</v>
      </c>
      <c r="BF130" s="135">
        <f t="shared" si="18"/>
        <v>0</v>
      </c>
      <c r="BG130" s="135">
        <f t="shared" si="19"/>
        <v>0</v>
      </c>
      <c r="BH130" s="135">
        <f t="shared" si="20"/>
        <v>0</v>
      </c>
      <c r="BI130" s="135">
        <f t="shared" si="21"/>
        <v>0</v>
      </c>
      <c r="BJ130" s="2" t="s">
        <v>79</v>
      </c>
      <c r="BK130" s="135">
        <f t="shared" si="27"/>
        <v>0</v>
      </c>
      <c r="BL130" s="2" t="s">
        <v>250</v>
      </c>
      <c r="BM130" s="134" t="s">
        <v>1605</v>
      </c>
    </row>
    <row r="131" spans="2:65" s="17" customFormat="1" ht="24.2" customHeight="1">
      <c r="B131" s="18"/>
      <c r="C131" s="123" t="s">
        <v>334</v>
      </c>
      <c r="D131" s="123" t="s">
        <v>147</v>
      </c>
      <c r="E131" s="124" t="s">
        <v>1606</v>
      </c>
      <c r="F131" s="125" t="s">
        <v>1607</v>
      </c>
      <c r="G131" s="126" t="s">
        <v>232</v>
      </c>
      <c r="H131" s="127">
        <v>71</v>
      </c>
      <c r="I131" s="128"/>
      <c r="J131" s="129">
        <f t="shared" si="23"/>
        <v>0</v>
      </c>
      <c r="K131" s="125" t="s">
        <v>19</v>
      </c>
      <c r="L131" s="18"/>
      <c r="M131" s="130" t="s">
        <v>19</v>
      </c>
      <c r="N131" s="131" t="s">
        <v>42</v>
      </c>
      <c r="P131" s="132">
        <f t="shared" si="24"/>
        <v>0</v>
      </c>
      <c r="Q131" s="132">
        <v>0</v>
      </c>
      <c r="R131" s="132">
        <f t="shared" si="25"/>
        <v>0</v>
      </c>
      <c r="S131" s="132">
        <v>0</v>
      </c>
      <c r="T131" s="133">
        <f t="shared" si="26"/>
        <v>0</v>
      </c>
      <c r="AR131" s="134" t="s">
        <v>250</v>
      </c>
      <c r="AT131" s="134" t="s">
        <v>147</v>
      </c>
      <c r="AU131" s="134" t="s">
        <v>81</v>
      </c>
      <c r="AY131" s="2" t="s">
        <v>145</v>
      </c>
      <c r="BE131" s="135">
        <f t="shared" si="17"/>
        <v>0</v>
      </c>
      <c r="BF131" s="135">
        <f t="shared" si="18"/>
        <v>0</v>
      </c>
      <c r="BG131" s="135">
        <f t="shared" si="19"/>
        <v>0</v>
      </c>
      <c r="BH131" s="135">
        <f t="shared" si="20"/>
        <v>0</v>
      </c>
      <c r="BI131" s="135">
        <f t="shared" si="21"/>
        <v>0</v>
      </c>
      <c r="BJ131" s="2" t="s">
        <v>79</v>
      </c>
      <c r="BK131" s="135">
        <f t="shared" si="27"/>
        <v>0</v>
      </c>
      <c r="BL131" s="2" t="s">
        <v>250</v>
      </c>
      <c r="BM131" s="134" t="s">
        <v>1608</v>
      </c>
    </row>
    <row r="132" spans="2:65" s="17" customFormat="1" ht="24.2" customHeight="1">
      <c r="B132" s="18"/>
      <c r="C132" s="123" t="s">
        <v>341</v>
      </c>
      <c r="D132" s="123" t="s">
        <v>147</v>
      </c>
      <c r="E132" s="124" t="s">
        <v>1609</v>
      </c>
      <c r="F132" s="125" t="s">
        <v>1610</v>
      </c>
      <c r="G132" s="126" t="s">
        <v>232</v>
      </c>
      <c r="H132" s="127">
        <v>71</v>
      </c>
      <c r="I132" s="128"/>
      <c r="J132" s="129">
        <f t="shared" si="23"/>
        <v>0</v>
      </c>
      <c r="K132" s="125" t="s">
        <v>19</v>
      </c>
      <c r="L132" s="18"/>
      <c r="M132" s="130" t="s">
        <v>19</v>
      </c>
      <c r="N132" s="131" t="s">
        <v>42</v>
      </c>
      <c r="P132" s="132">
        <f t="shared" si="24"/>
        <v>0</v>
      </c>
      <c r="Q132" s="132">
        <v>0.00013</v>
      </c>
      <c r="R132" s="132">
        <f t="shared" si="25"/>
        <v>0.009229999999999999</v>
      </c>
      <c r="S132" s="132">
        <v>0</v>
      </c>
      <c r="T132" s="133">
        <f t="shared" si="26"/>
        <v>0</v>
      </c>
      <c r="AR132" s="134" t="s">
        <v>250</v>
      </c>
      <c r="AT132" s="134" t="s">
        <v>147</v>
      </c>
      <c r="AU132" s="134" t="s">
        <v>81</v>
      </c>
      <c r="AY132" s="2" t="s">
        <v>145</v>
      </c>
      <c r="BE132" s="135">
        <f t="shared" si="17"/>
        <v>0</v>
      </c>
      <c r="BF132" s="135">
        <f t="shared" si="18"/>
        <v>0</v>
      </c>
      <c r="BG132" s="135">
        <f t="shared" si="19"/>
        <v>0</v>
      </c>
      <c r="BH132" s="135">
        <f t="shared" si="20"/>
        <v>0</v>
      </c>
      <c r="BI132" s="135">
        <f t="shared" si="21"/>
        <v>0</v>
      </c>
      <c r="BJ132" s="2" t="s">
        <v>79</v>
      </c>
      <c r="BK132" s="135">
        <f t="shared" si="27"/>
        <v>0</v>
      </c>
      <c r="BL132" s="2" t="s">
        <v>250</v>
      </c>
      <c r="BM132" s="134" t="s">
        <v>1611</v>
      </c>
    </row>
    <row r="133" spans="2:65" s="17" customFormat="1" ht="24.2" customHeight="1">
      <c r="B133" s="18"/>
      <c r="C133" s="123" t="s">
        <v>348</v>
      </c>
      <c r="D133" s="123" t="s">
        <v>147</v>
      </c>
      <c r="E133" s="124" t="s">
        <v>1612</v>
      </c>
      <c r="F133" s="125" t="s">
        <v>1613</v>
      </c>
      <c r="G133" s="126" t="s">
        <v>232</v>
      </c>
      <c r="H133" s="127">
        <v>27</v>
      </c>
      <c r="I133" s="128"/>
      <c r="J133" s="129">
        <f t="shared" si="23"/>
        <v>0</v>
      </c>
      <c r="K133" s="125" t="s">
        <v>19</v>
      </c>
      <c r="L133" s="18"/>
      <c r="M133" s="130" t="s">
        <v>19</v>
      </c>
      <c r="N133" s="131" t="s">
        <v>42</v>
      </c>
      <c r="P133" s="132">
        <f t="shared" si="24"/>
        <v>0</v>
      </c>
      <c r="Q133" s="132">
        <v>0.00021</v>
      </c>
      <c r="R133" s="132">
        <f t="shared" si="25"/>
        <v>0.0056700000000000006</v>
      </c>
      <c r="S133" s="132">
        <v>0</v>
      </c>
      <c r="T133" s="133">
        <f t="shared" si="26"/>
        <v>0</v>
      </c>
      <c r="AR133" s="134" t="s">
        <v>250</v>
      </c>
      <c r="AT133" s="134" t="s">
        <v>147</v>
      </c>
      <c r="AU133" s="134" t="s">
        <v>81</v>
      </c>
      <c r="AY133" s="2" t="s">
        <v>145</v>
      </c>
      <c r="BE133" s="135">
        <f t="shared" si="17"/>
        <v>0</v>
      </c>
      <c r="BF133" s="135">
        <f t="shared" si="18"/>
        <v>0</v>
      </c>
      <c r="BG133" s="135">
        <f t="shared" si="19"/>
        <v>0</v>
      </c>
      <c r="BH133" s="135">
        <f t="shared" si="20"/>
        <v>0</v>
      </c>
      <c r="BI133" s="135">
        <f t="shared" si="21"/>
        <v>0</v>
      </c>
      <c r="BJ133" s="2" t="s">
        <v>79</v>
      </c>
      <c r="BK133" s="135">
        <f t="shared" si="27"/>
        <v>0</v>
      </c>
      <c r="BL133" s="2" t="s">
        <v>250</v>
      </c>
      <c r="BM133" s="134" t="s">
        <v>1614</v>
      </c>
    </row>
    <row r="134" spans="2:65" s="17" customFormat="1" ht="24.2" customHeight="1">
      <c r="B134" s="18"/>
      <c r="C134" s="123" t="s">
        <v>355</v>
      </c>
      <c r="D134" s="123" t="s">
        <v>147</v>
      </c>
      <c r="E134" s="124" t="s">
        <v>1615</v>
      </c>
      <c r="F134" s="125" t="s">
        <v>1616</v>
      </c>
      <c r="G134" s="126" t="s">
        <v>232</v>
      </c>
      <c r="H134" s="127">
        <v>20</v>
      </c>
      <c r="I134" s="128"/>
      <c r="J134" s="129">
        <f t="shared" si="23"/>
        <v>0</v>
      </c>
      <c r="K134" s="125" t="s">
        <v>19</v>
      </c>
      <c r="L134" s="18"/>
      <c r="M134" s="130" t="s">
        <v>19</v>
      </c>
      <c r="N134" s="131" t="s">
        <v>42</v>
      </c>
      <c r="P134" s="132">
        <f t="shared" si="24"/>
        <v>0</v>
      </c>
      <c r="Q134" s="132">
        <v>0.00034</v>
      </c>
      <c r="R134" s="132">
        <f t="shared" si="25"/>
        <v>0.0068000000000000005</v>
      </c>
      <c r="S134" s="132">
        <v>0</v>
      </c>
      <c r="T134" s="133">
        <f t="shared" si="26"/>
        <v>0</v>
      </c>
      <c r="AR134" s="134" t="s">
        <v>250</v>
      </c>
      <c r="AT134" s="134" t="s">
        <v>147</v>
      </c>
      <c r="AU134" s="134" t="s">
        <v>81</v>
      </c>
      <c r="AY134" s="2" t="s">
        <v>145</v>
      </c>
      <c r="BE134" s="135">
        <f t="shared" si="17"/>
        <v>0</v>
      </c>
      <c r="BF134" s="135">
        <f t="shared" si="18"/>
        <v>0</v>
      </c>
      <c r="BG134" s="135">
        <f t="shared" si="19"/>
        <v>0</v>
      </c>
      <c r="BH134" s="135">
        <f t="shared" si="20"/>
        <v>0</v>
      </c>
      <c r="BI134" s="135">
        <f t="shared" si="21"/>
        <v>0</v>
      </c>
      <c r="BJ134" s="2" t="s">
        <v>79</v>
      </c>
      <c r="BK134" s="135">
        <f t="shared" si="27"/>
        <v>0</v>
      </c>
      <c r="BL134" s="2" t="s">
        <v>250</v>
      </c>
      <c r="BM134" s="134" t="s">
        <v>1617</v>
      </c>
    </row>
    <row r="135" spans="2:65" s="17" customFormat="1" ht="24.2" customHeight="1">
      <c r="B135" s="18"/>
      <c r="C135" s="123" t="s">
        <v>362</v>
      </c>
      <c r="D135" s="123" t="s">
        <v>147</v>
      </c>
      <c r="E135" s="124" t="s">
        <v>1618</v>
      </c>
      <c r="F135" s="125" t="s">
        <v>1619</v>
      </c>
      <c r="G135" s="126" t="s">
        <v>232</v>
      </c>
      <c r="H135" s="127">
        <v>3</v>
      </c>
      <c r="I135" s="128"/>
      <c r="J135" s="129">
        <f t="shared" si="23"/>
        <v>0</v>
      </c>
      <c r="K135" s="125" t="s">
        <v>19</v>
      </c>
      <c r="L135" s="18"/>
      <c r="M135" s="130" t="s">
        <v>19</v>
      </c>
      <c r="N135" s="131" t="s">
        <v>42</v>
      </c>
      <c r="P135" s="132">
        <f t="shared" si="24"/>
        <v>0</v>
      </c>
      <c r="Q135" s="132">
        <v>0.0005</v>
      </c>
      <c r="R135" s="132">
        <f t="shared" si="25"/>
        <v>0.0015</v>
      </c>
      <c r="S135" s="132">
        <v>0</v>
      </c>
      <c r="T135" s="133">
        <f t="shared" si="26"/>
        <v>0</v>
      </c>
      <c r="AR135" s="134" t="s">
        <v>250</v>
      </c>
      <c r="AT135" s="134" t="s">
        <v>147</v>
      </c>
      <c r="AU135" s="134" t="s">
        <v>81</v>
      </c>
      <c r="AY135" s="2" t="s">
        <v>145</v>
      </c>
      <c r="BE135" s="135">
        <f t="shared" si="17"/>
        <v>0</v>
      </c>
      <c r="BF135" s="135">
        <f t="shared" si="18"/>
        <v>0</v>
      </c>
      <c r="BG135" s="135">
        <f t="shared" si="19"/>
        <v>0</v>
      </c>
      <c r="BH135" s="135">
        <f t="shared" si="20"/>
        <v>0</v>
      </c>
      <c r="BI135" s="135">
        <f t="shared" si="21"/>
        <v>0</v>
      </c>
      <c r="BJ135" s="2" t="s">
        <v>79</v>
      </c>
      <c r="BK135" s="135">
        <f t="shared" si="27"/>
        <v>0</v>
      </c>
      <c r="BL135" s="2" t="s">
        <v>250</v>
      </c>
      <c r="BM135" s="134" t="s">
        <v>1620</v>
      </c>
    </row>
    <row r="136" spans="2:65" s="17" customFormat="1" ht="33" customHeight="1">
      <c r="B136" s="18"/>
      <c r="C136" s="123" t="s">
        <v>369</v>
      </c>
      <c r="D136" s="123" t="s">
        <v>147</v>
      </c>
      <c r="E136" s="124" t="s">
        <v>1621</v>
      </c>
      <c r="F136" s="125" t="s">
        <v>1622</v>
      </c>
      <c r="G136" s="126" t="s">
        <v>961</v>
      </c>
      <c r="H136" s="127">
        <v>3</v>
      </c>
      <c r="I136" s="128"/>
      <c r="J136" s="129">
        <f t="shared" si="23"/>
        <v>0</v>
      </c>
      <c r="K136" s="125" t="s">
        <v>19</v>
      </c>
      <c r="L136" s="18"/>
      <c r="M136" s="130" t="s">
        <v>19</v>
      </c>
      <c r="N136" s="131" t="s">
        <v>42</v>
      </c>
      <c r="P136" s="132">
        <f t="shared" si="24"/>
        <v>0</v>
      </c>
      <c r="Q136" s="132">
        <v>0.0302</v>
      </c>
      <c r="R136" s="132">
        <f t="shared" si="25"/>
        <v>0.0906</v>
      </c>
      <c r="S136" s="132">
        <v>0</v>
      </c>
      <c r="T136" s="133">
        <f t="shared" si="26"/>
        <v>0</v>
      </c>
      <c r="AR136" s="134" t="s">
        <v>250</v>
      </c>
      <c r="AT136" s="134" t="s">
        <v>147</v>
      </c>
      <c r="AU136" s="134" t="s">
        <v>81</v>
      </c>
      <c r="AY136" s="2" t="s">
        <v>145</v>
      </c>
      <c r="BE136" s="135">
        <f t="shared" si="17"/>
        <v>0</v>
      </c>
      <c r="BF136" s="135">
        <f t="shared" si="18"/>
        <v>0</v>
      </c>
      <c r="BG136" s="135">
        <f t="shared" si="19"/>
        <v>0</v>
      </c>
      <c r="BH136" s="135">
        <f t="shared" si="20"/>
        <v>0</v>
      </c>
      <c r="BI136" s="135">
        <f t="shared" si="21"/>
        <v>0</v>
      </c>
      <c r="BJ136" s="2" t="s">
        <v>79</v>
      </c>
      <c r="BK136" s="135">
        <f t="shared" si="27"/>
        <v>0</v>
      </c>
      <c r="BL136" s="2" t="s">
        <v>250</v>
      </c>
      <c r="BM136" s="134" t="s">
        <v>1623</v>
      </c>
    </row>
    <row r="137" spans="2:65" s="17" customFormat="1" ht="37.9" customHeight="1">
      <c r="B137" s="18"/>
      <c r="C137" s="123" t="s">
        <v>376</v>
      </c>
      <c r="D137" s="123" t="s">
        <v>147</v>
      </c>
      <c r="E137" s="124" t="s">
        <v>1624</v>
      </c>
      <c r="F137" s="125" t="s">
        <v>1625</v>
      </c>
      <c r="G137" s="126" t="s">
        <v>292</v>
      </c>
      <c r="H137" s="127">
        <v>322</v>
      </c>
      <c r="I137" s="128"/>
      <c r="J137" s="129">
        <f t="shared" si="23"/>
        <v>0</v>
      </c>
      <c r="K137" s="125" t="s">
        <v>19</v>
      </c>
      <c r="L137" s="18"/>
      <c r="M137" s="130" t="s">
        <v>19</v>
      </c>
      <c r="N137" s="131" t="s">
        <v>42</v>
      </c>
      <c r="P137" s="132">
        <f t="shared" si="24"/>
        <v>0</v>
      </c>
      <c r="Q137" s="132">
        <v>0.00019</v>
      </c>
      <c r="R137" s="132">
        <f t="shared" si="25"/>
        <v>0.061180000000000005</v>
      </c>
      <c r="S137" s="132">
        <v>0</v>
      </c>
      <c r="T137" s="133">
        <f t="shared" si="26"/>
        <v>0</v>
      </c>
      <c r="AR137" s="134" t="s">
        <v>250</v>
      </c>
      <c r="AT137" s="134" t="s">
        <v>147</v>
      </c>
      <c r="AU137" s="134" t="s">
        <v>81</v>
      </c>
      <c r="AY137" s="2" t="s">
        <v>145</v>
      </c>
      <c r="BE137" s="135">
        <f t="shared" si="17"/>
        <v>0</v>
      </c>
      <c r="BF137" s="135">
        <f t="shared" si="18"/>
        <v>0</v>
      </c>
      <c r="BG137" s="135">
        <f t="shared" si="19"/>
        <v>0</v>
      </c>
      <c r="BH137" s="135">
        <f t="shared" si="20"/>
        <v>0</v>
      </c>
      <c r="BI137" s="135">
        <f t="shared" si="21"/>
        <v>0</v>
      </c>
      <c r="BJ137" s="2" t="s">
        <v>79</v>
      </c>
      <c r="BK137" s="135">
        <f t="shared" si="27"/>
        <v>0</v>
      </c>
      <c r="BL137" s="2" t="s">
        <v>250</v>
      </c>
      <c r="BM137" s="134" t="s">
        <v>1626</v>
      </c>
    </row>
    <row r="138" spans="2:65" s="17" customFormat="1" ht="33" customHeight="1">
      <c r="B138" s="18"/>
      <c r="C138" s="123" t="s">
        <v>383</v>
      </c>
      <c r="D138" s="123" t="s">
        <v>147</v>
      </c>
      <c r="E138" s="124" t="s">
        <v>1627</v>
      </c>
      <c r="F138" s="125" t="s">
        <v>1628</v>
      </c>
      <c r="G138" s="126" t="s">
        <v>292</v>
      </c>
      <c r="H138" s="127">
        <v>322</v>
      </c>
      <c r="I138" s="128"/>
      <c r="J138" s="129">
        <f t="shared" si="23"/>
        <v>0</v>
      </c>
      <c r="K138" s="125" t="s">
        <v>19</v>
      </c>
      <c r="L138" s="18"/>
      <c r="M138" s="130" t="s">
        <v>19</v>
      </c>
      <c r="N138" s="131" t="s">
        <v>42</v>
      </c>
      <c r="P138" s="132">
        <f t="shared" si="24"/>
        <v>0</v>
      </c>
      <c r="Q138" s="132">
        <v>1E-05</v>
      </c>
      <c r="R138" s="132">
        <f t="shared" si="25"/>
        <v>0.00322</v>
      </c>
      <c r="S138" s="132">
        <v>0</v>
      </c>
      <c r="T138" s="133">
        <f t="shared" si="26"/>
        <v>0</v>
      </c>
      <c r="AR138" s="134" t="s">
        <v>250</v>
      </c>
      <c r="AT138" s="134" t="s">
        <v>147</v>
      </c>
      <c r="AU138" s="134" t="s">
        <v>81</v>
      </c>
      <c r="AY138" s="2" t="s">
        <v>145</v>
      </c>
      <c r="BE138" s="135">
        <f t="shared" si="17"/>
        <v>0</v>
      </c>
      <c r="BF138" s="135">
        <f t="shared" si="18"/>
        <v>0</v>
      </c>
      <c r="BG138" s="135">
        <f t="shared" si="19"/>
        <v>0</v>
      </c>
      <c r="BH138" s="135">
        <f t="shared" si="20"/>
        <v>0</v>
      </c>
      <c r="BI138" s="135">
        <f t="shared" si="21"/>
        <v>0</v>
      </c>
      <c r="BJ138" s="2" t="s">
        <v>79</v>
      </c>
      <c r="BK138" s="135">
        <f t="shared" si="27"/>
        <v>0</v>
      </c>
      <c r="BL138" s="2" t="s">
        <v>250</v>
      </c>
      <c r="BM138" s="134" t="s">
        <v>1629</v>
      </c>
    </row>
    <row r="139" spans="2:65" s="17" customFormat="1" ht="44.25" customHeight="1">
      <c r="B139" s="18"/>
      <c r="C139" s="123" t="s">
        <v>446</v>
      </c>
      <c r="D139" s="123" t="s">
        <v>147</v>
      </c>
      <c r="E139" s="124" t="s">
        <v>1630</v>
      </c>
      <c r="F139" s="125" t="s">
        <v>1631</v>
      </c>
      <c r="G139" s="126" t="s">
        <v>1041</v>
      </c>
      <c r="H139" s="183"/>
      <c r="I139" s="128"/>
      <c r="J139" s="129">
        <f t="shared" si="23"/>
        <v>0</v>
      </c>
      <c r="K139" s="125" t="s">
        <v>19</v>
      </c>
      <c r="L139" s="18"/>
      <c r="M139" s="130" t="s">
        <v>19</v>
      </c>
      <c r="N139" s="131" t="s">
        <v>42</v>
      </c>
      <c r="P139" s="132">
        <f t="shared" si="24"/>
        <v>0</v>
      </c>
      <c r="Q139" s="132">
        <v>0</v>
      </c>
      <c r="R139" s="132">
        <f t="shared" si="25"/>
        <v>0</v>
      </c>
      <c r="S139" s="132">
        <v>0</v>
      </c>
      <c r="T139" s="133">
        <f t="shared" si="26"/>
        <v>0</v>
      </c>
      <c r="AR139" s="134" t="s">
        <v>250</v>
      </c>
      <c r="AT139" s="134" t="s">
        <v>147</v>
      </c>
      <c r="AU139" s="134" t="s">
        <v>81</v>
      </c>
      <c r="AY139" s="2" t="s">
        <v>145</v>
      </c>
      <c r="BE139" s="135">
        <f t="shared" si="17"/>
        <v>0</v>
      </c>
      <c r="BF139" s="135">
        <f t="shared" si="18"/>
        <v>0</v>
      </c>
      <c r="BG139" s="135">
        <f t="shared" si="19"/>
        <v>0</v>
      </c>
      <c r="BH139" s="135">
        <f t="shared" si="20"/>
        <v>0</v>
      </c>
      <c r="BI139" s="135">
        <f t="shared" si="21"/>
        <v>0</v>
      </c>
      <c r="BJ139" s="2" t="s">
        <v>79</v>
      </c>
      <c r="BK139" s="135">
        <f t="shared" si="27"/>
        <v>0</v>
      </c>
      <c r="BL139" s="2" t="s">
        <v>250</v>
      </c>
      <c r="BM139" s="134" t="s">
        <v>1632</v>
      </c>
    </row>
    <row r="140" spans="2:63" s="110" customFormat="1" ht="22.9" customHeight="1">
      <c r="B140" s="111"/>
      <c r="D140" s="112" t="s">
        <v>70</v>
      </c>
      <c r="E140" s="121" t="s">
        <v>1633</v>
      </c>
      <c r="F140" s="121" t="s">
        <v>1634</v>
      </c>
      <c r="I140" s="114"/>
      <c r="J140" s="122">
        <f>BK140</f>
        <v>0</v>
      </c>
      <c r="L140" s="111"/>
      <c r="M140" s="116"/>
      <c r="P140" s="117">
        <f>SUM(P141:P160)</f>
        <v>0</v>
      </c>
      <c r="R140" s="117">
        <f>SUM(R141:R160)</f>
        <v>0.09093</v>
      </c>
      <c r="T140" s="118">
        <f>SUM(T141:T160)</f>
        <v>0</v>
      </c>
      <c r="AR140" s="112" t="s">
        <v>81</v>
      </c>
      <c r="AT140" s="119" t="s">
        <v>70</v>
      </c>
      <c r="AU140" s="119" t="s">
        <v>79</v>
      </c>
      <c r="AY140" s="112" t="s">
        <v>145</v>
      </c>
      <c r="BK140" s="120">
        <f>SUM(BK141:BK160)</f>
        <v>0</v>
      </c>
    </row>
    <row r="141" spans="2:65" s="17" customFormat="1" ht="16.5" customHeight="1">
      <c r="B141" s="18"/>
      <c r="C141" s="123" t="s">
        <v>553</v>
      </c>
      <c r="D141" s="123" t="s">
        <v>147</v>
      </c>
      <c r="E141" s="124" t="s">
        <v>1635</v>
      </c>
      <c r="F141" s="125" t="s">
        <v>1636</v>
      </c>
      <c r="G141" s="126" t="s">
        <v>1495</v>
      </c>
      <c r="H141" s="127">
        <v>1</v>
      </c>
      <c r="I141" s="128"/>
      <c r="J141" s="129">
        <f aca="true" t="shared" si="28" ref="J141:J160">ROUND(I141*H141,2)</f>
        <v>0</v>
      </c>
      <c r="K141" s="125" t="s">
        <v>19</v>
      </c>
      <c r="L141" s="18"/>
      <c r="M141" s="130" t="s">
        <v>19</v>
      </c>
      <c r="N141" s="131" t="s">
        <v>42</v>
      </c>
      <c r="P141" s="132">
        <f aca="true" t="shared" si="29" ref="P141:P160">O141*H141</f>
        <v>0</v>
      </c>
      <c r="Q141" s="132">
        <v>0</v>
      </c>
      <c r="R141" s="132">
        <f aca="true" t="shared" si="30" ref="R141:R160">Q141*H141</f>
        <v>0</v>
      </c>
      <c r="S141" s="132">
        <v>0</v>
      </c>
      <c r="T141" s="133">
        <f aca="true" t="shared" si="31" ref="T141:T160">S141*H141</f>
        <v>0</v>
      </c>
      <c r="AR141" s="134" t="s">
        <v>250</v>
      </c>
      <c r="AT141" s="134" t="s">
        <v>147</v>
      </c>
      <c r="AU141" s="134" t="s">
        <v>81</v>
      </c>
      <c r="AY141" s="2" t="s">
        <v>145</v>
      </c>
      <c r="BE141" s="135">
        <f t="shared" si="17"/>
        <v>0</v>
      </c>
      <c r="BF141" s="135">
        <f t="shared" si="18"/>
        <v>0</v>
      </c>
      <c r="BG141" s="135">
        <f t="shared" si="19"/>
        <v>0</v>
      </c>
      <c r="BH141" s="135">
        <f t="shared" si="20"/>
        <v>0</v>
      </c>
      <c r="BI141" s="135">
        <f t="shared" si="21"/>
        <v>0</v>
      </c>
      <c r="BJ141" s="2" t="s">
        <v>79</v>
      </c>
      <c r="BK141" s="135">
        <f aca="true" t="shared" si="32" ref="BK141:BK160">ROUND(I141*H141,2)</f>
        <v>0</v>
      </c>
      <c r="BL141" s="2" t="s">
        <v>250</v>
      </c>
      <c r="BM141" s="134" t="s">
        <v>1637</v>
      </c>
    </row>
    <row r="142" spans="2:65" s="17" customFormat="1" ht="16.5" customHeight="1">
      <c r="B142" s="18"/>
      <c r="C142" s="123" t="s">
        <v>560</v>
      </c>
      <c r="D142" s="123" t="s">
        <v>147</v>
      </c>
      <c r="E142" s="124" t="s">
        <v>1638</v>
      </c>
      <c r="F142" s="125" t="s">
        <v>1639</v>
      </c>
      <c r="G142" s="126" t="s">
        <v>1495</v>
      </c>
      <c r="H142" s="127">
        <v>1</v>
      </c>
      <c r="I142" s="128"/>
      <c r="J142" s="129">
        <f t="shared" si="28"/>
        <v>0</v>
      </c>
      <c r="K142" s="125" t="s">
        <v>19</v>
      </c>
      <c r="L142" s="18"/>
      <c r="M142" s="130" t="s">
        <v>19</v>
      </c>
      <c r="N142" s="131" t="s">
        <v>42</v>
      </c>
      <c r="P142" s="132">
        <f t="shared" si="29"/>
        <v>0</v>
      </c>
      <c r="Q142" s="132">
        <v>0</v>
      </c>
      <c r="R142" s="132">
        <f t="shared" si="30"/>
        <v>0</v>
      </c>
      <c r="S142" s="132">
        <v>0</v>
      </c>
      <c r="T142" s="133">
        <f t="shared" si="31"/>
        <v>0</v>
      </c>
      <c r="AR142" s="134" t="s">
        <v>250</v>
      </c>
      <c r="AT142" s="134" t="s">
        <v>147</v>
      </c>
      <c r="AU142" s="134" t="s">
        <v>81</v>
      </c>
      <c r="AY142" s="2" t="s">
        <v>145</v>
      </c>
      <c r="BE142" s="135">
        <f t="shared" si="17"/>
        <v>0</v>
      </c>
      <c r="BF142" s="135">
        <f t="shared" si="18"/>
        <v>0</v>
      </c>
      <c r="BG142" s="135">
        <f t="shared" si="19"/>
        <v>0</v>
      </c>
      <c r="BH142" s="135">
        <f t="shared" si="20"/>
        <v>0</v>
      </c>
      <c r="BI142" s="135">
        <f t="shared" si="21"/>
        <v>0</v>
      </c>
      <c r="BJ142" s="2" t="s">
        <v>79</v>
      </c>
      <c r="BK142" s="135">
        <f t="shared" si="32"/>
        <v>0</v>
      </c>
      <c r="BL142" s="2" t="s">
        <v>250</v>
      </c>
      <c r="BM142" s="134" t="s">
        <v>1640</v>
      </c>
    </row>
    <row r="143" spans="2:65" s="17" customFormat="1" ht="16.5" customHeight="1">
      <c r="B143" s="18"/>
      <c r="C143" s="123" t="s">
        <v>565</v>
      </c>
      <c r="D143" s="123" t="s">
        <v>147</v>
      </c>
      <c r="E143" s="124" t="s">
        <v>1641</v>
      </c>
      <c r="F143" s="125" t="s">
        <v>1642</v>
      </c>
      <c r="G143" s="126" t="s">
        <v>1495</v>
      </c>
      <c r="H143" s="127">
        <v>1</v>
      </c>
      <c r="I143" s="128"/>
      <c r="J143" s="129">
        <f t="shared" si="28"/>
        <v>0</v>
      </c>
      <c r="K143" s="125" t="s">
        <v>19</v>
      </c>
      <c r="L143" s="18"/>
      <c r="M143" s="130" t="s">
        <v>19</v>
      </c>
      <c r="N143" s="131" t="s">
        <v>42</v>
      </c>
      <c r="P143" s="132">
        <f t="shared" si="29"/>
        <v>0</v>
      </c>
      <c r="Q143" s="132">
        <v>0</v>
      </c>
      <c r="R143" s="132">
        <f t="shared" si="30"/>
        <v>0</v>
      </c>
      <c r="S143" s="132">
        <v>0</v>
      </c>
      <c r="T143" s="133">
        <f t="shared" si="31"/>
        <v>0</v>
      </c>
      <c r="AR143" s="134" t="s">
        <v>250</v>
      </c>
      <c r="AT143" s="134" t="s">
        <v>147</v>
      </c>
      <c r="AU143" s="134" t="s">
        <v>81</v>
      </c>
      <c r="AY143" s="2" t="s">
        <v>145</v>
      </c>
      <c r="BE143" s="135">
        <f t="shared" si="17"/>
        <v>0</v>
      </c>
      <c r="BF143" s="135">
        <f t="shared" si="18"/>
        <v>0</v>
      </c>
      <c r="BG143" s="135">
        <f t="shared" si="19"/>
        <v>0</v>
      </c>
      <c r="BH143" s="135">
        <f t="shared" si="20"/>
        <v>0</v>
      </c>
      <c r="BI143" s="135">
        <f t="shared" si="21"/>
        <v>0</v>
      </c>
      <c r="BJ143" s="2" t="s">
        <v>79</v>
      </c>
      <c r="BK143" s="135">
        <f t="shared" si="32"/>
        <v>0</v>
      </c>
      <c r="BL143" s="2" t="s">
        <v>250</v>
      </c>
      <c r="BM143" s="134" t="s">
        <v>1643</v>
      </c>
    </row>
    <row r="144" spans="2:65" s="17" customFormat="1" ht="16.5" customHeight="1">
      <c r="B144" s="18"/>
      <c r="C144" s="123" t="s">
        <v>572</v>
      </c>
      <c r="D144" s="123" t="s">
        <v>147</v>
      </c>
      <c r="E144" s="124" t="s">
        <v>1644</v>
      </c>
      <c r="F144" s="125" t="s">
        <v>1645</v>
      </c>
      <c r="G144" s="126" t="s">
        <v>292</v>
      </c>
      <c r="H144" s="127">
        <v>35</v>
      </c>
      <c r="I144" s="128"/>
      <c r="J144" s="129">
        <f t="shared" si="28"/>
        <v>0</v>
      </c>
      <c r="K144" s="125" t="s">
        <v>19</v>
      </c>
      <c r="L144" s="18"/>
      <c r="M144" s="130" t="s">
        <v>19</v>
      </c>
      <c r="N144" s="131" t="s">
        <v>42</v>
      </c>
      <c r="P144" s="132">
        <f t="shared" si="29"/>
        <v>0</v>
      </c>
      <c r="Q144" s="132">
        <v>0</v>
      </c>
      <c r="R144" s="132">
        <f t="shared" si="30"/>
        <v>0</v>
      </c>
      <c r="S144" s="132">
        <v>0</v>
      </c>
      <c r="T144" s="133">
        <f t="shared" si="31"/>
        <v>0</v>
      </c>
      <c r="AR144" s="134" t="s">
        <v>250</v>
      </c>
      <c r="AT144" s="134" t="s">
        <v>147</v>
      </c>
      <c r="AU144" s="134" t="s">
        <v>81</v>
      </c>
      <c r="AY144" s="2" t="s">
        <v>145</v>
      </c>
      <c r="BE144" s="135">
        <f t="shared" si="17"/>
        <v>0</v>
      </c>
      <c r="BF144" s="135">
        <f t="shared" si="18"/>
        <v>0</v>
      </c>
      <c r="BG144" s="135">
        <f t="shared" si="19"/>
        <v>0</v>
      </c>
      <c r="BH144" s="135">
        <f t="shared" si="20"/>
        <v>0</v>
      </c>
      <c r="BI144" s="135">
        <f t="shared" si="21"/>
        <v>0</v>
      </c>
      <c r="BJ144" s="2" t="s">
        <v>79</v>
      </c>
      <c r="BK144" s="135">
        <f t="shared" si="32"/>
        <v>0</v>
      </c>
      <c r="BL144" s="2" t="s">
        <v>250</v>
      </c>
      <c r="BM144" s="134" t="s">
        <v>1646</v>
      </c>
    </row>
    <row r="145" spans="2:65" s="17" customFormat="1" ht="16.5" customHeight="1">
      <c r="B145" s="18"/>
      <c r="C145" s="123" t="s">
        <v>577</v>
      </c>
      <c r="D145" s="123" t="s">
        <v>147</v>
      </c>
      <c r="E145" s="124" t="s">
        <v>1647</v>
      </c>
      <c r="F145" s="125" t="s">
        <v>1648</v>
      </c>
      <c r="G145" s="126" t="s">
        <v>1502</v>
      </c>
      <c r="H145" s="127">
        <v>35</v>
      </c>
      <c r="I145" s="128"/>
      <c r="J145" s="129">
        <f t="shared" si="28"/>
        <v>0</v>
      </c>
      <c r="K145" s="125" t="s">
        <v>19</v>
      </c>
      <c r="L145" s="18"/>
      <c r="M145" s="130" t="s">
        <v>19</v>
      </c>
      <c r="N145" s="131" t="s">
        <v>42</v>
      </c>
      <c r="P145" s="132">
        <f t="shared" si="29"/>
        <v>0</v>
      </c>
      <c r="Q145" s="132">
        <v>0</v>
      </c>
      <c r="R145" s="132">
        <f t="shared" si="30"/>
        <v>0</v>
      </c>
      <c r="S145" s="132">
        <v>0</v>
      </c>
      <c r="T145" s="133">
        <f t="shared" si="31"/>
        <v>0</v>
      </c>
      <c r="AR145" s="134" t="s">
        <v>250</v>
      </c>
      <c r="AT145" s="134" t="s">
        <v>147</v>
      </c>
      <c r="AU145" s="134" t="s">
        <v>81</v>
      </c>
      <c r="AY145" s="2" t="s">
        <v>145</v>
      </c>
      <c r="BE145" s="135">
        <f t="shared" si="17"/>
        <v>0</v>
      </c>
      <c r="BF145" s="135">
        <f t="shared" si="18"/>
        <v>0</v>
      </c>
      <c r="BG145" s="135">
        <f t="shared" si="19"/>
        <v>0</v>
      </c>
      <c r="BH145" s="135">
        <f t="shared" si="20"/>
        <v>0</v>
      </c>
      <c r="BI145" s="135">
        <f t="shared" si="21"/>
        <v>0</v>
      </c>
      <c r="BJ145" s="2" t="s">
        <v>79</v>
      </c>
      <c r="BK145" s="135">
        <f t="shared" si="32"/>
        <v>0</v>
      </c>
      <c r="BL145" s="2" t="s">
        <v>250</v>
      </c>
      <c r="BM145" s="134" t="s">
        <v>1649</v>
      </c>
    </row>
    <row r="146" spans="2:65" s="17" customFormat="1" ht="16.5" customHeight="1">
      <c r="B146" s="18"/>
      <c r="C146" s="123" t="s">
        <v>584</v>
      </c>
      <c r="D146" s="123" t="s">
        <v>147</v>
      </c>
      <c r="E146" s="124" t="s">
        <v>1650</v>
      </c>
      <c r="F146" s="125" t="s">
        <v>1651</v>
      </c>
      <c r="G146" s="126" t="s">
        <v>1495</v>
      </c>
      <c r="H146" s="127">
        <v>1</v>
      </c>
      <c r="I146" s="128"/>
      <c r="J146" s="129">
        <f t="shared" si="28"/>
        <v>0</v>
      </c>
      <c r="K146" s="125" t="s">
        <v>19</v>
      </c>
      <c r="L146" s="18"/>
      <c r="M146" s="130" t="s">
        <v>19</v>
      </c>
      <c r="N146" s="131" t="s">
        <v>42</v>
      </c>
      <c r="P146" s="132">
        <f t="shared" si="29"/>
        <v>0</v>
      </c>
      <c r="Q146" s="132">
        <v>0</v>
      </c>
      <c r="R146" s="132">
        <f t="shared" si="30"/>
        <v>0</v>
      </c>
      <c r="S146" s="132">
        <v>0</v>
      </c>
      <c r="T146" s="133">
        <f t="shared" si="31"/>
        <v>0</v>
      </c>
      <c r="AR146" s="134" t="s">
        <v>250</v>
      </c>
      <c r="AT146" s="134" t="s">
        <v>147</v>
      </c>
      <c r="AU146" s="134" t="s">
        <v>81</v>
      </c>
      <c r="AY146" s="2" t="s">
        <v>145</v>
      </c>
      <c r="BE146" s="135">
        <f t="shared" si="17"/>
        <v>0</v>
      </c>
      <c r="BF146" s="135">
        <f t="shared" si="18"/>
        <v>0</v>
      </c>
      <c r="BG146" s="135">
        <f t="shared" si="19"/>
        <v>0</v>
      </c>
      <c r="BH146" s="135">
        <f t="shared" si="20"/>
        <v>0</v>
      </c>
      <c r="BI146" s="135">
        <f t="shared" si="21"/>
        <v>0</v>
      </c>
      <c r="BJ146" s="2" t="s">
        <v>79</v>
      </c>
      <c r="BK146" s="135">
        <f t="shared" si="32"/>
        <v>0</v>
      </c>
      <c r="BL146" s="2" t="s">
        <v>250</v>
      </c>
      <c r="BM146" s="134" t="s">
        <v>1652</v>
      </c>
    </row>
    <row r="147" spans="2:65" s="17" customFormat="1" ht="16.5" customHeight="1">
      <c r="B147" s="18"/>
      <c r="C147" s="123" t="s">
        <v>590</v>
      </c>
      <c r="D147" s="123" t="s">
        <v>147</v>
      </c>
      <c r="E147" s="124" t="s">
        <v>1653</v>
      </c>
      <c r="F147" s="125" t="s">
        <v>1654</v>
      </c>
      <c r="G147" s="126" t="s">
        <v>1502</v>
      </c>
      <c r="H147" s="127">
        <v>25</v>
      </c>
      <c r="I147" s="128"/>
      <c r="J147" s="129">
        <f t="shared" si="28"/>
        <v>0</v>
      </c>
      <c r="K147" s="125" t="s">
        <v>19</v>
      </c>
      <c r="L147" s="18"/>
      <c r="M147" s="130" t="s">
        <v>19</v>
      </c>
      <c r="N147" s="131" t="s">
        <v>42</v>
      </c>
      <c r="P147" s="132">
        <f t="shared" si="29"/>
        <v>0</v>
      </c>
      <c r="Q147" s="132">
        <v>0</v>
      </c>
      <c r="R147" s="132">
        <f t="shared" si="30"/>
        <v>0</v>
      </c>
      <c r="S147" s="132">
        <v>0</v>
      </c>
      <c r="T147" s="133">
        <f t="shared" si="31"/>
        <v>0</v>
      </c>
      <c r="AR147" s="134" t="s">
        <v>250</v>
      </c>
      <c r="AT147" s="134" t="s">
        <v>147</v>
      </c>
      <c r="AU147" s="134" t="s">
        <v>81</v>
      </c>
      <c r="AY147" s="2" t="s">
        <v>145</v>
      </c>
      <c r="BE147" s="135">
        <f t="shared" si="17"/>
        <v>0</v>
      </c>
      <c r="BF147" s="135">
        <f t="shared" si="18"/>
        <v>0</v>
      </c>
      <c r="BG147" s="135">
        <f t="shared" si="19"/>
        <v>0</v>
      </c>
      <c r="BH147" s="135">
        <f t="shared" si="20"/>
        <v>0</v>
      </c>
      <c r="BI147" s="135">
        <f t="shared" si="21"/>
        <v>0</v>
      </c>
      <c r="BJ147" s="2" t="s">
        <v>79</v>
      </c>
      <c r="BK147" s="135">
        <f t="shared" si="32"/>
        <v>0</v>
      </c>
      <c r="BL147" s="2" t="s">
        <v>250</v>
      </c>
      <c r="BM147" s="134" t="s">
        <v>1655</v>
      </c>
    </row>
    <row r="148" spans="2:65" s="17" customFormat="1" ht="16.5" customHeight="1">
      <c r="B148" s="18"/>
      <c r="C148" s="123" t="s">
        <v>595</v>
      </c>
      <c r="D148" s="123" t="s">
        <v>147</v>
      </c>
      <c r="E148" s="124" t="s">
        <v>1656</v>
      </c>
      <c r="F148" s="125" t="s">
        <v>1657</v>
      </c>
      <c r="G148" s="126" t="s">
        <v>1502</v>
      </c>
      <c r="H148" s="127">
        <v>15</v>
      </c>
      <c r="I148" s="128"/>
      <c r="J148" s="129">
        <f t="shared" si="28"/>
        <v>0</v>
      </c>
      <c r="K148" s="125" t="s">
        <v>19</v>
      </c>
      <c r="L148" s="18"/>
      <c r="M148" s="130" t="s">
        <v>19</v>
      </c>
      <c r="N148" s="131" t="s">
        <v>42</v>
      </c>
      <c r="P148" s="132">
        <f t="shared" si="29"/>
        <v>0</v>
      </c>
      <c r="Q148" s="132">
        <v>0</v>
      </c>
      <c r="R148" s="132">
        <f t="shared" si="30"/>
        <v>0</v>
      </c>
      <c r="S148" s="132">
        <v>0</v>
      </c>
      <c r="T148" s="133">
        <f t="shared" si="31"/>
        <v>0</v>
      </c>
      <c r="AR148" s="134" t="s">
        <v>250</v>
      </c>
      <c r="AT148" s="134" t="s">
        <v>147</v>
      </c>
      <c r="AU148" s="134" t="s">
        <v>81</v>
      </c>
      <c r="AY148" s="2" t="s">
        <v>145</v>
      </c>
      <c r="BE148" s="135">
        <f t="shared" si="17"/>
        <v>0</v>
      </c>
      <c r="BF148" s="135">
        <f t="shared" si="18"/>
        <v>0</v>
      </c>
      <c r="BG148" s="135">
        <f t="shared" si="19"/>
        <v>0</v>
      </c>
      <c r="BH148" s="135">
        <f t="shared" si="20"/>
        <v>0</v>
      </c>
      <c r="BI148" s="135">
        <f t="shared" si="21"/>
        <v>0</v>
      </c>
      <c r="BJ148" s="2" t="s">
        <v>79</v>
      </c>
      <c r="BK148" s="135">
        <f t="shared" si="32"/>
        <v>0</v>
      </c>
      <c r="BL148" s="2" t="s">
        <v>250</v>
      </c>
      <c r="BM148" s="134" t="s">
        <v>1658</v>
      </c>
    </row>
    <row r="149" spans="2:65" s="17" customFormat="1" ht="33" customHeight="1">
      <c r="B149" s="18"/>
      <c r="C149" s="123" t="s">
        <v>452</v>
      </c>
      <c r="D149" s="123" t="s">
        <v>147</v>
      </c>
      <c r="E149" s="124" t="s">
        <v>1659</v>
      </c>
      <c r="F149" s="125" t="s">
        <v>1660</v>
      </c>
      <c r="G149" s="126" t="s">
        <v>292</v>
      </c>
      <c r="H149" s="127">
        <v>2</v>
      </c>
      <c r="I149" s="128"/>
      <c r="J149" s="129">
        <f t="shared" si="28"/>
        <v>0</v>
      </c>
      <c r="K149" s="125" t="s">
        <v>19</v>
      </c>
      <c r="L149" s="18"/>
      <c r="M149" s="130" t="s">
        <v>19</v>
      </c>
      <c r="N149" s="131" t="s">
        <v>42</v>
      </c>
      <c r="P149" s="132">
        <f t="shared" si="29"/>
        <v>0</v>
      </c>
      <c r="Q149" s="132">
        <v>0.00147</v>
      </c>
      <c r="R149" s="132">
        <f t="shared" si="30"/>
        <v>0.00294</v>
      </c>
      <c r="S149" s="132">
        <v>0</v>
      </c>
      <c r="T149" s="133">
        <f t="shared" si="31"/>
        <v>0</v>
      </c>
      <c r="AR149" s="134" t="s">
        <v>250</v>
      </c>
      <c r="AT149" s="134" t="s">
        <v>147</v>
      </c>
      <c r="AU149" s="134" t="s">
        <v>81</v>
      </c>
      <c r="AY149" s="2" t="s">
        <v>145</v>
      </c>
      <c r="BE149" s="135">
        <f t="shared" si="17"/>
        <v>0</v>
      </c>
      <c r="BF149" s="135">
        <f t="shared" si="18"/>
        <v>0</v>
      </c>
      <c r="BG149" s="135">
        <f t="shared" si="19"/>
        <v>0</v>
      </c>
      <c r="BH149" s="135">
        <f t="shared" si="20"/>
        <v>0</v>
      </c>
      <c r="BI149" s="135">
        <f t="shared" si="21"/>
        <v>0</v>
      </c>
      <c r="BJ149" s="2" t="s">
        <v>79</v>
      </c>
      <c r="BK149" s="135">
        <f t="shared" si="32"/>
        <v>0</v>
      </c>
      <c r="BL149" s="2" t="s">
        <v>250</v>
      </c>
      <c r="BM149" s="134" t="s">
        <v>1661</v>
      </c>
    </row>
    <row r="150" spans="2:65" s="17" customFormat="1" ht="33" customHeight="1">
      <c r="B150" s="18"/>
      <c r="C150" s="123" t="s">
        <v>473</v>
      </c>
      <c r="D150" s="123" t="s">
        <v>147</v>
      </c>
      <c r="E150" s="124" t="s">
        <v>1662</v>
      </c>
      <c r="F150" s="125" t="s">
        <v>1663</v>
      </c>
      <c r="G150" s="126" t="s">
        <v>292</v>
      </c>
      <c r="H150" s="127">
        <v>4</v>
      </c>
      <c r="I150" s="128"/>
      <c r="J150" s="129">
        <f t="shared" si="28"/>
        <v>0</v>
      </c>
      <c r="K150" s="125" t="s">
        <v>19</v>
      </c>
      <c r="L150" s="18"/>
      <c r="M150" s="130" t="s">
        <v>19</v>
      </c>
      <c r="N150" s="131" t="s">
        <v>42</v>
      </c>
      <c r="P150" s="132">
        <f t="shared" si="29"/>
        <v>0</v>
      </c>
      <c r="Q150" s="132">
        <v>0.00185</v>
      </c>
      <c r="R150" s="132">
        <f t="shared" si="30"/>
        <v>0.0074</v>
      </c>
      <c r="S150" s="132">
        <v>0</v>
      </c>
      <c r="T150" s="133">
        <f t="shared" si="31"/>
        <v>0</v>
      </c>
      <c r="AR150" s="134" t="s">
        <v>250</v>
      </c>
      <c r="AT150" s="134" t="s">
        <v>147</v>
      </c>
      <c r="AU150" s="134" t="s">
        <v>81</v>
      </c>
      <c r="AY150" s="2" t="s">
        <v>145</v>
      </c>
      <c r="BE150" s="135">
        <f t="shared" si="17"/>
        <v>0</v>
      </c>
      <c r="BF150" s="135">
        <f t="shared" si="18"/>
        <v>0</v>
      </c>
      <c r="BG150" s="135">
        <f t="shared" si="19"/>
        <v>0</v>
      </c>
      <c r="BH150" s="135">
        <f t="shared" si="20"/>
        <v>0</v>
      </c>
      <c r="BI150" s="135">
        <f t="shared" si="21"/>
        <v>0</v>
      </c>
      <c r="BJ150" s="2" t="s">
        <v>79</v>
      </c>
      <c r="BK150" s="135">
        <f t="shared" si="32"/>
        <v>0</v>
      </c>
      <c r="BL150" s="2" t="s">
        <v>250</v>
      </c>
      <c r="BM150" s="134" t="s">
        <v>1664</v>
      </c>
    </row>
    <row r="151" spans="2:65" s="17" customFormat="1" ht="33" customHeight="1">
      <c r="B151" s="18"/>
      <c r="C151" s="123" t="s">
        <v>479</v>
      </c>
      <c r="D151" s="123" t="s">
        <v>147</v>
      </c>
      <c r="E151" s="124" t="s">
        <v>1665</v>
      </c>
      <c r="F151" s="125" t="s">
        <v>1666</v>
      </c>
      <c r="G151" s="126" t="s">
        <v>292</v>
      </c>
      <c r="H151" s="127">
        <v>10</v>
      </c>
      <c r="I151" s="128"/>
      <c r="J151" s="129">
        <f t="shared" si="28"/>
        <v>0</v>
      </c>
      <c r="K151" s="125" t="s">
        <v>19</v>
      </c>
      <c r="L151" s="18"/>
      <c r="M151" s="130" t="s">
        <v>19</v>
      </c>
      <c r="N151" s="131" t="s">
        <v>42</v>
      </c>
      <c r="P151" s="132">
        <f t="shared" si="29"/>
        <v>0</v>
      </c>
      <c r="Q151" s="132">
        <v>0.0027</v>
      </c>
      <c r="R151" s="132">
        <f t="shared" si="30"/>
        <v>0.027000000000000003</v>
      </c>
      <c r="S151" s="132">
        <v>0</v>
      </c>
      <c r="T151" s="133">
        <f t="shared" si="31"/>
        <v>0</v>
      </c>
      <c r="AR151" s="134" t="s">
        <v>250</v>
      </c>
      <c r="AT151" s="134" t="s">
        <v>147</v>
      </c>
      <c r="AU151" s="134" t="s">
        <v>81</v>
      </c>
      <c r="AY151" s="2" t="s">
        <v>145</v>
      </c>
      <c r="BE151" s="135">
        <f t="shared" si="17"/>
        <v>0</v>
      </c>
      <c r="BF151" s="135">
        <f t="shared" si="18"/>
        <v>0</v>
      </c>
      <c r="BG151" s="135">
        <f t="shared" si="19"/>
        <v>0</v>
      </c>
      <c r="BH151" s="135">
        <f t="shared" si="20"/>
        <v>0</v>
      </c>
      <c r="BI151" s="135">
        <f t="shared" si="21"/>
        <v>0</v>
      </c>
      <c r="BJ151" s="2" t="s">
        <v>79</v>
      </c>
      <c r="BK151" s="135">
        <f t="shared" si="32"/>
        <v>0</v>
      </c>
      <c r="BL151" s="2" t="s">
        <v>250</v>
      </c>
      <c r="BM151" s="134" t="s">
        <v>1667</v>
      </c>
    </row>
    <row r="152" spans="2:65" s="17" customFormat="1" ht="33" customHeight="1">
      <c r="B152" s="18"/>
      <c r="C152" s="123" t="s">
        <v>493</v>
      </c>
      <c r="D152" s="123" t="s">
        <v>147</v>
      </c>
      <c r="E152" s="124" t="s">
        <v>1668</v>
      </c>
      <c r="F152" s="125" t="s">
        <v>1669</v>
      </c>
      <c r="G152" s="126" t="s">
        <v>292</v>
      </c>
      <c r="H152" s="127">
        <v>12</v>
      </c>
      <c r="I152" s="128"/>
      <c r="J152" s="129">
        <f t="shared" si="28"/>
        <v>0</v>
      </c>
      <c r="K152" s="125" t="s">
        <v>19</v>
      </c>
      <c r="L152" s="18"/>
      <c r="M152" s="130" t="s">
        <v>19</v>
      </c>
      <c r="N152" s="131" t="s">
        <v>42</v>
      </c>
      <c r="P152" s="132">
        <f t="shared" si="29"/>
        <v>0</v>
      </c>
      <c r="Q152" s="132">
        <v>0.00396</v>
      </c>
      <c r="R152" s="132">
        <f t="shared" si="30"/>
        <v>0.04752</v>
      </c>
      <c r="S152" s="132">
        <v>0</v>
      </c>
      <c r="T152" s="133">
        <f t="shared" si="31"/>
        <v>0</v>
      </c>
      <c r="AR152" s="134" t="s">
        <v>250</v>
      </c>
      <c r="AT152" s="134" t="s">
        <v>147</v>
      </c>
      <c r="AU152" s="134" t="s">
        <v>81</v>
      </c>
      <c r="AY152" s="2" t="s">
        <v>145</v>
      </c>
      <c r="BE152" s="135">
        <f t="shared" si="17"/>
        <v>0</v>
      </c>
      <c r="BF152" s="135">
        <f t="shared" si="18"/>
        <v>0</v>
      </c>
      <c r="BG152" s="135">
        <f t="shared" si="19"/>
        <v>0</v>
      </c>
      <c r="BH152" s="135">
        <f t="shared" si="20"/>
        <v>0</v>
      </c>
      <c r="BI152" s="135">
        <f t="shared" si="21"/>
        <v>0</v>
      </c>
      <c r="BJ152" s="2" t="s">
        <v>79</v>
      </c>
      <c r="BK152" s="135">
        <f t="shared" si="32"/>
        <v>0</v>
      </c>
      <c r="BL152" s="2" t="s">
        <v>250</v>
      </c>
      <c r="BM152" s="134" t="s">
        <v>1670</v>
      </c>
    </row>
    <row r="153" spans="2:65" s="17" customFormat="1" ht="37.9" customHeight="1">
      <c r="B153" s="18"/>
      <c r="C153" s="123" t="s">
        <v>500</v>
      </c>
      <c r="D153" s="123" t="s">
        <v>147</v>
      </c>
      <c r="E153" s="124" t="s">
        <v>1671</v>
      </c>
      <c r="F153" s="125" t="s">
        <v>1672</v>
      </c>
      <c r="G153" s="126" t="s">
        <v>232</v>
      </c>
      <c r="H153" s="127">
        <v>3</v>
      </c>
      <c r="I153" s="128"/>
      <c r="J153" s="129">
        <f t="shared" si="28"/>
        <v>0</v>
      </c>
      <c r="K153" s="125" t="s">
        <v>19</v>
      </c>
      <c r="L153" s="18"/>
      <c r="M153" s="130" t="s">
        <v>19</v>
      </c>
      <c r="N153" s="131" t="s">
        <v>42</v>
      </c>
      <c r="P153" s="132">
        <f t="shared" si="29"/>
        <v>0</v>
      </c>
      <c r="Q153" s="132">
        <v>0.00013</v>
      </c>
      <c r="R153" s="132">
        <f t="shared" si="30"/>
        <v>0.00038999999999999994</v>
      </c>
      <c r="S153" s="132">
        <v>0</v>
      </c>
      <c r="T153" s="133">
        <f t="shared" si="31"/>
        <v>0</v>
      </c>
      <c r="AR153" s="134" t="s">
        <v>250</v>
      </c>
      <c r="AT153" s="134" t="s">
        <v>147</v>
      </c>
      <c r="AU153" s="134" t="s">
        <v>81</v>
      </c>
      <c r="AY153" s="2" t="s">
        <v>145</v>
      </c>
      <c r="BE153" s="135">
        <f t="shared" si="17"/>
        <v>0</v>
      </c>
      <c r="BF153" s="135">
        <f t="shared" si="18"/>
        <v>0</v>
      </c>
      <c r="BG153" s="135">
        <f t="shared" si="19"/>
        <v>0</v>
      </c>
      <c r="BH153" s="135">
        <f t="shared" si="20"/>
        <v>0</v>
      </c>
      <c r="BI153" s="135">
        <f t="shared" si="21"/>
        <v>0</v>
      </c>
      <c r="BJ153" s="2" t="s">
        <v>79</v>
      </c>
      <c r="BK153" s="135">
        <f t="shared" si="32"/>
        <v>0</v>
      </c>
      <c r="BL153" s="2" t="s">
        <v>250</v>
      </c>
      <c r="BM153" s="134" t="s">
        <v>1673</v>
      </c>
    </row>
    <row r="154" spans="2:65" s="17" customFormat="1" ht="37.9" customHeight="1">
      <c r="B154" s="18"/>
      <c r="C154" s="123" t="s">
        <v>512</v>
      </c>
      <c r="D154" s="123" t="s">
        <v>147</v>
      </c>
      <c r="E154" s="124" t="s">
        <v>1674</v>
      </c>
      <c r="F154" s="125" t="s">
        <v>1675</v>
      </c>
      <c r="G154" s="126" t="s">
        <v>232</v>
      </c>
      <c r="H154" s="127">
        <v>4</v>
      </c>
      <c r="I154" s="128"/>
      <c r="J154" s="129">
        <f t="shared" si="28"/>
        <v>0</v>
      </c>
      <c r="K154" s="125" t="s">
        <v>19</v>
      </c>
      <c r="L154" s="18"/>
      <c r="M154" s="130" t="s">
        <v>19</v>
      </c>
      <c r="N154" s="131" t="s">
        <v>42</v>
      </c>
      <c r="P154" s="132">
        <f t="shared" si="29"/>
        <v>0</v>
      </c>
      <c r="Q154" s="132">
        <v>0.00023</v>
      </c>
      <c r="R154" s="132">
        <f t="shared" si="30"/>
        <v>0.00092</v>
      </c>
      <c r="S154" s="132">
        <v>0</v>
      </c>
      <c r="T154" s="133">
        <f t="shared" si="31"/>
        <v>0</v>
      </c>
      <c r="AR154" s="134" t="s">
        <v>250</v>
      </c>
      <c r="AT154" s="134" t="s">
        <v>147</v>
      </c>
      <c r="AU154" s="134" t="s">
        <v>81</v>
      </c>
      <c r="AY154" s="2" t="s">
        <v>145</v>
      </c>
      <c r="BE154" s="135">
        <f t="shared" si="17"/>
        <v>0</v>
      </c>
      <c r="BF154" s="135">
        <f t="shared" si="18"/>
        <v>0</v>
      </c>
      <c r="BG154" s="135">
        <f t="shared" si="19"/>
        <v>0</v>
      </c>
      <c r="BH154" s="135">
        <f t="shared" si="20"/>
        <v>0</v>
      </c>
      <c r="BI154" s="135">
        <f t="shared" si="21"/>
        <v>0</v>
      </c>
      <c r="BJ154" s="2" t="s">
        <v>79</v>
      </c>
      <c r="BK154" s="135">
        <f t="shared" si="32"/>
        <v>0</v>
      </c>
      <c r="BL154" s="2" t="s">
        <v>250</v>
      </c>
      <c r="BM154" s="134" t="s">
        <v>1676</v>
      </c>
    </row>
    <row r="155" spans="2:65" s="17" customFormat="1" ht="33" customHeight="1">
      <c r="B155" s="18"/>
      <c r="C155" s="123" t="s">
        <v>517</v>
      </c>
      <c r="D155" s="123" t="s">
        <v>147</v>
      </c>
      <c r="E155" s="124" t="s">
        <v>1677</v>
      </c>
      <c r="F155" s="125" t="s">
        <v>1678</v>
      </c>
      <c r="G155" s="126" t="s">
        <v>232</v>
      </c>
      <c r="H155" s="127">
        <v>3</v>
      </c>
      <c r="I155" s="128"/>
      <c r="J155" s="129">
        <f t="shared" si="28"/>
        <v>0</v>
      </c>
      <c r="K155" s="125" t="s">
        <v>19</v>
      </c>
      <c r="L155" s="18"/>
      <c r="M155" s="130" t="s">
        <v>19</v>
      </c>
      <c r="N155" s="131" t="s">
        <v>42</v>
      </c>
      <c r="P155" s="132">
        <f t="shared" si="29"/>
        <v>0</v>
      </c>
      <c r="Q155" s="132">
        <v>0.00024</v>
      </c>
      <c r="R155" s="132">
        <f t="shared" si="30"/>
        <v>0.00072</v>
      </c>
      <c r="S155" s="132">
        <v>0</v>
      </c>
      <c r="T155" s="133">
        <f t="shared" si="31"/>
        <v>0</v>
      </c>
      <c r="AR155" s="134" t="s">
        <v>250</v>
      </c>
      <c r="AT155" s="134" t="s">
        <v>147</v>
      </c>
      <c r="AU155" s="134" t="s">
        <v>81</v>
      </c>
      <c r="AY155" s="2" t="s">
        <v>145</v>
      </c>
      <c r="BE155" s="135">
        <f t="shared" si="17"/>
        <v>0</v>
      </c>
      <c r="BF155" s="135">
        <f t="shared" si="18"/>
        <v>0</v>
      </c>
      <c r="BG155" s="135">
        <f t="shared" si="19"/>
        <v>0</v>
      </c>
      <c r="BH155" s="135">
        <f t="shared" si="20"/>
        <v>0</v>
      </c>
      <c r="BI155" s="135">
        <f t="shared" si="21"/>
        <v>0</v>
      </c>
      <c r="BJ155" s="2" t="s">
        <v>79</v>
      </c>
      <c r="BK155" s="135">
        <f t="shared" si="32"/>
        <v>0</v>
      </c>
      <c r="BL155" s="2" t="s">
        <v>250</v>
      </c>
      <c r="BM155" s="134" t="s">
        <v>1679</v>
      </c>
    </row>
    <row r="156" spans="2:65" s="17" customFormat="1" ht="33" customHeight="1">
      <c r="B156" s="18"/>
      <c r="C156" s="123" t="s">
        <v>523</v>
      </c>
      <c r="D156" s="123" t="s">
        <v>147</v>
      </c>
      <c r="E156" s="124" t="s">
        <v>1680</v>
      </c>
      <c r="F156" s="125" t="s">
        <v>1681</v>
      </c>
      <c r="G156" s="126" t="s">
        <v>232</v>
      </c>
      <c r="H156" s="127">
        <v>4</v>
      </c>
      <c r="I156" s="128"/>
      <c r="J156" s="129">
        <f t="shared" si="28"/>
        <v>0</v>
      </c>
      <c r="K156" s="125" t="s">
        <v>19</v>
      </c>
      <c r="L156" s="18"/>
      <c r="M156" s="130" t="s">
        <v>19</v>
      </c>
      <c r="N156" s="131" t="s">
        <v>42</v>
      </c>
      <c r="P156" s="132">
        <f t="shared" si="29"/>
        <v>0</v>
      </c>
      <c r="Q156" s="132">
        <v>0.00038</v>
      </c>
      <c r="R156" s="132">
        <f t="shared" si="30"/>
        <v>0.00152</v>
      </c>
      <c r="S156" s="132">
        <v>0</v>
      </c>
      <c r="T156" s="133">
        <f t="shared" si="31"/>
        <v>0</v>
      </c>
      <c r="AR156" s="134" t="s">
        <v>250</v>
      </c>
      <c r="AT156" s="134" t="s">
        <v>147</v>
      </c>
      <c r="AU156" s="134" t="s">
        <v>81</v>
      </c>
      <c r="AY156" s="2" t="s">
        <v>145</v>
      </c>
      <c r="BE156" s="135">
        <f t="shared" si="17"/>
        <v>0</v>
      </c>
      <c r="BF156" s="135">
        <f t="shared" si="18"/>
        <v>0</v>
      </c>
      <c r="BG156" s="135">
        <f t="shared" si="19"/>
        <v>0</v>
      </c>
      <c r="BH156" s="135">
        <f t="shared" si="20"/>
        <v>0</v>
      </c>
      <c r="BI156" s="135">
        <f t="shared" si="21"/>
        <v>0</v>
      </c>
      <c r="BJ156" s="2" t="s">
        <v>79</v>
      </c>
      <c r="BK156" s="135">
        <f t="shared" si="32"/>
        <v>0</v>
      </c>
      <c r="BL156" s="2" t="s">
        <v>250</v>
      </c>
      <c r="BM156" s="134" t="s">
        <v>1682</v>
      </c>
    </row>
    <row r="157" spans="2:65" s="17" customFormat="1" ht="33" customHeight="1">
      <c r="B157" s="18"/>
      <c r="C157" s="123" t="s">
        <v>528</v>
      </c>
      <c r="D157" s="123" t="s">
        <v>147</v>
      </c>
      <c r="E157" s="124" t="s">
        <v>1683</v>
      </c>
      <c r="F157" s="125" t="s">
        <v>1684</v>
      </c>
      <c r="G157" s="126" t="s">
        <v>232</v>
      </c>
      <c r="H157" s="127">
        <v>2</v>
      </c>
      <c r="I157" s="128"/>
      <c r="J157" s="129">
        <f t="shared" si="28"/>
        <v>0</v>
      </c>
      <c r="K157" s="125" t="s">
        <v>19</v>
      </c>
      <c r="L157" s="18"/>
      <c r="M157" s="130" t="s">
        <v>19</v>
      </c>
      <c r="N157" s="131" t="s">
        <v>42</v>
      </c>
      <c r="P157" s="132">
        <f t="shared" si="29"/>
        <v>0</v>
      </c>
      <c r="Q157" s="132">
        <v>0.00061</v>
      </c>
      <c r="R157" s="132">
        <f t="shared" si="30"/>
        <v>0.00122</v>
      </c>
      <c r="S157" s="132">
        <v>0</v>
      </c>
      <c r="T157" s="133">
        <f t="shared" si="31"/>
        <v>0</v>
      </c>
      <c r="AR157" s="134" t="s">
        <v>250</v>
      </c>
      <c r="AT157" s="134" t="s">
        <v>147</v>
      </c>
      <c r="AU157" s="134" t="s">
        <v>81</v>
      </c>
      <c r="AY157" s="2" t="s">
        <v>145</v>
      </c>
      <c r="BE157" s="135">
        <f t="shared" si="17"/>
        <v>0</v>
      </c>
      <c r="BF157" s="135">
        <f t="shared" si="18"/>
        <v>0</v>
      </c>
      <c r="BG157" s="135">
        <f t="shared" si="19"/>
        <v>0</v>
      </c>
      <c r="BH157" s="135">
        <f t="shared" si="20"/>
        <v>0</v>
      </c>
      <c r="BI157" s="135">
        <f t="shared" si="21"/>
        <v>0</v>
      </c>
      <c r="BJ157" s="2" t="s">
        <v>79</v>
      </c>
      <c r="BK157" s="135">
        <f t="shared" si="32"/>
        <v>0</v>
      </c>
      <c r="BL157" s="2" t="s">
        <v>250</v>
      </c>
      <c r="BM157" s="134" t="s">
        <v>1685</v>
      </c>
    </row>
    <row r="158" spans="2:65" s="17" customFormat="1" ht="33" customHeight="1">
      <c r="B158" s="18"/>
      <c r="C158" s="123" t="s">
        <v>533</v>
      </c>
      <c r="D158" s="123" t="s">
        <v>147</v>
      </c>
      <c r="E158" s="124" t="s">
        <v>1686</v>
      </c>
      <c r="F158" s="125" t="s">
        <v>1687</v>
      </c>
      <c r="G158" s="126" t="s">
        <v>232</v>
      </c>
      <c r="H158" s="127">
        <v>1</v>
      </c>
      <c r="I158" s="128"/>
      <c r="J158" s="129">
        <f t="shared" si="28"/>
        <v>0</v>
      </c>
      <c r="K158" s="125" t="s">
        <v>19</v>
      </c>
      <c r="L158" s="18"/>
      <c r="M158" s="130" t="s">
        <v>19</v>
      </c>
      <c r="N158" s="131" t="s">
        <v>42</v>
      </c>
      <c r="P158" s="132">
        <f t="shared" si="29"/>
        <v>0</v>
      </c>
      <c r="Q158" s="132">
        <v>0.0013</v>
      </c>
      <c r="R158" s="132">
        <f t="shared" si="30"/>
        <v>0.0013</v>
      </c>
      <c r="S158" s="132">
        <v>0</v>
      </c>
      <c r="T158" s="133">
        <f t="shared" si="31"/>
        <v>0</v>
      </c>
      <c r="AR158" s="134" t="s">
        <v>250</v>
      </c>
      <c r="AT158" s="134" t="s">
        <v>147</v>
      </c>
      <c r="AU158" s="134" t="s">
        <v>81</v>
      </c>
      <c r="AY158" s="2" t="s">
        <v>145</v>
      </c>
      <c r="BE158" s="135">
        <f t="shared" si="17"/>
        <v>0</v>
      </c>
      <c r="BF158" s="135">
        <f t="shared" si="18"/>
        <v>0</v>
      </c>
      <c r="BG158" s="135">
        <f t="shared" si="19"/>
        <v>0</v>
      </c>
      <c r="BH158" s="135">
        <f t="shared" si="20"/>
        <v>0</v>
      </c>
      <c r="BI158" s="135">
        <f t="shared" si="21"/>
        <v>0</v>
      </c>
      <c r="BJ158" s="2" t="s">
        <v>79</v>
      </c>
      <c r="BK158" s="135">
        <f t="shared" si="32"/>
        <v>0</v>
      </c>
      <c r="BL158" s="2" t="s">
        <v>250</v>
      </c>
      <c r="BM158" s="134" t="s">
        <v>1688</v>
      </c>
    </row>
    <row r="159" spans="2:65" s="17" customFormat="1" ht="24.2" customHeight="1">
      <c r="B159" s="18"/>
      <c r="C159" s="123" t="s">
        <v>538</v>
      </c>
      <c r="D159" s="123" t="s">
        <v>147</v>
      </c>
      <c r="E159" s="124" t="s">
        <v>1689</v>
      </c>
      <c r="F159" s="125" t="s">
        <v>1690</v>
      </c>
      <c r="G159" s="126" t="s">
        <v>232</v>
      </c>
      <c r="H159" s="127">
        <v>1</v>
      </c>
      <c r="I159" s="128"/>
      <c r="J159" s="129">
        <f t="shared" si="28"/>
        <v>0</v>
      </c>
      <c r="K159" s="125" t="s">
        <v>19</v>
      </c>
      <c r="L159" s="18"/>
      <c r="M159" s="130" t="s">
        <v>19</v>
      </c>
      <c r="N159" s="131" t="s">
        <v>42</v>
      </c>
      <c r="P159" s="132">
        <f t="shared" si="29"/>
        <v>0</v>
      </c>
      <c r="Q159" s="132">
        <v>0</v>
      </c>
      <c r="R159" s="132">
        <f t="shared" si="30"/>
        <v>0</v>
      </c>
      <c r="S159" s="132">
        <v>0</v>
      </c>
      <c r="T159" s="133">
        <f t="shared" si="31"/>
        <v>0</v>
      </c>
      <c r="AR159" s="134" t="s">
        <v>250</v>
      </c>
      <c r="AT159" s="134" t="s">
        <v>147</v>
      </c>
      <c r="AU159" s="134" t="s">
        <v>81</v>
      </c>
      <c r="AY159" s="2" t="s">
        <v>145</v>
      </c>
      <c r="BE159" s="135">
        <f t="shared" si="17"/>
        <v>0</v>
      </c>
      <c r="BF159" s="135">
        <f t="shared" si="18"/>
        <v>0</v>
      </c>
      <c r="BG159" s="135">
        <f t="shared" si="19"/>
        <v>0</v>
      </c>
      <c r="BH159" s="135">
        <f t="shared" si="20"/>
        <v>0</v>
      </c>
      <c r="BI159" s="135">
        <f t="shared" si="21"/>
        <v>0</v>
      </c>
      <c r="BJ159" s="2" t="s">
        <v>79</v>
      </c>
      <c r="BK159" s="135">
        <f t="shared" si="32"/>
        <v>0</v>
      </c>
      <c r="BL159" s="2" t="s">
        <v>250</v>
      </c>
      <c r="BM159" s="134" t="s">
        <v>1691</v>
      </c>
    </row>
    <row r="160" spans="2:65" s="17" customFormat="1" ht="44.25" customHeight="1">
      <c r="B160" s="18"/>
      <c r="C160" s="123" t="s">
        <v>599</v>
      </c>
      <c r="D160" s="123" t="s">
        <v>147</v>
      </c>
      <c r="E160" s="124" t="s">
        <v>1692</v>
      </c>
      <c r="F160" s="125" t="s">
        <v>1693</v>
      </c>
      <c r="G160" s="126" t="s">
        <v>1041</v>
      </c>
      <c r="H160" s="183"/>
      <c r="I160" s="128"/>
      <c r="J160" s="129">
        <f t="shared" si="28"/>
        <v>0</v>
      </c>
      <c r="K160" s="125" t="s">
        <v>19</v>
      </c>
      <c r="L160" s="18"/>
      <c r="M160" s="130" t="s">
        <v>19</v>
      </c>
      <c r="N160" s="131" t="s">
        <v>42</v>
      </c>
      <c r="P160" s="132">
        <f t="shared" si="29"/>
        <v>0</v>
      </c>
      <c r="Q160" s="132">
        <v>0</v>
      </c>
      <c r="R160" s="132">
        <f t="shared" si="30"/>
        <v>0</v>
      </c>
      <c r="S160" s="132">
        <v>0</v>
      </c>
      <c r="T160" s="133">
        <f t="shared" si="31"/>
        <v>0</v>
      </c>
      <c r="AR160" s="134" t="s">
        <v>250</v>
      </c>
      <c r="AT160" s="134" t="s">
        <v>147</v>
      </c>
      <c r="AU160" s="134" t="s">
        <v>81</v>
      </c>
      <c r="AY160" s="2" t="s">
        <v>145</v>
      </c>
      <c r="BE160" s="135">
        <f t="shared" si="17"/>
        <v>0</v>
      </c>
      <c r="BF160" s="135">
        <f t="shared" si="18"/>
        <v>0</v>
      </c>
      <c r="BG160" s="135">
        <f t="shared" si="19"/>
        <v>0</v>
      </c>
      <c r="BH160" s="135">
        <f t="shared" si="20"/>
        <v>0</v>
      </c>
      <c r="BI160" s="135">
        <f t="shared" si="21"/>
        <v>0</v>
      </c>
      <c r="BJ160" s="2" t="s">
        <v>79</v>
      </c>
      <c r="BK160" s="135">
        <f t="shared" si="32"/>
        <v>0</v>
      </c>
      <c r="BL160" s="2" t="s">
        <v>250</v>
      </c>
      <c r="BM160" s="134" t="s">
        <v>1694</v>
      </c>
    </row>
    <row r="161" spans="2:63" s="110" customFormat="1" ht="22.9" customHeight="1">
      <c r="B161" s="111"/>
      <c r="D161" s="112" t="s">
        <v>70</v>
      </c>
      <c r="E161" s="121" t="s">
        <v>1695</v>
      </c>
      <c r="F161" s="121" t="s">
        <v>1696</v>
      </c>
      <c r="I161" s="114"/>
      <c r="J161" s="122">
        <f>BK161</f>
        <v>0</v>
      </c>
      <c r="L161" s="111"/>
      <c r="M161" s="116"/>
      <c r="P161" s="117">
        <f>SUM(P162:P172)</f>
        <v>0</v>
      </c>
      <c r="R161" s="117">
        <f>SUM(R162:R172)</f>
        <v>0.22707999999999995</v>
      </c>
      <c r="T161" s="118">
        <f>SUM(T162:T172)</f>
        <v>0</v>
      </c>
      <c r="AR161" s="112" t="s">
        <v>81</v>
      </c>
      <c r="AT161" s="119" t="s">
        <v>70</v>
      </c>
      <c r="AU161" s="119" t="s">
        <v>79</v>
      </c>
      <c r="AY161" s="112" t="s">
        <v>145</v>
      </c>
      <c r="BK161" s="120">
        <f>SUM(BK162:BK172)</f>
        <v>0</v>
      </c>
    </row>
    <row r="162" spans="2:65" s="17" customFormat="1" ht="16.5" customHeight="1">
      <c r="B162" s="18"/>
      <c r="C162" s="123" t="s">
        <v>658</v>
      </c>
      <c r="D162" s="123" t="s">
        <v>147</v>
      </c>
      <c r="E162" s="124" t="s">
        <v>1697</v>
      </c>
      <c r="F162" s="125" t="s">
        <v>1698</v>
      </c>
      <c r="G162" s="126" t="s">
        <v>1495</v>
      </c>
      <c r="H162" s="127">
        <v>3</v>
      </c>
      <c r="I162" s="128"/>
      <c r="J162" s="129">
        <f aca="true" t="shared" si="33" ref="J162:J172">ROUND(I162*H162,2)</f>
        <v>0</v>
      </c>
      <c r="K162" s="125" t="s">
        <v>19</v>
      </c>
      <c r="L162" s="18"/>
      <c r="M162" s="130" t="s">
        <v>19</v>
      </c>
      <c r="N162" s="131" t="s">
        <v>42</v>
      </c>
      <c r="P162" s="132">
        <f aca="true" t="shared" si="34" ref="P162:P172">O162*H162</f>
        <v>0</v>
      </c>
      <c r="Q162" s="132">
        <v>0</v>
      </c>
      <c r="R162" s="132">
        <f aca="true" t="shared" si="35" ref="R162:R172">Q162*H162</f>
        <v>0</v>
      </c>
      <c r="S162" s="132">
        <v>0</v>
      </c>
      <c r="T162" s="133">
        <f aca="true" t="shared" si="36" ref="T162:T172">S162*H162</f>
        <v>0</v>
      </c>
      <c r="AR162" s="134" t="s">
        <v>250</v>
      </c>
      <c r="AT162" s="134" t="s">
        <v>147</v>
      </c>
      <c r="AU162" s="134" t="s">
        <v>81</v>
      </c>
      <c r="AY162" s="2" t="s">
        <v>145</v>
      </c>
      <c r="BE162" s="135">
        <f t="shared" si="17"/>
        <v>0</v>
      </c>
      <c r="BF162" s="135">
        <f t="shared" si="18"/>
        <v>0</v>
      </c>
      <c r="BG162" s="135">
        <f t="shared" si="19"/>
        <v>0</v>
      </c>
      <c r="BH162" s="135">
        <f t="shared" si="20"/>
        <v>0</v>
      </c>
      <c r="BI162" s="135">
        <f t="shared" si="21"/>
        <v>0</v>
      </c>
      <c r="BJ162" s="2" t="s">
        <v>79</v>
      </c>
      <c r="BK162" s="135">
        <f aca="true" t="shared" si="37" ref="BK162:BK172">ROUND(I162*H162,2)</f>
        <v>0</v>
      </c>
      <c r="BL162" s="2" t="s">
        <v>250</v>
      </c>
      <c r="BM162" s="134" t="s">
        <v>1699</v>
      </c>
    </row>
    <row r="163" spans="2:65" s="17" customFormat="1" ht="16.5" customHeight="1">
      <c r="B163" s="18"/>
      <c r="C163" s="123" t="s">
        <v>668</v>
      </c>
      <c r="D163" s="123" t="s">
        <v>147</v>
      </c>
      <c r="E163" s="124" t="s">
        <v>1700</v>
      </c>
      <c r="F163" s="125" t="s">
        <v>1701</v>
      </c>
      <c r="G163" s="126" t="s">
        <v>19</v>
      </c>
      <c r="H163" s="127">
        <v>2</v>
      </c>
      <c r="I163" s="128"/>
      <c r="J163" s="129">
        <f t="shared" si="33"/>
        <v>0</v>
      </c>
      <c r="K163" s="125" t="s">
        <v>19</v>
      </c>
      <c r="L163" s="18"/>
      <c r="M163" s="130" t="s">
        <v>19</v>
      </c>
      <c r="N163" s="131" t="s">
        <v>42</v>
      </c>
      <c r="P163" s="132">
        <f t="shared" si="34"/>
        <v>0</v>
      </c>
      <c r="Q163" s="132">
        <v>0</v>
      </c>
      <c r="R163" s="132">
        <f t="shared" si="35"/>
        <v>0</v>
      </c>
      <c r="S163" s="132">
        <v>0</v>
      </c>
      <c r="T163" s="133">
        <f t="shared" si="36"/>
        <v>0</v>
      </c>
      <c r="AR163" s="134" t="s">
        <v>250</v>
      </c>
      <c r="AT163" s="134" t="s">
        <v>147</v>
      </c>
      <c r="AU163" s="134" t="s">
        <v>81</v>
      </c>
      <c r="AY163" s="2" t="s">
        <v>145</v>
      </c>
      <c r="BE163" s="135">
        <f t="shared" si="17"/>
        <v>0</v>
      </c>
      <c r="BF163" s="135">
        <f t="shared" si="18"/>
        <v>0</v>
      </c>
      <c r="BG163" s="135">
        <f t="shared" si="19"/>
        <v>0</v>
      </c>
      <c r="BH163" s="135">
        <f t="shared" si="20"/>
        <v>0</v>
      </c>
      <c r="BI163" s="135">
        <f t="shared" si="21"/>
        <v>0</v>
      </c>
      <c r="BJ163" s="2" t="s">
        <v>79</v>
      </c>
      <c r="BK163" s="135">
        <f t="shared" si="37"/>
        <v>0</v>
      </c>
      <c r="BL163" s="2" t="s">
        <v>250</v>
      </c>
      <c r="BM163" s="134" t="s">
        <v>1702</v>
      </c>
    </row>
    <row r="164" spans="2:65" s="17" customFormat="1" ht="24.2" customHeight="1">
      <c r="B164" s="18"/>
      <c r="C164" s="123" t="s">
        <v>603</v>
      </c>
      <c r="D164" s="123" t="s">
        <v>147</v>
      </c>
      <c r="E164" s="124" t="s">
        <v>1703</v>
      </c>
      <c r="F164" s="125" t="s">
        <v>1704</v>
      </c>
      <c r="G164" s="126" t="s">
        <v>232</v>
      </c>
      <c r="H164" s="127">
        <v>3</v>
      </c>
      <c r="I164" s="128"/>
      <c r="J164" s="129">
        <f t="shared" si="33"/>
        <v>0</v>
      </c>
      <c r="K164" s="125" t="s">
        <v>19</v>
      </c>
      <c r="L164" s="18"/>
      <c r="M164" s="130" t="s">
        <v>19</v>
      </c>
      <c r="N164" s="131" t="s">
        <v>42</v>
      </c>
      <c r="P164" s="132">
        <f t="shared" si="34"/>
        <v>0</v>
      </c>
      <c r="Q164" s="132">
        <v>0.00119</v>
      </c>
      <c r="R164" s="132">
        <f t="shared" si="35"/>
        <v>0.0035700000000000003</v>
      </c>
      <c r="S164" s="132">
        <v>0</v>
      </c>
      <c r="T164" s="133">
        <f t="shared" si="36"/>
        <v>0</v>
      </c>
      <c r="AR164" s="134" t="s">
        <v>250</v>
      </c>
      <c r="AT164" s="134" t="s">
        <v>147</v>
      </c>
      <c r="AU164" s="134" t="s">
        <v>81</v>
      </c>
      <c r="AY164" s="2" t="s">
        <v>145</v>
      </c>
      <c r="BE164" s="135">
        <f t="shared" si="17"/>
        <v>0</v>
      </c>
      <c r="BF164" s="135">
        <f t="shared" si="18"/>
        <v>0</v>
      </c>
      <c r="BG164" s="135">
        <f t="shared" si="19"/>
        <v>0</v>
      </c>
      <c r="BH164" s="135">
        <f t="shared" si="20"/>
        <v>0</v>
      </c>
      <c r="BI164" s="135">
        <f t="shared" si="21"/>
        <v>0</v>
      </c>
      <c r="BJ164" s="2" t="s">
        <v>79</v>
      </c>
      <c r="BK164" s="135">
        <f t="shared" si="37"/>
        <v>0</v>
      </c>
      <c r="BL164" s="2" t="s">
        <v>250</v>
      </c>
      <c r="BM164" s="134" t="s">
        <v>1705</v>
      </c>
    </row>
    <row r="165" spans="2:65" s="17" customFormat="1" ht="37.9" customHeight="1">
      <c r="B165" s="18"/>
      <c r="C165" s="123" t="s">
        <v>607</v>
      </c>
      <c r="D165" s="123" t="s">
        <v>147</v>
      </c>
      <c r="E165" s="124" t="s">
        <v>1706</v>
      </c>
      <c r="F165" s="125" t="s">
        <v>1707</v>
      </c>
      <c r="G165" s="126" t="s">
        <v>961</v>
      </c>
      <c r="H165" s="127">
        <v>8</v>
      </c>
      <c r="I165" s="128"/>
      <c r="J165" s="129">
        <f t="shared" si="33"/>
        <v>0</v>
      </c>
      <c r="K165" s="125" t="s">
        <v>19</v>
      </c>
      <c r="L165" s="18"/>
      <c r="M165" s="130" t="s">
        <v>19</v>
      </c>
      <c r="N165" s="131" t="s">
        <v>42</v>
      </c>
      <c r="P165" s="132">
        <f t="shared" si="34"/>
        <v>0</v>
      </c>
      <c r="Q165" s="132">
        <v>0.02073</v>
      </c>
      <c r="R165" s="132">
        <f t="shared" si="35"/>
        <v>0.16584</v>
      </c>
      <c r="S165" s="132">
        <v>0</v>
      </c>
      <c r="T165" s="133">
        <f t="shared" si="36"/>
        <v>0</v>
      </c>
      <c r="AR165" s="134" t="s">
        <v>250</v>
      </c>
      <c r="AT165" s="134" t="s">
        <v>147</v>
      </c>
      <c r="AU165" s="134" t="s">
        <v>81</v>
      </c>
      <c r="AY165" s="2" t="s">
        <v>145</v>
      </c>
      <c r="BE165" s="135">
        <f t="shared" si="17"/>
        <v>0</v>
      </c>
      <c r="BF165" s="135">
        <f t="shared" si="18"/>
        <v>0</v>
      </c>
      <c r="BG165" s="135">
        <f t="shared" si="19"/>
        <v>0</v>
      </c>
      <c r="BH165" s="135">
        <f t="shared" si="20"/>
        <v>0</v>
      </c>
      <c r="BI165" s="135">
        <f t="shared" si="21"/>
        <v>0</v>
      </c>
      <c r="BJ165" s="2" t="s">
        <v>79</v>
      </c>
      <c r="BK165" s="135">
        <f t="shared" si="37"/>
        <v>0</v>
      </c>
      <c r="BL165" s="2" t="s">
        <v>250</v>
      </c>
      <c r="BM165" s="134" t="s">
        <v>1708</v>
      </c>
    </row>
    <row r="166" spans="2:65" s="17" customFormat="1" ht="24.2" customHeight="1">
      <c r="B166" s="18"/>
      <c r="C166" s="123" t="s">
        <v>612</v>
      </c>
      <c r="D166" s="123" t="s">
        <v>147</v>
      </c>
      <c r="E166" s="124" t="s">
        <v>1709</v>
      </c>
      <c r="F166" s="125" t="s">
        <v>1710</v>
      </c>
      <c r="G166" s="126" t="s">
        <v>961</v>
      </c>
      <c r="H166" s="127">
        <v>52</v>
      </c>
      <c r="I166" s="128"/>
      <c r="J166" s="129">
        <f t="shared" si="33"/>
        <v>0</v>
      </c>
      <c r="K166" s="125" t="s">
        <v>19</v>
      </c>
      <c r="L166" s="18"/>
      <c r="M166" s="130" t="s">
        <v>19</v>
      </c>
      <c r="N166" s="131" t="s">
        <v>42</v>
      </c>
      <c r="P166" s="132">
        <f t="shared" si="34"/>
        <v>0</v>
      </c>
      <c r="Q166" s="132">
        <v>0.00024</v>
      </c>
      <c r="R166" s="132">
        <f t="shared" si="35"/>
        <v>0.01248</v>
      </c>
      <c r="S166" s="132">
        <v>0</v>
      </c>
      <c r="T166" s="133">
        <f t="shared" si="36"/>
        <v>0</v>
      </c>
      <c r="AR166" s="134" t="s">
        <v>250</v>
      </c>
      <c r="AT166" s="134" t="s">
        <v>147</v>
      </c>
      <c r="AU166" s="134" t="s">
        <v>81</v>
      </c>
      <c r="AY166" s="2" t="s">
        <v>145</v>
      </c>
      <c r="BE166" s="135">
        <f t="shared" si="17"/>
        <v>0</v>
      </c>
      <c r="BF166" s="135">
        <f t="shared" si="18"/>
        <v>0</v>
      </c>
      <c r="BG166" s="135">
        <f t="shared" si="19"/>
        <v>0</v>
      </c>
      <c r="BH166" s="135">
        <f t="shared" si="20"/>
        <v>0</v>
      </c>
      <c r="BI166" s="135">
        <f t="shared" si="21"/>
        <v>0</v>
      </c>
      <c r="BJ166" s="2" t="s">
        <v>79</v>
      </c>
      <c r="BK166" s="135">
        <f t="shared" si="37"/>
        <v>0</v>
      </c>
      <c r="BL166" s="2" t="s">
        <v>250</v>
      </c>
      <c r="BM166" s="134" t="s">
        <v>1711</v>
      </c>
    </row>
    <row r="167" spans="2:65" s="17" customFormat="1" ht="24.2" customHeight="1">
      <c r="B167" s="18"/>
      <c r="C167" s="123" t="s">
        <v>616</v>
      </c>
      <c r="D167" s="123" t="s">
        <v>147</v>
      </c>
      <c r="E167" s="124" t="s">
        <v>1712</v>
      </c>
      <c r="F167" s="125" t="s">
        <v>1713</v>
      </c>
      <c r="G167" s="126" t="s">
        <v>232</v>
      </c>
      <c r="H167" s="127">
        <v>15</v>
      </c>
      <c r="I167" s="128"/>
      <c r="J167" s="129">
        <f t="shared" si="33"/>
        <v>0</v>
      </c>
      <c r="K167" s="125" t="s">
        <v>19</v>
      </c>
      <c r="L167" s="18"/>
      <c r="M167" s="130" t="s">
        <v>19</v>
      </c>
      <c r="N167" s="131" t="s">
        <v>42</v>
      </c>
      <c r="P167" s="132">
        <f t="shared" si="34"/>
        <v>0</v>
      </c>
      <c r="Q167" s="132">
        <v>0.00109</v>
      </c>
      <c r="R167" s="132">
        <f t="shared" si="35"/>
        <v>0.01635</v>
      </c>
      <c r="S167" s="132">
        <v>0</v>
      </c>
      <c r="T167" s="133">
        <f t="shared" si="36"/>
        <v>0</v>
      </c>
      <c r="AR167" s="134" t="s">
        <v>250</v>
      </c>
      <c r="AT167" s="134" t="s">
        <v>147</v>
      </c>
      <c r="AU167" s="134" t="s">
        <v>81</v>
      </c>
      <c r="AY167" s="2" t="s">
        <v>145</v>
      </c>
      <c r="BE167" s="135">
        <f t="shared" si="17"/>
        <v>0</v>
      </c>
      <c r="BF167" s="135">
        <f t="shared" si="18"/>
        <v>0</v>
      </c>
      <c r="BG167" s="135">
        <f t="shared" si="19"/>
        <v>0</v>
      </c>
      <c r="BH167" s="135">
        <f t="shared" si="20"/>
        <v>0</v>
      </c>
      <c r="BI167" s="135">
        <f t="shared" si="21"/>
        <v>0</v>
      </c>
      <c r="BJ167" s="2" t="s">
        <v>79</v>
      </c>
      <c r="BK167" s="135">
        <f t="shared" si="37"/>
        <v>0</v>
      </c>
      <c r="BL167" s="2" t="s">
        <v>250</v>
      </c>
      <c r="BM167" s="134" t="s">
        <v>1714</v>
      </c>
    </row>
    <row r="168" spans="2:65" s="17" customFormat="1" ht="24.2" customHeight="1">
      <c r="B168" s="18"/>
      <c r="C168" s="123" t="s">
        <v>620</v>
      </c>
      <c r="D168" s="123" t="s">
        <v>147</v>
      </c>
      <c r="E168" s="124" t="s">
        <v>1712</v>
      </c>
      <c r="F168" s="125" t="s">
        <v>1713</v>
      </c>
      <c r="G168" s="126" t="s">
        <v>232</v>
      </c>
      <c r="H168" s="127">
        <v>4</v>
      </c>
      <c r="I168" s="128"/>
      <c r="J168" s="129">
        <f t="shared" si="33"/>
        <v>0</v>
      </c>
      <c r="K168" s="125" t="s">
        <v>19</v>
      </c>
      <c r="L168" s="18"/>
      <c r="M168" s="130" t="s">
        <v>19</v>
      </c>
      <c r="N168" s="131" t="s">
        <v>42</v>
      </c>
      <c r="P168" s="132">
        <f t="shared" si="34"/>
        <v>0</v>
      </c>
      <c r="Q168" s="132">
        <v>0.00109</v>
      </c>
      <c r="R168" s="132">
        <f t="shared" si="35"/>
        <v>0.00436</v>
      </c>
      <c r="S168" s="132">
        <v>0</v>
      </c>
      <c r="T168" s="133">
        <f t="shared" si="36"/>
        <v>0</v>
      </c>
      <c r="AR168" s="134" t="s">
        <v>250</v>
      </c>
      <c r="AT168" s="134" t="s">
        <v>147</v>
      </c>
      <c r="AU168" s="134" t="s">
        <v>81</v>
      </c>
      <c r="AY168" s="2" t="s">
        <v>145</v>
      </c>
      <c r="BE168" s="135">
        <f t="shared" si="17"/>
        <v>0</v>
      </c>
      <c r="BF168" s="135">
        <f t="shared" si="18"/>
        <v>0</v>
      </c>
      <c r="BG168" s="135">
        <f t="shared" si="19"/>
        <v>0</v>
      </c>
      <c r="BH168" s="135">
        <f t="shared" si="20"/>
        <v>0</v>
      </c>
      <c r="BI168" s="135">
        <f t="shared" si="21"/>
        <v>0</v>
      </c>
      <c r="BJ168" s="2" t="s">
        <v>79</v>
      </c>
      <c r="BK168" s="135">
        <f t="shared" si="37"/>
        <v>0</v>
      </c>
      <c r="BL168" s="2" t="s">
        <v>250</v>
      </c>
      <c r="BM168" s="134" t="s">
        <v>1715</v>
      </c>
    </row>
    <row r="169" spans="2:65" s="17" customFormat="1" ht="24.2" customHeight="1">
      <c r="B169" s="18"/>
      <c r="C169" s="123" t="s">
        <v>627</v>
      </c>
      <c r="D169" s="123" t="s">
        <v>147</v>
      </c>
      <c r="E169" s="124" t="s">
        <v>1716</v>
      </c>
      <c r="F169" s="125" t="s">
        <v>1717</v>
      </c>
      <c r="G169" s="126" t="s">
        <v>961</v>
      </c>
      <c r="H169" s="127">
        <v>3</v>
      </c>
      <c r="I169" s="128"/>
      <c r="J169" s="129">
        <f t="shared" si="33"/>
        <v>0</v>
      </c>
      <c r="K169" s="125" t="s">
        <v>19</v>
      </c>
      <c r="L169" s="18"/>
      <c r="M169" s="130" t="s">
        <v>19</v>
      </c>
      <c r="N169" s="131" t="s">
        <v>42</v>
      </c>
      <c r="P169" s="132">
        <f t="shared" si="34"/>
        <v>0</v>
      </c>
      <c r="Q169" s="132">
        <v>0.00208</v>
      </c>
      <c r="R169" s="132">
        <f t="shared" si="35"/>
        <v>0.006239999999999999</v>
      </c>
      <c r="S169" s="132">
        <v>0</v>
      </c>
      <c r="T169" s="133">
        <f t="shared" si="36"/>
        <v>0</v>
      </c>
      <c r="AR169" s="134" t="s">
        <v>250</v>
      </c>
      <c r="AT169" s="134" t="s">
        <v>147</v>
      </c>
      <c r="AU169" s="134" t="s">
        <v>81</v>
      </c>
      <c r="AY169" s="2" t="s">
        <v>145</v>
      </c>
      <c r="BE169" s="135">
        <f t="shared" si="17"/>
        <v>0</v>
      </c>
      <c r="BF169" s="135">
        <f t="shared" si="18"/>
        <v>0</v>
      </c>
      <c r="BG169" s="135">
        <f t="shared" si="19"/>
        <v>0</v>
      </c>
      <c r="BH169" s="135">
        <f t="shared" si="20"/>
        <v>0</v>
      </c>
      <c r="BI169" s="135">
        <f t="shared" si="21"/>
        <v>0</v>
      </c>
      <c r="BJ169" s="2" t="s">
        <v>79</v>
      </c>
      <c r="BK169" s="135">
        <f t="shared" si="37"/>
        <v>0</v>
      </c>
      <c r="BL169" s="2" t="s">
        <v>250</v>
      </c>
      <c r="BM169" s="134" t="s">
        <v>1718</v>
      </c>
    </row>
    <row r="170" spans="2:65" s="17" customFormat="1" ht="21.75" customHeight="1">
      <c r="B170" s="18"/>
      <c r="C170" s="123" t="s">
        <v>634</v>
      </c>
      <c r="D170" s="123" t="s">
        <v>147</v>
      </c>
      <c r="E170" s="124" t="s">
        <v>1719</v>
      </c>
      <c r="F170" s="125" t="s">
        <v>1720</v>
      </c>
      <c r="G170" s="126" t="s">
        <v>961</v>
      </c>
      <c r="H170" s="127">
        <v>10</v>
      </c>
      <c r="I170" s="128"/>
      <c r="J170" s="129">
        <f t="shared" si="33"/>
        <v>0</v>
      </c>
      <c r="K170" s="125" t="s">
        <v>19</v>
      </c>
      <c r="L170" s="18"/>
      <c r="M170" s="130" t="s">
        <v>19</v>
      </c>
      <c r="N170" s="131" t="s">
        <v>42</v>
      </c>
      <c r="P170" s="132">
        <f t="shared" si="34"/>
        <v>0</v>
      </c>
      <c r="Q170" s="132">
        <v>0.0018</v>
      </c>
      <c r="R170" s="132">
        <f t="shared" si="35"/>
        <v>0.018</v>
      </c>
      <c r="S170" s="132">
        <v>0</v>
      </c>
      <c r="T170" s="133">
        <f t="shared" si="36"/>
        <v>0</v>
      </c>
      <c r="AR170" s="134" t="s">
        <v>250</v>
      </c>
      <c r="AT170" s="134" t="s">
        <v>147</v>
      </c>
      <c r="AU170" s="134" t="s">
        <v>81</v>
      </c>
      <c r="AY170" s="2" t="s">
        <v>145</v>
      </c>
      <c r="BE170" s="135">
        <f t="shared" si="17"/>
        <v>0</v>
      </c>
      <c r="BF170" s="135">
        <f t="shared" si="18"/>
        <v>0</v>
      </c>
      <c r="BG170" s="135">
        <f t="shared" si="19"/>
        <v>0</v>
      </c>
      <c r="BH170" s="135">
        <f t="shared" si="20"/>
        <v>0</v>
      </c>
      <c r="BI170" s="135">
        <f t="shared" si="21"/>
        <v>0</v>
      </c>
      <c r="BJ170" s="2" t="s">
        <v>79</v>
      </c>
      <c r="BK170" s="135">
        <f t="shared" si="37"/>
        <v>0</v>
      </c>
      <c r="BL170" s="2" t="s">
        <v>250</v>
      </c>
      <c r="BM170" s="134" t="s">
        <v>1721</v>
      </c>
    </row>
    <row r="171" spans="2:65" s="17" customFormat="1" ht="24.2" customHeight="1">
      <c r="B171" s="18"/>
      <c r="C171" s="123" t="s">
        <v>651</v>
      </c>
      <c r="D171" s="123" t="s">
        <v>147</v>
      </c>
      <c r="E171" s="124" t="s">
        <v>1722</v>
      </c>
      <c r="F171" s="125" t="s">
        <v>1723</v>
      </c>
      <c r="G171" s="126" t="s">
        <v>232</v>
      </c>
      <c r="H171" s="127">
        <v>2</v>
      </c>
      <c r="I171" s="128"/>
      <c r="J171" s="129">
        <f t="shared" si="33"/>
        <v>0</v>
      </c>
      <c r="K171" s="125" t="s">
        <v>19</v>
      </c>
      <c r="L171" s="18"/>
      <c r="M171" s="130" t="s">
        <v>19</v>
      </c>
      <c r="N171" s="131" t="s">
        <v>42</v>
      </c>
      <c r="P171" s="132">
        <f t="shared" si="34"/>
        <v>0</v>
      </c>
      <c r="Q171" s="132">
        <v>0.00012</v>
      </c>
      <c r="R171" s="132">
        <f t="shared" si="35"/>
        <v>0.00024</v>
      </c>
      <c r="S171" s="132">
        <v>0</v>
      </c>
      <c r="T171" s="133">
        <f t="shared" si="36"/>
        <v>0</v>
      </c>
      <c r="AR171" s="134" t="s">
        <v>250</v>
      </c>
      <c r="AT171" s="134" t="s">
        <v>147</v>
      </c>
      <c r="AU171" s="134" t="s">
        <v>81</v>
      </c>
      <c r="AY171" s="2" t="s">
        <v>145</v>
      </c>
      <c r="BE171" s="135">
        <f t="shared" si="17"/>
        <v>0</v>
      </c>
      <c r="BF171" s="135">
        <f t="shared" si="18"/>
        <v>0</v>
      </c>
      <c r="BG171" s="135">
        <f t="shared" si="19"/>
        <v>0</v>
      </c>
      <c r="BH171" s="135">
        <f t="shared" si="20"/>
        <v>0</v>
      </c>
      <c r="BI171" s="135">
        <f t="shared" si="21"/>
        <v>0</v>
      </c>
      <c r="BJ171" s="2" t="s">
        <v>79</v>
      </c>
      <c r="BK171" s="135">
        <f t="shared" si="37"/>
        <v>0</v>
      </c>
      <c r="BL171" s="2" t="s">
        <v>250</v>
      </c>
      <c r="BM171" s="134" t="s">
        <v>1724</v>
      </c>
    </row>
    <row r="172" spans="2:65" s="17" customFormat="1" ht="44.25" customHeight="1">
      <c r="B172" s="18"/>
      <c r="C172" s="123" t="s">
        <v>676</v>
      </c>
      <c r="D172" s="123" t="s">
        <v>147</v>
      </c>
      <c r="E172" s="124" t="s">
        <v>1725</v>
      </c>
      <c r="F172" s="125" t="s">
        <v>1726</v>
      </c>
      <c r="G172" s="126" t="s">
        <v>1041</v>
      </c>
      <c r="H172" s="183"/>
      <c r="I172" s="128"/>
      <c r="J172" s="129">
        <f t="shared" si="33"/>
        <v>0</v>
      </c>
      <c r="K172" s="125" t="s">
        <v>19</v>
      </c>
      <c r="L172" s="18"/>
      <c r="M172" s="184" t="s">
        <v>19</v>
      </c>
      <c r="N172" s="185" t="s">
        <v>42</v>
      </c>
      <c r="O172" s="186"/>
      <c r="P172" s="187">
        <f t="shared" si="34"/>
        <v>0</v>
      </c>
      <c r="Q172" s="187">
        <v>0</v>
      </c>
      <c r="R172" s="187">
        <f t="shared" si="35"/>
        <v>0</v>
      </c>
      <c r="S172" s="187">
        <v>0</v>
      </c>
      <c r="T172" s="188">
        <f t="shared" si="36"/>
        <v>0</v>
      </c>
      <c r="AR172" s="134" t="s">
        <v>250</v>
      </c>
      <c r="AT172" s="134" t="s">
        <v>147</v>
      </c>
      <c r="AU172" s="134" t="s">
        <v>81</v>
      </c>
      <c r="AY172" s="2" t="s">
        <v>145</v>
      </c>
      <c r="BE172" s="135">
        <f aca="true" t="shared" si="38" ref="BE172">IF(N172="základní",J172,0)</f>
        <v>0</v>
      </c>
      <c r="BF172" s="135">
        <f aca="true" t="shared" si="39" ref="BF172">IF(N172="snížená",J172,0)</f>
        <v>0</v>
      </c>
      <c r="BG172" s="135">
        <f aca="true" t="shared" si="40" ref="BG172">IF(N172="zákl. přenesená",J172,0)</f>
        <v>0</v>
      </c>
      <c r="BH172" s="135">
        <f aca="true" t="shared" si="41" ref="BH172">IF(N172="sníž. přenesená",J172,0)</f>
        <v>0</v>
      </c>
      <c r="BI172" s="135">
        <f aca="true" t="shared" si="42" ref="BI172">IF(N172="nulová",J172,0)</f>
        <v>0</v>
      </c>
      <c r="BJ172" s="2" t="s">
        <v>79</v>
      </c>
      <c r="BK172" s="135">
        <f t="shared" si="37"/>
        <v>0</v>
      </c>
      <c r="BL172" s="2" t="s">
        <v>250</v>
      </c>
      <c r="BM172" s="134" t="s">
        <v>1727</v>
      </c>
    </row>
    <row r="173" spans="2:12" s="17" customFormat="1" ht="6.95" customHeight="1">
      <c r="B173" s="28"/>
      <c r="C173" s="29"/>
      <c r="D173" s="29"/>
      <c r="E173" s="29"/>
      <c r="F173" s="29"/>
      <c r="G173" s="29"/>
      <c r="H173" s="29"/>
      <c r="I173" s="29"/>
      <c r="J173" s="29"/>
      <c r="K173" s="29"/>
      <c r="L173" s="18"/>
    </row>
  </sheetData>
  <sheetProtection algorithmName="SHA-512" hashValue="CxZgO7CHSv/byJTxsT3Fyo3BVnEeLIQIeY1s49j+d3/F6cLj7C66pMjFMphEJke4oSUupvUBUMn/k5HrJ45owg==" saltValue="aC8zQmrXb4uLKImAfAbN+6svOuTNtFAERspfcXT9OAaIC3NSMLx6HP8RAgG5ApVt4aFX9TP6uDysqqlZtRvZQQ==" spinCount="100000" sheet="1" objects="1" scenarios="1" formatColumns="0" formatRows="0" autoFilter="0"/>
  <autoFilter ref="C83:K172"/>
  <mergeCells count="9">
    <mergeCell ref="E50:H50"/>
    <mergeCell ref="E74:H74"/>
    <mergeCell ref="E76:H76"/>
    <mergeCell ref="L2:V2"/>
    <mergeCell ref="E7:H7"/>
    <mergeCell ref="E9:H9"/>
    <mergeCell ref="E18:H18"/>
    <mergeCell ref="E27:H27"/>
    <mergeCell ref="E48:H48"/>
  </mergeCells>
  <hyperlinks>
    <hyperlink ref="F95" r:id="rId1" display="https://podminky.urs.cz/item/CS_URS_2024_01/721173706"/>
    <hyperlink ref="F98" r:id="rId2" display="https://podminky.urs.cz/item/CS_URS_2024_01/721173707"/>
    <hyperlink ref="F101" r:id="rId3" display="https://podminky.urs.cz/item/CS_URS_2024_01/721174024"/>
    <hyperlink ref="F103" r:id="rId4" display="https://podminky.urs.cz/item/CS_URS_2024_01/721174025"/>
    <hyperlink ref="F105" r:id="rId5" display="https://podminky.urs.cz/item/CS_URS_2024_01/721174042"/>
    <hyperlink ref="F107" r:id="rId6" display="https://podminky.urs.cz/item/CS_URS_2024_01/721174043"/>
    <hyperlink ref="F113" r:id="rId7" display="https://podminky.urs.cz/item/CS_URS_2024_01/721211405"/>
  </hyperlink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87</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1728</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ROUND(J89,2)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ROUND((SUM(BE89:BE253)),2)</f>
        <v>0</v>
      </c>
      <c r="I33" s="81">
        <v>0.21</v>
      </c>
      <c r="J33" s="80">
        <f>ROUND(((SUM(BE89:BE253))*I33),2)</f>
        <v>0</v>
      </c>
      <c r="L33" s="18"/>
    </row>
    <row r="34" spans="2:12" s="17" customFormat="1" ht="14.45" customHeight="1" hidden="1">
      <c r="B34" s="18"/>
      <c r="E34" s="12" t="s">
        <v>43</v>
      </c>
      <c r="F34" s="80">
        <f>ROUND((SUM(BF89:BF253)),2)</f>
        <v>0</v>
      </c>
      <c r="I34" s="81">
        <v>0.12</v>
      </c>
      <c r="J34" s="80">
        <f>ROUND(((SUM(BF89:BF253))*I34),2)</f>
        <v>0</v>
      </c>
      <c r="L34" s="18"/>
    </row>
    <row r="35" spans="2:12" s="17" customFormat="1" ht="14.45" customHeight="1" hidden="1">
      <c r="B35" s="18"/>
      <c r="E35" s="12" t="s">
        <v>44</v>
      </c>
      <c r="F35" s="80">
        <f>ROUND((SUM(BG89:BG253)),2)</f>
        <v>0</v>
      </c>
      <c r="I35" s="81">
        <v>0.21</v>
      </c>
      <c r="J35" s="80">
        <f aca="true" t="shared" si="0" ref="J35:J37">0</f>
        <v>0</v>
      </c>
      <c r="L35" s="18"/>
    </row>
    <row r="36" spans="2:12" s="17" customFormat="1" ht="14.45" customHeight="1" hidden="1">
      <c r="B36" s="18"/>
      <c r="E36" s="12" t="s">
        <v>45</v>
      </c>
      <c r="F36" s="80">
        <f>ROUND((SUM(BH89:BH253)),2)</f>
        <v>0</v>
      </c>
      <c r="I36" s="81">
        <v>0.12</v>
      </c>
      <c r="J36" s="80">
        <f t="shared" si="0"/>
        <v>0</v>
      </c>
      <c r="L36" s="18"/>
    </row>
    <row r="37" spans="2:12" s="17" customFormat="1" ht="14.45" customHeight="1" hidden="1">
      <c r="B37" s="18"/>
      <c r="E37" s="12" t="s">
        <v>46</v>
      </c>
      <c r="F37" s="80">
        <f>ROUND((SUM(BI89:BI253)),2)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03 - Elektro</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1">J89</f>
        <v>0</v>
      </c>
      <c r="L59" s="18"/>
      <c r="AU59" s="2" t="s">
        <v>109</v>
      </c>
    </row>
    <row r="60" spans="2:12" s="91" customFormat="1" ht="24.95" customHeight="1">
      <c r="B60" s="92"/>
      <c r="D60" s="93" t="s">
        <v>118</v>
      </c>
      <c r="E60" s="94"/>
      <c r="F60" s="94"/>
      <c r="G60" s="94"/>
      <c r="H60" s="94"/>
      <c r="I60" s="94"/>
      <c r="J60" s="95">
        <f t="shared" si="1"/>
        <v>0</v>
      </c>
      <c r="L60" s="92"/>
    </row>
    <row r="61" spans="2:12" s="96" customFormat="1" ht="19.9" customHeight="1">
      <c r="B61" s="97"/>
      <c r="D61" s="98" t="s">
        <v>1729</v>
      </c>
      <c r="E61" s="99"/>
      <c r="F61" s="99"/>
      <c r="G61" s="99"/>
      <c r="H61" s="99"/>
      <c r="I61" s="99"/>
      <c r="J61" s="100">
        <f t="shared" si="1"/>
        <v>0</v>
      </c>
      <c r="L61" s="97"/>
    </row>
    <row r="62" spans="2:12" s="96" customFormat="1" ht="19.9" customHeight="1">
      <c r="B62" s="97"/>
      <c r="D62" s="98" t="s">
        <v>1730</v>
      </c>
      <c r="E62" s="99"/>
      <c r="F62" s="99"/>
      <c r="G62" s="99"/>
      <c r="H62" s="99"/>
      <c r="I62" s="99"/>
      <c r="J62" s="100">
        <f>J94</f>
        <v>0</v>
      </c>
      <c r="L62" s="97"/>
    </row>
    <row r="63" spans="2:12" s="96" customFormat="1" ht="19.9" customHeight="1">
      <c r="B63" s="97"/>
      <c r="D63" s="98" t="s">
        <v>1731</v>
      </c>
      <c r="E63" s="99"/>
      <c r="F63" s="99"/>
      <c r="G63" s="99"/>
      <c r="H63" s="99"/>
      <c r="I63" s="99"/>
      <c r="J63" s="100">
        <f>J110</f>
        <v>0</v>
      </c>
      <c r="L63" s="97"/>
    </row>
    <row r="64" spans="2:12" s="96" customFormat="1" ht="19.9" customHeight="1">
      <c r="B64" s="97"/>
      <c r="D64" s="98" t="s">
        <v>1732</v>
      </c>
      <c r="E64" s="99"/>
      <c r="F64" s="99"/>
      <c r="G64" s="99"/>
      <c r="H64" s="99"/>
      <c r="I64" s="99"/>
      <c r="J64" s="100">
        <f>J115</f>
        <v>0</v>
      </c>
      <c r="L64" s="97"/>
    </row>
    <row r="65" spans="2:12" s="96" customFormat="1" ht="19.9" customHeight="1">
      <c r="B65" s="97"/>
      <c r="D65" s="98" t="s">
        <v>1733</v>
      </c>
      <c r="E65" s="99"/>
      <c r="F65" s="99"/>
      <c r="G65" s="99"/>
      <c r="H65" s="99"/>
      <c r="I65" s="99"/>
      <c r="J65" s="100">
        <f>J130</f>
        <v>0</v>
      </c>
      <c r="L65" s="97"/>
    </row>
    <row r="66" spans="2:12" s="96" customFormat="1" ht="19.9" customHeight="1">
      <c r="B66" s="97"/>
      <c r="D66" s="98" t="s">
        <v>1734</v>
      </c>
      <c r="E66" s="99"/>
      <c r="F66" s="99"/>
      <c r="G66" s="99"/>
      <c r="H66" s="99"/>
      <c r="I66" s="99"/>
      <c r="J66" s="100">
        <f>J156</f>
        <v>0</v>
      </c>
      <c r="L66" s="97"/>
    </row>
    <row r="67" spans="2:12" s="96" customFormat="1" ht="19.9" customHeight="1">
      <c r="B67" s="97"/>
      <c r="D67" s="98" t="s">
        <v>1735</v>
      </c>
      <c r="E67" s="99"/>
      <c r="F67" s="99"/>
      <c r="G67" s="99"/>
      <c r="H67" s="99"/>
      <c r="I67" s="99"/>
      <c r="J67" s="100">
        <f>J183</f>
        <v>0</v>
      </c>
      <c r="L67" s="97"/>
    </row>
    <row r="68" spans="2:12" s="96" customFormat="1" ht="19.9" customHeight="1">
      <c r="B68" s="97"/>
      <c r="D68" s="98" t="s">
        <v>1736</v>
      </c>
      <c r="E68" s="99"/>
      <c r="F68" s="99"/>
      <c r="G68" s="99"/>
      <c r="H68" s="99"/>
      <c r="I68" s="99"/>
      <c r="J68" s="100">
        <f>J199</f>
        <v>0</v>
      </c>
      <c r="L68" s="97"/>
    </row>
    <row r="69" spans="2:12" s="96" customFormat="1" ht="19.9" customHeight="1">
      <c r="B69" s="97"/>
      <c r="D69" s="98" t="s">
        <v>1737</v>
      </c>
      <c r="E69" s="99"/>
      <c r="F69" s="99"/>
      <c r="G69" s="99"/>
      <c r="H69" s="99"/>
      <c r="I69" s="99"/>
      <c r="J69" s="100">
        <f>J247</f>
        <v>0</v>
      </c>
      <c r="L69" s="97"/>
    </row>
    <row r="70" spans="2:12" s="17" customFormat="1" ht="21.75" customHeight="1">
      <c r="B70" s="18"/>
      <c r="L70" s="18"/>
    </row>
    <row r="71" spans="2:12" s="17" customFormat="1" ht="6.95" customHeight="1">
      <c r="B71" s="28"/>
      <c r="C71" s="29"/>
      <c r="D71" s="29"/>
      <c r="E71" s="29"/>
      <c r="F71" s="29"/>
      <c r="G71" s="29"/>
      <c r="H71" s="29"/>
      <c r="I71" s="29"/>
      <c r="J71" s="29"/>
      <c r="K71" s="29"/>
      <c r="L71" s="18"/>
    </row>
    <row r="75" spans="2:12" s="17" customFormat="1" ht="6.95" customHeight="1">
      <c r="B75" s="30"/>
      <c r="C75" s="31"/>
      <c r="D75" s="31"/>
      <c r="E75" s="31"/>
      <c r="F75" s="31"/>
      <c r="G75" s="31"/>
      <c r="H75" s="31"/>
      <c r="I75" s="31"/>
      <c r="J75" s="31"/>
      <c r="K75" s="31"/>
      <c r="L75" s="18"/>
    </row>
    <row r="76" spans="2:12" s="17" customFormat="1" ht="24.95" customHeight="1">
      <c r="B76" s="18"/>
      <c r="C76" s="6" t="s">
        <v>130</v>
      </c>
      <c r="L76" s="18"/>
    </row>
    <row r="77" spans="2:12" s="17" customFormat="1" ht="6.95" customHeight="1">
      <c r="B77" s="18"/>
      <c r="L77" s="18"/>
    </row>
    <row r="78" spans="2:12" s="17" customFormat="1" ht="12" customHeight="1">
      <c r="B78" s="18"/>
      <c r="C78" s="12" t="s">
        <v>16</v>
      </c>
      <c r="L78" s="18"/>
    </row>
    <row r="79" spans="2:12" s="17" customFormat="1" ht="16.5" customHeight="1">
      <c r="B79" s="18"/>
      <c r="E79" s="230" t="str">
        <f>E7</f>
        <v>Stavební úpravy Škola Dlouhá 56,  Nový Jičín 741 01</v>
      </c>
      <c r="F79" s="231"/>
      <c r="G79" s="231"/>
      <c r="H79" s="231"/>
      <c r="L79" s="18"/>
    </row>
    <row r="80" spans="2:12" s="17" customFormat="1" ht="12" customHeight="1">
      <c r="B80" s="18"/>
      <c r="C80" s="12" t="s">
        <v>104</v>
      </c>
      <c r="L80" s="18"/>
    </row>
    <row r="81" spans="2:12" s="17" customFormat="1" ht="16.5" customHeight="1">
      <c r="B81" s="18"/>
      <c r="E81" s="210" t="str">
        <f>E9</f>
        <v>03 - Elektro</v>
      </c>
      <c r="F81" s="229"/>
      <c r="G81" s="229"/>
      <c r="H81" s="229"/>
      <c r="L81" s="18"/>
    </row>
    <row r="82" spans="2:12" s="17" customFormat="1" ht="6.95" customHeight="1">
      <c r="B82" s="18"/>
      <c r="L82" s="18"/>
    </row>
    <row r="83" spans="2:12" s="17" customFormat="1" ht="12" customHeight="1">
      <c r="B83" s="18"/>
      <c r="C83" s="12" t="s">
        <v>21</v>
      </c>
      <c r="F83" s="10" t="str">
        <f>F12</f>
        <v xml:space="preserve"> </v>
      </c>
      <c r="I83" s="12" t="s">
        <v>23</v>
      </c>
      <c r="J83" s="38" t="str">
        <f>IF(J12="","",J12)</f>
        <v>16. 1. 2024</v>
      </c>
      <c r="L83" s="18"/>
    </row>
    <row r="84" spans="2:12" s="17" customFormat="1" ht="6.95" customHeight="1">
      <c r="B84" s="18"/>
      <c r="L84" s="18"/>
    </row>
    <row r="85" spans="2:12" s="17" customFormat="1" ht="25.7" customHeight="1">
      <c r="B85" s="18"/>
      <c r="C85" s="12" t="s">
        <v>25</v>
      </c>
      <c r="F85" s="10" t="str">
        <f>E15</f>
        <v>Město Nový Jičín</v>
      </c>
      <c r="I85" s="12" t="s">
        <v>31</v>
      </c>
      <c r="J85" s="15" t="str">
        <f>E21</f>
        <v>ing.arch. Tomáš Kudělka</v>
      </c>
      <c r="L85" s="18"/>
    </row>
    <row r="86" spans="2:12" s="17" customFormat="1" ht="15.2" customHeight="1">
      <c r="B86" s="18"/>
      <c r="C86" s="12" t="s">
        <v>29</v>
      </c>
      <c r="F86" s="10" t="str">
        <f>IF(E18="","",E18)</f>
        <v>Vyplň údaj</v>
      </c>
      <c r="I86" s="12" t="s">
        <v>34</v>
      </c>
      <c r="J86" s="15" t="str">
        <f>E24</f>
        <v xml:space="preserve"> </v>
      </c>
      <c r="L86" s="18"/>
    </row>
    <row r="87" spans="2:12" s="17" customFormat="1" ht="10.35" customHeight="1">
      <c r="B87" s="18"/>
      <c r="L87" s="18"/>
    </row>
    <row r="88" spans="2:20" s="101" customFormat="1" ht="29.25" customHeight="1">
      <c r="B88" s="102"/>
      <c r="C88" s="103" t="s">
        <v>131</v>
      </c>
      <c r="D88" s="104" t="s">
        <v>56</v>
      </c>
      <c r="E88" s="104" t="s">
        <v>52</v>
      </c>
      <c r="F88" s="104" t="s">
        <v>53</v>
      </c>
      <c r="G88" s="104" t="s">
        <v>132</v>
      </c>
      <c r="H88" s="104" t="s">
        <v>133</v>
      </c>
      <c r="I88" s="104" t="s">
        <v>134</v>
      </c>
      <c r="J88" s="104" t="s">
        <v>108</v>
      </c>
      <c r="K88" s="105" t="s">
        <v>135</v>
      </c>
      <c r="L88" s="102"/>
      <c r="M88" s="45" t="s">
        <v>19</v>
      </c>
      <c r="N88" s="46" t="s">
        <v>41</v>
      </c>
      <c r="O88" s="46" t="s">
        <v>136</v>
      </c>
      <c r="P88" s="46" t="s">
        <v>137</v>
      </c>
      <c r="Q88" s="46" t="s">
        <v>138</v>
      </c>
      <c r="R88" s="46" t="s">
        <v>139</v>
      </c>
      <c r="S88" s="46" t="s">
        <v>140</v>
      </c>
      <c r="T88" s="47" t="s">
        <v>141</v>
      </c>
    </row>
    <row r="89" spans="2:63" s="17" customFormat="1" ht="22.9" customHeight="1">
      <c r="B89" s="18"/>
      <c r="C89" s="51" t="s">
        <v>142</v>
      </c>
      <c r="J89" s="106">
        <f aca="true" t="shared" si="2" ref="J89:J91">BK89</f>
        <v>0</v>
      </c>
      <c r="L89" s="18"/>
      <c r="M89" s="48"/>
      <c r="N89" s="39"/>
      <c r="O89" s="39"/>
      <c r="P89" s="107">
        <f>P90</f>
        <v>0</v>
      </c>
      <c r="Q89" s="39"/>
      <c r="R89" s="107">
        <f>R90</f>
        <v>0</v>
      </c>
      <c r="S89" s="39"/>
      <c r="T89" s="108">
        <f>T90</f>
        <v>0</v>
      </c>
      <c r="AT89" s="2" t="s">
        <v>70</v>
      </c>
      <c r="AU89" s="2" t="s">
        <v>109</v>
      </c>
      <c r="BK89" s="109">
        <f>BK90</f>
        <v>0</v>
      </c>
    </row>
    <row r="90" spans="2:63" s="110" customFormat="1" ht="25.9" customHeight="1">
      <c r="B90" s="111"/>
      <c r="D90" s="112" t="s">
        <v>70</v>
      </c>
      <c r="E90" s="113" t="s">
        <v>1028</v>
      </c>
      <c r="F90" s="113" t="s">
        <v>1029</v>
      </c>
      <c r="I90" s="114"/>
      <c r="J90" s="115">
        <f t="shared" si="2"/>
        <v>0</v>
      </c>
      <c r="L90" s="111"/>
      <c r="M90" s="116"/>
      <c r="P90" s="117">
        <f>P91+P94+P110+P115+P130+P156+P183+P199+P247</f>
        <v>0</v>
      </c>
      <c r="R90" s="117">
        <f>R91+R94+R110+R115+R130+R156+R183+R199+R247</f>
        <v>0</v>
      </c>
      <c r="T90" s="118">
        <f>T91+T94+T110+T115+T130+T156+T183+T199+T247</f>
        <v>0</v>
      </c>
      <c r="AR90" s="112" t="s">
        <v>81</v>
      </c>
      <c r="AT90" s="119" t="s">
        <v>70</v>
      </c>
      <c r="AU90" s="119" t="s">
        <v>71</v>
      </c>
      <c r="AY90" s="112" t="s">
        <v>145</v>
      </c>
      <c r="BK90" s="120">
        <f>BK91+BK94+BK110+BK115+BK130+BK156+BK183+BK199+BK247</f>
        <v>0</v>
      </c>
    </row>
    <row r="91" spans="2:63" s="110" customFormat="1" ht="22.9" customHeight="1">
      <c r="B91" s="111"/>
      <c r="D91" s="112" t="s">
        <v>70</v>
      </c>
      <c r="E91" s="121" t="s">
        <v>1738</v>
      </c>
      <c r="F91" s="121" t="s">
        <v>1739</v>
      </c>
      <c r="I91" s="114"/>
      <c r="J91" s="122">
        <f t="shared" si="2"/>
        <v>0</v>
      </c>
      <c r="L91" s="111"/>
      <c r="M91" s="116"/>
      <c r="P91" s="117">
        <f>SUM(P92:P93)</f>
        <v>0</v>
      </c>
      <c r="R91" s="117">
        <f>SUM(R92:R93)</f>
        <v>0</v>
      </c>
      <c r="T91" s="118">
        <f>SUM(T92:T93)</f>
        <v>0</v>
      </c>
      <c r="AR91" s="112" t="s">
        <v>81</v>
      </c>
      <c r="AT91" s="119" t="s">
        <v>70</v>
      </c>
      <c r="AU91" s="119" t="s">
        <v>79</v>
      </c>
      <c r="AY91" s="112" t="s">
        <v>145</v>
      </c>
      <c r="BK91" s="120">
        <f>SUM(BK92:BK93)</f>
        <v>0</v>
      </c>
    </row>
    <row r="92" spans="2:65" s="17" customFormat="1" ht="44.25" customHeight="1">
      <c r="B92" s="18"/>
      <c r="C92" s="123" t="s">
        <v>79</v>
      </c>
      <c r="D92" s="123" t="s">
        <v>147</v>
      </c>
      <c r="E92" s="124" t="s">
        <v>76</v>
      </c>
      <c r="F92" s="125" t="s">
        <v>1740</v>
      </c>
      <c r="G92" s="126" t="s">
        <v>1502</v>
      </c>
      <c r="H92" s="127">
        <v>150</v>
      </c>
      <c r="I92" s="128"/>
      <c r="J92" s="129">
        <f aca="true" t="shared" si="3" ref="J92:J93">ROUND(I92*H92,2)</f>
        <v>0</v>
      </c>
      <c r="K92" s="125" t="s">
        <v>19</v>
      </c>
      <c r="L92" s="18"/>
      <c r="M92" s="130" t="s">
        <v>19</v>
      </c>
      <c r="N92" s="131" t="s">
        <v>42</v>
      </c>
      <c r="P92" s="132">
        <f aca="true" t="shared" si="4" ref="P92:P93">O92*H92</f>
        <v>0</v>
      </c>
      <c r="Q92" s="132">
        <v>0</v>
      </c>
      <c r="R92" s="132">
        <f aca="true" t="shared" si="5" ref="R92:R93">Q92*H92</f>
        <v>0</v>
      </c>
      <c r="S92" s="132">
        <v>0</v>
      </c>
      <c r="T92" s="133">
        <f aca="true" t="shared" si="6" ref="T92:T93">S92*H92</f>
        <v>0</v>
      </c>
      <c r="AR92" s="134" t="s">
        <v>152</v>
      </c>
      <c r="AT92" s="134" t="s">
        <v>147</v>
      </c>
      <c r="AU92" s="134" t="s">
        <v>81</v>
      </c>
      <c r="AY92" s="2" t="s">
        <v>145</v>
      </c>
      <c r="BE92" s="135">
        <f aca="true" t="shared" si="7" ref="BE92:BE109">IF(N92="základní",J92,0)</f>
        <v>0</v>
      </c>
      <c r="BF92" s="135">
        <f aca="true" t="shared" si="8" ref="BF92:BF109">IF(N92="snížená",J92,0)</f>
        <v>0</v>
      </c>
      <c r="BG92" s="135">
        <f aca="true" t="shared" si="9" ref="BG92:BG109">IF(N92="zákl. přenesená",J92,0)</f>
        <v>0</v>
      </c>
      <c r="BH92" s="135">
        <f aca="true" t="shared" si="10" ref="BH92:BH109">IF(N92="sníž. přenesená",J92,0)</f>
        <v>0</v>
      </c>
      <c r="BI92" s="135">
        <f aca="true" t="shared" si="11" ref="BI92:BI109">IF(N92="nulová",J92,0)</f>
        <v>0</v>
      </c>
      <c r="BJ92" s="2" t="s">
        <v>79</v>
      </c>
      <c r="BK92" s="135">
        <f aca="true" t="shared" si="12" ref="BK92:BK93">ROUND(I92*H92,2)</f>
        <v>0</v>
      </c>
      <c r="BL92" s="2" t="s">
        <v>152</v>
      </c>
      <c r="BM92" s="134" t="s">
        <v>1741</v>
      </c>
    </row>
    <row r="93" spans="2:65" s="17" customFormat="1" ht="16.5" customHeight="1">
      <c r="B93" s="18"/>
      <c r="C93" s="123" t="s">
        <v>81</v>
      </c>
      <c r="D93" s="123" t="s">
        <v>147</v>
      </c>
      <c r="E93" s="124" t="s">
        <v>82</v>
      </c>
      <c r="F93" s="125" t="s">
        <v>1742</v>
      </c>
      <c r="G93" s="126" t="s">
        <v>1502</v>
      </c>
      <c r="H93" s="127">
        <v>8</v>
      </c>
      <c r="I93" s="128"/>
      <c r="J93" s="129">
        <f t="shared" si="3"/>
        <v>0</v>
      </c>
      <c r="K93" s="125" t="s">
        <v>19</v>
      </c>
      <c r="L93" s="18"/>
      <c r="M93" s="130" t="s">
        <v>19</v>
      </c>
      <c r="N93" s="131" t="s">
        <v>42</v>
      </c>
      <c r="P93" s="132">
        <f t="shared" si="4"/>
        <v>0</v>
      </c>
      <c r="Q93" s="132">
        <v>0</v>
      </c>
      <c r="R93" s="132">
        <f t="shared" si="5"/>
        <v>0</v>
      </c>
      <c r="S93" s="132">
        <v>0</v>
      </c>
      <c r="T93" s="133">
        <f t="shared" si="6"/>
        <v>0</v>
      </c>
      <c r="AR93" s="134" t="s">
        <v>152</v>
      </c>
      <c r="AT93" s="134" t="s">
        <v>147</v>
      </c>
      <c r="AU93" s="134" t="s">
        <v>81</v>
      </c>
      <c r="AY93" s="2" t="s">
        <v>145</v>
      </c>
      <c r="BE93" s="135">
        <f t="shared" si="7"/>
        <v>0</v>
      </c>
      <c r="BF93" s="135">
        <f t="shared" si="8"/>
        <v>0</v>
      </c>
      <c r="BG93" s="135">
        <f t="shared" si="9"/>
        <v>0</v>
      </c>
      <c r="BH93" s="135">
        <f t="shared" si="10"/>
        <v>0</v>
      </c>
      <c r="BI93" s="135">
        <f t="shared" si="11"/>
        <v>0</v>
      </c>
      <c r="BJ93" s="2" t="s">
        <v>79</v>
      </c>
      <c r="BK93" s="135">
        <f t="shared" si="12"/>
        <v>0</v>
      </c>
      <c r="BL93" s="2" t="s">
        <v>152</v>
      </c>
      <c r="BM93" s="134" t="s">
        <v>1743</v>
      </c>
    </row>
    <row r="94" spans="2:63" s="110" customFormat="1" ht="22.9" customHeight="1">
      <c r="B94" s="111"/>
      <c r="D94" s="112" t="s">
        <v>70</v>
      </c>
      <c r="E94" s="121" t="s">
        <v>1744</v>
      </c>
      <c r="F94" s="121" t="s">
        <v>1745</v>
      </c>
      <c r="I94" s="114"/>
      <c r="J94" s="122">
        <f>BK94</f>
        <v>0</v>
      </c>
      <c r="L94" s="111"/>
      <c r="M94" s="116"/>
      <c r="P94" s="117">
        <f>SUM(P95:P109)</f>
        <v>0</v>
      </c>
      <c r="R94" s="117">
        <f>SUM(R95:R109)</f>
        <v>0</v>
      </c>
      <c r="T94" s="118">
        <f>SUM(T95:T109)</f>
        <v>0</v>
      </c>
      <c r="AR94" s="112" t="s">
        <v>81</v>
      </c>
      <c r="AT94" s="119" t="s">
        <v>70</v>
      </c>
      <c r="AU94" s="119" t="s">
        <v>79</v>
      </c>
      <c r="AY94" s="112" t="s">
        <v>145</v>
      </c>
      <c r="BK94" s="120">
        <f>SUM(BK95:BK109)</f>
        <v>0</v>
      </c>
    </row>
    <row r="95" spans="2:65" s="17" customFormat="1" ht="16.5" customHeight="1">
      <c r="B95" s="18"/>
      <c r="C95" s="123" t="s">
        <v>166</v>
      </c>
      <c r="D95" s="123" t="s">
        <v>147</v>
      </c>
      <c r="E95" s="124" t="s">
        <v>1746</v>
      </c>
      <c r="F95" s="125" t="s">
        <v>1747</v>
      </c>
      <c r="G95" s="126" t="s">
        <v>1495</v>
      </c>
      <c r="H95" s="127">
        <v>26</v>
      </c>
      <c r="I95" s="128"/>
      <c r="J95" s="129">
        <f aca="true" t="shared" si="13" ref="J95:J109">ROUND(I95*H95,2)</f>
        <v>0</v>
      </c>
      <c r="K95" s="125" t="s">
        <v>19</v>
      </c>
      <c r="L95" s="18"/>
      <c r="M95" s="130" t="s">
        <v>19</v>
      </c>
      <c r="N95" s="131" t="s">
        <v>42</v>
      </c>
      <c r="P95" s="132">
        <f aca="true" t="shared" si="14" ref="P95:P109">O95*H95</f>
        <v>0</v>
      </c>
      <c r="Q95" s="132">
        <v>0</v>
      </c>
      <c r="R95" s="132">
        <f aca="true" t="shared" si="15" ref="R95:R109">Q95*H95</f>
        <v>0</v>
      </c>
      <c r="S95" s="132">
        <v>0</v>
      </c>
      <c r="T95" s="133">
        <f aca="true" t="shared" si="16" ref="T95:T109">S95*H95</f>
        <v>0</v>
      </c>
      <c r="AR95" s="134" t="s">
        <v>152</v>
      </c>
      <c r="AT95" s="134" t="s">
        <v>147</v>
      </c>
      <c r="AU95" s="134" t="s">
        <v>81</v>
      </c>
      <c r="AY95" s="2" t="s">
        <v>145</v>
      </c>
      <c r="BE95" s="135">
        <f t="shared" si="7"/>
        <v>0</v>
      </c>
      <c r="BF95" s="135">
        <f t="shared" si="8"/>
        <v>0</v>
      </c>
      <c r="BG95" s="135">
        <f t="shared" si="9"/>
        <v>0</v>
      </c>
      <c r="BH95" s="135">
        <f t="shared" si="10"/>
        <v>0</v>
      </c>
      <c r="BI95" s="135">
        <f t="shared" si="11"/>
        <v>0</v>
      </c>
      <c r="BJ95" s="2" t="s">
        <v>79</v>
      </c>
      <c r="BK95" s="135">
        <f aca="true" t="shared" si="17" ref="BK95:BK109">ROUND(I95*H95,2)</f>
        <v>0</v>
      </c>
      <c r="BL95" s="2" t="s">
        <v>152</v>
      </c>
      <c r="BM95" s="134" t="s">
        <v>1748</v>
      </c>
    </row>
    <row r="96" spans="2:65" s="17" customFormat="1" ht="16.5" customHeight="1">
      <c r="B96" s="18"/>
      <c r="C96" s="123" t="s">
        <v>152</v>
      </c>
      <c r="D96" s="123" t="s">
        <v>147</v>
      </c>
      <c r="E96" s="124" t="s">
        <v>1749</v>
      </c>
      <c r="F96" s="125" t="s">
        <v>1750</v>
      </c>
      <c r="G96" s="126" t="s">
        <v>1495</v>
      </c>
      <c r="H96" s="127">
        <v>18</v>
      </c>
      <c r="I96" s="128"/>
      <c r="J96" s="129">
        <f t="shared" si="13"/>
        <v>0</v>
      </c>
      <c r="K96" s="125" t="s">
        <v>19</v>
      </c>
      <c r="L96" s="18"/>
      <c r="M96" s="130" t="s">
        <v>19</v>
      </c>
      <c r="N96" s="131" t="s">
        <v>42</v>
      </c>
      <c r="P96" s="132">
        <f t="shared" si="14"/>
        <v>0</v>
      </c>
      <c r="Q96" s="132">
        <v>0</v>
      </c>
      <c r="R96" s="132">
        <f t="shared" si="15"/>
        <v>0</v>
      </c>
      <c r="S96" s="132">
        <v>0</v>
      </c>
      <c r="T96" s="133">
        <f t="shared" si="16"/>
        <v>0</v>
      </c>
      <c r="AR96" s="134" t="s">
        <v>152</v>
      </c>
      <c r="AT96" s="134" t="s">
        <v>147</v>
      </c>
      <c r="AU96" s="134" t="s">
        <v>81</v>
      </c>
      <c r="AY96" s="2" t="s">
        <v>145</v>
      </c>
      <c r="BE96" s="135">
        <f t="shared" si="7"/>
        <v>0</v>
      </c>
      <c r="BF96" s="135">
        <f t="shared" si="8"/>
        <v>0</v>
      </c>
      <c r="BG96" s="135">
        <f t="shared" si="9"/>
        <v>0</v>
      </c>
      <c r="BH96" s="135">
        <f t="shared" si="10"/>
        <v>0</v>
      </c>
      <c r="BI96" s="135">
        <f t="shared" si="11"/>
        <v>0</v>
      </c>
      <c r="BJ96" s="2" t="s">
        <v>79</v>
      </c>
      <c r="BK96" s="135">
        <f t="shared" si="17"/>
        <v>0</v>
      </c>
      <c r="BL96" s="2" t="s">
        <v>152</v>
      </c>
      <c r="BM96" s="134" t="s">
        <v>1751</v>
      </c>
    </row>
    <row r="97" spans="2:65" s="17" customFormat="1" ht="16.5" customHeight="1">
      <c r="B97" s="18"/>
      <c r="C97" s="123" t="s">
        <v>179</v>
      </c>
      <c r="D97" s="123" t="s">
        <v>147</v>
      </c>
      <c r="E97" s="124" t="s">
        <v>85</v>
      </c>
      <c r="F97" s="125" t="s">
        <v>1752</v>
      </c>
      <c r="G97" s="126" t="s">
        <v>1495</v>
      </c>
      <c r="H97" s="127">
        <v>52</v>
      </c>
      <c r="I97" s="128"/>
      <c r="J97" s="129">
        <f t="shared" si="13"/>
        <v>0</v>
      </c>
      <c r="K97" s="125" t="s">
        <v>19</v>
      </c>
      <c r="L97" s="18"/>
      <c r="M97" s="130" t="s">
        <v>19</v>
      </c>
      <c r="N97" s="131" t="s">
        <v>42</v>
      </c>
      <c r="P97" s="132">
        <f t="shared" si="14"/>
        <v>0</v>
      </c>
      <c r="Q97" s="132">
        <v>0</v>
      </c>
      <c r="R97" s="132">
        <f t="shared" si="15"/>
        <v>0</v>
      </c>
      <c r="S97" s="132">
        <v>0</v>
      </c>
      <c r="T97" s="133">
        <f t="shared" si="16"/>
        <v>0</v>
      </c>
      <c r="AR97" s="134" t="s">
        <v>152</v>
      </c>
      <c r="AT97" s="134" t="s">
        <v>147</v>
      </c>
      <c r="AU97" s="134" t="s">
        <v>81</v>
      </c>
      <c r="AY97" s="2" t="s">
        <v>145</v>
      </c>
      <c r="BE97" s="135">
        <f t="shared" si="7"/>
        <v>0</v>
      </c>
      <c r="BF97" s="135">
        <f t="shared" si="8"/>
        <v>0</v>
      </c>
      <c r="BG97" s="135">
        <f t="shared" si="9"/>
        <v>0</v>
      </c>
      <c r="BH97" s="135">
        <f t="shared" si="10"/>
        <v>0</v>
      </c>
      <c r="BI97" s="135">
        <f t="shared" si="11"/>
        <v>0</v>
      </c>
      <c r="BJ97" s="2" t="s">
        <v>79</v>
      </c>
      <c r="BK97" s="135">
        <f t="shared" si="17"/>
        <v>0</v>
      </c>
      <c r="BL97" s="2" t="s">
        <v>152</v>
      </c>
      <c r="BM97" s="134" t="s">
        <v>1753</v>
      </c>
    </row>
    <row r="98" spans="2:65" s="17" customFormat="1" ht="16.5" customHeight="1">
      <c r="B98" s="18"/>
      <c r="C98" s="123" t="s">
        <v>187</v>
      </c>
      <c r="D98" s="123" t="s">
        <v>147</v>
      </c>
      <c r="E98" s="124" t="s">
        <v>88</v>
      </c>
      <c r="F98" s="125" t="s">
        <v>1754</v>
      </c>
      <c r="G98" s="126" t="s">
        <v>1495</v>
      </c>
      <c r="H98" s="127">
        <v>12</v>
      </c>
      <c r="I98" s="128"/>
      <c r="J98" s="129">
        <f t="shared" si="13"/>
        <v>0</v>
      </c>
      <c r="K98" s="125" t="s">
        <v>19</v>
      </c>
      <c r="L98" s="18"/>
      <c r="M98" s="130" t="s">
        <v>19</v>
      </c>
      <c r="N98" s="131" t="s">
        <v>42</v>
      </c>
      <c r="P98" s="132">
        <f t="shared" si="14"/>
        <v>0</v>
      </c>
      <c r="Q98" s="132">
        <v>0</v>
      </c>
      <c r="R98" s="132">
        <f t="shared" si="15"/>
        <v>0</v>
      </c>
      <c r="S98" s="132">
        <v>0</v>
      </c>
      <c r="T98" s="133">
        <f t="shared" si="16"/>
        <v>0</v>
      </c>
      <c r="AR98" s="134" t="s">
        <v>152</v>
      </c>
      <c r="AT98" s="134" t="s">
        <v>147</v>
      </c>
      <c r="AU98" s="134" t="s">
        <v>81</v>
      </c>
      <c r="AY98" s="2" t="s">
        <v>145</v>
      </c>
      <c r="BE98" s="135">
        <f t="shared" si="7"/>
        <v>0</v>
      </c>
      <c r="BF98" s="135">
        <f t="shared" si="8"/>
        <v>0</v>
      </c>
      <c r="BG98" s="135">
        <f t="shared" si="9"/>
        <v>0</v>
      </c>
      <c r="BH98" s="135">
        <f t="shared" si="10"/>
        <v>0</v>
      </c>
      <c r="BI98" s="135">
        <f t="shared" si="11"/>
        <v>0</v>
      </c>
      <c r="BJ98" s="2" t="s">
        <v>79</v>
      </c>
      <c r="BK98" s="135">
        <f t="shared" si="17"/>
        <v>0</v>
      </c>
      <c r="BL98" s="2" t="s">
        <v>152</v>
      </c>
      <c r="BM98" s="134" t="s">
        <v>1755</v>
      </c>
    </row>
    <row r="99" spans="2:65" s="17" customFormat="1" ht="16.5" customHeight="1">
      <c r="B99" s="18"/>
      <c r="C99" s="123" t="s">
        <v>195</v>
      </c>
      <c r="D99" s="123" t="s">
        <v>147</v>
      </c>
      <c r="E99" s="124" t="s">
        <v>91</v>
      </c>
      <c r="F99" s="125" t="s">
        <v>1756</v>
      </c>
      <c r="G99" s="126" t="s">
        <v>1495</v>
      </c>
      <c r="H99" s="127">
        <v>20</v>
      </c>
      <c r="I99" s="128"/>
      <c r="J99" s="129">
        <f t="shared" si="13"/>
        <v>0</v>
      </c>
      <c r="K99" s="125" t="s">
        <v>19</v>
      </c>
      <c r="L99" s="18"/>
      <c r="M99" s="130" t="s">
        <v>19</v>
      </c>
      <c r="N99" s="131" t="s">
        <v>42</v>
      </c>
      <c r="P99" s="132">
        <f t="shared" si="14"/>
        <v>0</v>
      </c>
      <c r="Q99" s="132">
        <v>0</v>
      </c>
      <c r="R99" s="132">
        <f t="shared" si="15"/>
        <v>0</v>
      </c>
      <c r="S99" s="132">
        <v>0</v>
      </c>
      <c r="T99" s="133">
        <f t="shared" si="16"/>
        <v>0</v>
      </c>
      <c r="AR99" s="134" t="s">
        <v>152</v>
      </c>
      <c r="AT99" s="134" t="s">
        <v>147</v>
      </c>
      <c r="AU99" s="134" t="s">
        <v>81</v>
      </c>
      <c r="AY99" s="2" t="s">
        <v>145</v>
      </c>
      <c r="BE99" s="135">
        <f t="shared" si="7"/>
        <v>0</v>
      </c>
      <c r="BF99" s="135">
        <f t="shared" si="8"/>
        <v>0</v>
      </c>
      <c r="BG99" s="135">
        <f t="shared" si="9"/>
        <v>0</v>
      </c>
      <c r="BH99" s="135">
        <f t="shared" si="10"/>
        <v>0</v>
      </c>
      <c r="BI99" s="135">
        <f t="shared" si="11"/>
        <v>0</v>
      </c>
      <c r="BJ99" s="2" t="s">
        <v>79</v>
      </c>
      <c r="BK99" s="135">
        <f t="shared" si="17"/>
        <v>0</v>
      </c>
      <c r="BL99" s="2" t="s">
        <v>152</v>
      </c>
      <c r="BM99" s="134" t="s">
        <v>1757</v>
      </c>
    </row>
    <row r="100" spans="2:65" s="17" customFormat="1" ht="16.5" customHeight="1">
      <c r="B100" s="18"/>
      <c r="C100" s="123" t="s">
        <v>184</v>
      </c>
      <c r="D100" s="123" t="s">
        <v>147</v>
      </c>
      <c r="E100" s="124" t="s">
        <v>94</v>
      </c>
      <c r="F100" s="125" t="s">
        <v>1758</v>
      </c>
      <c r="G100" s="126" t="s">
        <v>1495</v>
      </c>
      <c r="H100" s="127">
        <v>5</v>
      </c>
      <c r="I100" s="128"/>
      <c r="J100" s="129">
        <f t="shared" si="13"/>
        <v>0</v>
      </c>
      <c r="K100" s="125" t="s">
        <v>19</v>
      </c>
      <c r="L100" s="18"/>
      <c r="M100" s="130" t="s">
        <v>19</v>
      </c>
      <c r="N100" s="131" t="s">
        <v>42</v>
      </c>
      <c r="P100" s="132">
        <f t="shared" si="14"/>
        <v>0</v>
      </c>
      <c r="Q100" s="132">
        <v>0</v>
      </c>
      <c r="R100" s="132">
        <f t="shared" si="15"/>
        <v>0</v>
      </c>
      <c r="S100" s="132">
        <v>0</v>
      </c>
      <c r="T100" s="133">
        <f t="shared" si="16"/>
        <v>0</v>
      </c>
      <c r="AR100" s="134" t="s">
        <v>152</v>
      </c>
      <c r="AT100" s="134" t="s">
        <v>147</v>
      </c>
      <c r="AU100" s="134" t="s">
        <v>81</v>
      </c>
      <c r="AY100" s="2" t="s">
        <v>145</v>
      </c>
      <c r="BE100" s="135">
        <f t="shared" si="7"/>
        <v>0</v>
      </c>
      <c r="BF100" s="135">
        <f t="shared" si="8"/>
        <v>0</v>
      </c>
      <c r="BG100" s="135">
        <f t="shared" si="9"/>
        <v>0</v>
      </c>
      <c r="BH100" s="135">
        <f t="shared" si="10"/>
        <v>0</v>
      </c>
      <c r="BI100" s="135">
        <f t="shared" si="11"/>
        <v>0</v>
      </c>
      <c r="BJ100" s="2" t="s">
        <v>79</v>
      </c>
      <c r="BK100" s="135">
        <f t="shared" si="17"/>
        <v>0</v>
      </c>
      <c r="BL100" s="2" t="s">
        <v>152</v>
      </c>
      <c r="BM100" s="134" t="s">
        <v>1759</v>
      </c>
    </row>
    <row r="101" spans="2:65" s="17" customFormat="1" ht="16.5" customHeight="1">
      <c r="B101" s="18"/>
      <c r="C101" s="123" t="s">
        <v>204</v>
      </c>
      <c r="D101" s="123" t="s">
        <v>147</v>
      </c>
      <c r="E101" s="124" t="s">
        <v>97</v>
      </c>
      <c r="F101" s="125" t="s">
        <v>1760</v>
      </c>
      <c r="G101" s="126" t="s">
        <v>1495</v>
      </c>
      <c r="H101" s="127">
        <v>6</v>
      </c>
      <c r="I101" s="128"/>
      <c r="J101" s="129">
        <f t="shared" si="13"/>
        <v>0</v>
      </c>
      <c r="K101" s="125" t="s">
        <v>19</v>
      </c>
      <c r="L101" s="18"/>
      <c r="M101" s="130" t="s">
        <v>19</v>
      </c>
      <c r="N101" s="131" t="s">
        <v>42</v>
      </c>
      <c r="P101" s="132">
        <f t="shared" si="14"/>
        <v>0</v>
      </c>
      <c r="Q101" s="132">
        <v>0</v>
      </c>
      <c r="R101" s="132">
        <f t="shared" si="15"/>
        <v>0</v>
      </c>
      <c r="S101" s="132">
        <v>0</v>
      </c>
      <c r="T101" s="133">
        <f t="shared" si="16"/>
        <v>0</v>
      </c>
      <c r="AR101" s="134" t="s">
        <v>152</v>
      </c>
      <c r="AT101" s="134" t="s">
        <v>147</v>
      </c>
      <c r="AU101" s="134" t="s">
        <v>81</v>
      </c>
      <c r="AY101" s="2" t="s">
        <v>145</v>
      </c>
      <c r="BE101" s="135">
        <f t="shared" si="7"/>
        <v>0</v>
      </c>
      <c r="BF101" s="135">
        <f t="shared" si="8"/>
        <v>0</v>
      </c>
      <c r="BG101" s="135">
        <f t="shared" si="9"/>
        <v>0</v>
      </c>
      <c r="BH101" s="135">
        <f t="shared" si="10"/>
        <v>0</v>
      </c>
      <c r="BI101" s="135">
        <f t="shared" si="11"/>
        <v>0</v>
      </c>
      <c r="BJ101" s="2" t="s">
        <v>79</v>
      </c>
      <c r="BK101" s="135">
        <f t="shared" si="17"/>
        <v>0</v>
      </c>
      <c r="BL101" s="2" t="s">
        <v>152</v>
      </c>
      <c r="BM101" s="134" t="s">
        <v>1761</v>
      </c>
    </row>
    <row r="102" spans="2:65" s="17" customFormat="1" ht="16.5" customHeight="1">
      <c r="B102" s="18"/>
      <c r="C102" s="123" t="s">
        <v>210</v>
      </c>
      <c r="D102" s="123" t="s">
        <v>147</v>
      </c>
      <c r="E102" s="124" t="s">
        <v>1762</v>
      </c>
      <c r="F102" s="125" t="s">
        <v>1763</v>
      </c>
      <c r="G102" s="126" t="s">
        <v>1495</v>
      </c>
      <c r="H102" s="127">
        <v>2</v>
      </c>
      <c r="I102" s="128"/>
      <c r="J102" s="129">
        <f t="shared" si="13"/>
        <v>0</v>
      </c>
      <c r="K102" s="125" t="s">
        <v>19</v>
      </c>
      <c r="L102" s="18"/>
      <c r="M102" s="130" t="s">
        <v>19</v>
      </c>
      <c r="N102" s="131" t="s">
        <v>42</v>
      </c>
      <c r="P102" s="132">
        <f t="shared" si="14"/>
        <v>0</v>
      </c>
      <c r="Q102" s="132">
        <v>0</v>
      </c>
      <c r="R102" s="132">
        <f t="shared" si="15"/>
        <v>0</v>
      </c>
      <c r="S102" s="132">
        <v>0</v>
      </c>
      <c r="T102" s="133">
        <f t="shared" si="16"/>
        <v>0</v>
      </c>
      <c r="AR102" s="134" t="s">
        <v>152</v>
      </c>
      <c r="AT102" s="134" t="s">
        <v>147</v>
      </c>
      <c r="AU102" s="134" t="s">
        <v>81</v>
      </c>
      <c r="AY102" s="2" t="s">
        <v>145</v>
      </c>
      <c r="BE102" s="135">
        <f t="shared" si="7"/>
        <v>0</v>
      </c>
      <c r="BF102" s="135">
        <f t="shared" si="8"/>
        <v>0</v>
      </c>
      <c r="BG102" s="135">
        <f t="shared" si="9"/>
        <v>0</v>
      </c>
      <c r="BH102" s="135">
        <f t="shared" si="10"/>
        <v>0</v>
      </c>
      <c r="BI102" s="135">
        <f t="shared" si="11"/>
        <v>0</v>
      </c>
      <c r="BJ102" s="2" t="s">
        <v>79</v>
      </c>
      <c r="BK102" s="135">
        <f t="shared" si="17"/>
        <v>0</v>
      </c>
      <c r="BL102" s="2" t="s">
        <v>152</v>
      </c>
      <c r="BM102" s="134" t="s">
        <v>1764</v>
      </c>
    </row>
    <row r="103" spans="2:65" s="17" customFormat="1" ht="21.75" customHeight="1">
      <c r="B103" s="18"/>
      <c r="C103" s="123" t="s">
        <v>216</v>
      </c>
      <c r="D103" s="123" t="s">
        <v>147</v>
      </c>
      <c r="E103" s="124" t="s">
        <v>100</v>
      </c>
      <c r="F103" s="125" t="s">
        <v>1765</v>
      </c>
      <c r="G103" s="126" t="s">
        <v>1495</v>
      </c>
      <c r="H103" s="127">
        <v>33</v>
      </c>
      <c r="I103" s="128"/>
      <c r="J103" s="129">
        <f t="shared" si="13"/>
        <v>0</v>
      </c>
      <c r="K103" s="125" t="s">
        <v>19</v>
      </c>
      <c r="L103" s="18"/>
      <c r="M103" s="130" t="s">
        <v>19</v>
      </c>
      <c r="N103" s="131" t="s">
        <v>42</v>
      </c>
      <c r="P103" s="132">
        <f t="shared" si="14"/>
        <v>0</v>
      </c>
      <c r="Q103" s="132">
        <v>0</v>
      </c>
      <c r="R103" s="132">
        <f t="shared" si="15"/>
        <v>0</v>
      </c>
      <c r="S103" s="132">
        <v>0</v>
      </c>
      <c r="T103" s="133">
        <f t="shared" si="16"/>
        <v>0</v>
      </c>
      <c r="AR103" s="134" t="s">
        <v>152</v>
      </c>
      <c r="AT103" s="134" t="s">
        <v>147</v>
      </c>
      <c r="AU103" s="134" t="s">
        <v>81</v>
      </c>
      <c r="AY103" s="2" t="s">
        <v>145</v>
      </c>
      <c r="BE103" s="135">
        <f t="shared" si="7"/>
        <v>0</v>
      </c>
      <c r="BF103" s="135">
        <f t="shared" si="8"/>
        <v>0</v>
      </c>
      <c r="BG103" s="135">
        <f t="shared" si="9"/>
        <v>0</v>
      </c>
      <c r="BH103" s="135">
        <f t="shared" si="10"/>
        <v>0</v>
      </c>
      <c r="BI103" s="135">
        <f t="shared" si="11"/>
        <v>0</v>
      </c>
      <c r="BJ103" s="2" t="s">
        <v>79</v>
      </c>
      <c r="BK103" s="135">
        <f t="shared" si="17"/>
        <v>0</v>
      </c>
      <c r="BL103" s="2" t="s">
        <v>152</v>
      </c>
      <c r="BM103" s="134" t="s">
        <v>1766</v>
      </c>
    </row>
    <row r="104" spans="2:65" s="17" customFormat="1" ht="16.5" customHeight="1">
      <c r="B104" s="18"/>
      <c r="C104" s="123" t="s">
        <v>8</v>
      </c>
      <c r="D104" s="123" t="s">
        <v>147</v>
      </c>
      <c r="E104" s="124" t="s">
        <v>210</v>
      </c>
      <c r="F104" s="125" t="s">
        <v>1767</v>
      </c>
      <c r="G104" s="126" t="s">
        <v>1495</v>
      </c>
      <c r="H104" s="127">
        <v>32</v>
      </c>
      <c r="I104" s="128"/>
      <c r="J104" s="129">
        <f t="shared" si="13"/>
        <v>0</v>
      </c>
      <c r="K104" s="125" t="s">
        <v>19</v>
      </c>
      <c r="L104" s="18"/>
      <c r="M104" s="130" t="s">
        <v>19</v>
      </c>
      <c r="N104" s="131" t="s">
        <v>42</v>
      </c>
      <c r="P104" s="132">
        <f t="shared" si="14"/>
        <v>0</v>
      </c>
      <c r="Q104" s="132">
        <v>0</v>
      </c>
      <c r="R104" s="132">
        <f t="shared" si="15"/>
        <v>0</v>
      </c>
      <c r="S104" s="132">
        <v>0</v>
      </c>
      <c r="T104" s="133">
        <f t="shared" si="16"/>
        <v>0</v>
      </c>
      <c r="AR104" s="134" t="s">
        <v>152</v>
      </c>
      <c r="AT104" s="134" t="s">
        <v>147</v>
      </c>
      <c r="AU104" s="134" t="s">
        <v>81</v>
      </c>
      <c r="AY104" s="2" t="s">
        <v>145</v>
      </c>
      <c r="BE104" s="135">
        <f t="shared" si="7"/>
        <v>0</v>
      </c>
      <c r="BF104" s="135">
        <f t="shared" si="8"/>
        <v>0</v>
      </c>
      <c r="BG104" s="135">
        <f t="shared" si="9"/>
        <v>0</v>
      </c>
      <c r="BH104" s="135">
        <f t="shared" si="10"/>
        <v>0</v>
      </c>
      <c r="BI104" s="135">
        <f t="shared" si="11"/>
        <v>0</v>
      </c>
      <c r="BJ104" s="2" t="s">
        <v>79</v>
      </c>
      <c r="BK104" s="135">
        <f t="shared" si="17"/>
        <v>0</v>
      </c>
      <c r="BL104" s="2" t="s">
        <v>152</v>
      </c>
      <c r="BM104" s="134" t="s">
        <v>1768</v>
      </c>
    </row>
    <row r="105" spans="2:65" s="17" customFormat="1" ht="24.2" customHeight="1">
      <c r="B105" s="18"/>
      <c r="C105" s="123" t="s">
        <v>229</v>
      </c>
      <c r="D105" s="123" t="s">
        <v>147</v>
      </c>
      <c r="E105" s="124" t="s">
        <v>216</v>
      </c>
      <c r="F105" s="125" t="s">
        <v>1769</v>
      </c>
      <c r="G105" s="126" t="s">
        <v>292</v>
      </c>
      <c r="H105" s="127">
        <v>670</v>
      </c>
      <c r="I105" s="128"/>
      <c r="J105" s="129">
        <f t="shared" si="13"/>
        <v>0</v>
      </c>
      <c r="K105" s="125" t="s">
        <v>19</v>
      </c>
      <c r="L105" s="18"/>
      <c r="M105" s="130" t="s">
        <v>19</v>
      </c>
      <c r="N105" s="131" t="s">
        <v>42</v>
      </c>
      <c r="P105" s="132">
        <f t="shared" si="14"/>
        <v>0</v>
      </c>
      <c r="Q105" s="132">
        <v>0</v>
      </c>
      <c r="R105" s="132">
        <f t="shared" si="15"/>
        <v>0</v>
      </c>
      <c r="S105" s="132">
        <v>0</v>
      </c>
      <c r="T105" s="133">
        <f t="shared" si="16"/>
        <v>0</v>
      </c>
      <c r="AR105" s="134" t="s">
        <v>152</v>
      </c>
      <c r="AT105" s="134" t="s">
        <v>147</v>
      </c>
      <c r="AU105" s="134" t="s">
        <v>81</v>
      </c>
      <c r="AY105" s="2" t="s">
        <v>145</v>
      </c>
      <c r="BE105" s="135">
        <f t="shared" si="7"/>
        <v>0</v>
      </c>
      <c r="BF105" s="135">
        <f t="shared" si="8"/>
        <v>0</v>
      </c>
      <c r="BG105" s="135">
        <f t="shared" si="9"/>
        <v>0</v>
      </c>
      <c r="BH105" s="135">
        <f t="shared" si="10"/>
        <v>0</v>
      </c>
      <c r="BI105" s="135">
        <f t="shared" si="11"/>
        <v>0</v>
      </c>
      <c r="BJ105" s="2" t="s">
        <v>79</v>
      </c>
      <c r="BK105" s="135">
        <f t="shared" si="17"/>
        <v>0</v>
      </c>
      <c r="BL105" s="2" t="s">
        <v>152</v>
      </c>
      <c r="BM105" s="134" t="s">
        <v>1770</v>
      </c>
    </row>
    <row r="106" spans="2:65" s="17" customFormat="1" ht="16.5" customHeight="1">
      <c r="B106" s="18"/>
      <c r="C106" s="123" t="s">
        <v>238</v>
      </c>
      <c r="D106" s="123" t="s">
        <v>147</v>
      </c>
      <c r="E106" s="124" t="s">
        <v>8</v>
      </c>
      <c r="F106" s="125" t="s">
        <v>1771</v>
      </c>
      <c r="G106" s="126" t="s">
        <v>292</v>
      </c>
      <c r="H106" s="127">
        <v>500</v>
      </c>
      <c r="I106" s="128"/>
      <c r="J106" s="129">
        <f t="shared" si="13"/>
        <v>0</v>
      </c>
      <c r="K106" s="125" t="s">
        <v>19</v>
      </c>
      <c r="L106" s="18"/>
      <c r="M106" s="130" t="s">
        <v>19</v>
      </c>
      <c r="N106" s="131" t="s">
        <v>42</v>
      </c>
      <c r="P106" s="132">
        <f t="shared" si="14"/>
        <v>0</v>
      </c>
      <c r="Q106" s="132">
        <v>0</v>
      </c>
      <c r="R106" s="132">
        <f t="shared" si="15"/>
        <v>0</v>
      </c>
      <c r="S106" s="132">
        <v>0</v>
      </c>
      <c r="T106" s="133">
        <f t="shared" si="16"/>
        <v>0</v>
      </c>
      <c r="AR106" s="134" t="s">
        <v>152</v>
      </c>
      <c r="AT106" s="134" t="s">
        <v>147</v>
      </c>
      <c r="AU106" s="134" t="s">
        <v>81</v>
      </c>
      <c r="AY106" s="2" t="s">
        <v>145</v>
      </c>
      <c r="BE106" s="135">
        <f t="shared" si="7"/>
        <v>0</v>
      </c>
      <c r="BF106" s="135">
        <f t="shared" si="8"/>
        <v>0</v>
      </c>
      <c r="BG106" s="135">
        <f t="shared" si="9"/>
        <v>0</v>
      </c>
      <c r="BH106" s="135">
        <f t="shared" si="10"/>
        <v>0</v>
      </c>
      <c r="BI106" s="135">
        <f t="shared" si="11"/>
        <v>0</v>
      </c>
      <c r="BJ106" s="2" t="s">
        <v>79</v>
      </c>
      <c r="BK106" s="135">
        <f t="shared" si="17"/>
        <v>0</v>
      </c>
      <c r="BL106" s="2" t="s">
        <v>152</v>
      </c>
      <c r="BM106" s="134" t="s">
        <v>1772</v>
      </c>
    </row>
    <row r="107" spans="2:65" s="17" customFormat="1" ht="16.5" customHeight="1">
      <c r="B107" s="18"/>
      <c r="C107" s="123" t="s">
        <v>242</v>
      </c>
      <c r="D107" s="123" t="s">
        <v>147</v>
      </c>
      <c r="E107" s="124" t="s">
        <v>229</v>
      </c>
      <c r="F107" s="125" t="s">
        <v>1773</v>
      </c>
      <c r="G107" s="126" t="s">
        <v>1495</v>
      </c>
      <c r="H107" s="127">
        <v>48</v>
      </c>
      <c r="I107" s="128"/>
      <c r="J107" s="129">
        <f t="shared" si="13"/>
        <v>0</v>
      </c>
      <c r="K107" s="125" t="s">
        <v>19</v>
      </c>
      <c r="L107" s="18"/>
      <c r="M107" s="130" t="s">
        <v>19</v>
      </c>
      <c r="N107" s="131" t="s">
        <v>42</v>
      </c>
      <c r="P107" s="132">
        <f t="shared" si="14"/>
        <v>0</v>
      </c>
      <c r="Q107" s="132">
        <v>0</v>
      </c>
      <c r="R107" s="132">
        <f t="shared" si="15"/>
        <v>0</v>
      </c>
      <c r="S107" s="132">
        <v>0</v>
      </c>
      <c r="T107" s="133">
        <f t="shared" si="16"/>
        <v>0</v>
      </c>
      <c r="AR107" s="134" t="s">
        <v>152</v>
      </c>
      <c r="AT107" s="134" t="s">
        <v>147</v>
      </c>
      <c r="AU107" s="134" t="s">
        <v>81</v>
      </c>
      <c r="AY107" s="2" t="s">
        <v>145</v>
      </c>
      <c r="BE107" s="135">
        <f t="shared" si="7"/>
        <v>0</v>
      </c>
      <c r="BF107" s="135">
        <f t="shared" si="8"/>
        <v>0</v>
      </c>
      <c r="BG107" s="135">
        <f t="shared" si="9"/>
        <v>0</v>
      </c>
      <c r="BH107" s="135">
        <f t="shared" si="10"/>
        <v>0</v>
      </c>
      <c r="BI107" s="135">
        <f t="shared" si="11"/>
        <v>0</v>
      </c>
      <c r="BJ107" s="2" t="s">
        <v>79</v>
      </c>
      <c r="BK107" s="135">
        <f t="shared" si="17"/>
        <v>0</v>
      </c>
      <c r="BL107" s="2" t="s">
        <v>152</v>
      </c>
      <c r="BM107" s="134" t="s">
        <v>1774</v>
      </c>
    </row>
    <row r="108" spans="2:65" s="17" customFormat="1" ht="16.5" customHeight="1">
      <c r="B108" s="18"/>
      <c r="C108" s="123" t="s">
        <v>250</v>
      </c>
      <c r="D108" s="123" t="s">
        <v>147</v>
      </c>
      <c r="E108" s="124" t="s">
        <v>238</v>
      </c>
      <c r="F108" s="125" t="s">
        <v>1775</v>
      </c>
      <c r="G108" s="126" t="s">
        <v>1495</v>
      </c>
      <c r="H108" s="127">
        <v>8</v>
      </c>
      <c r="I108" s="128"/>
      <c r="J108" s="129">
        <f t="shared" si="13"/>
        <v>0</v>
      </c>
      <c r="K108" s="125" t="s">
        <v>19</v>
      </c>
      <c r="L108" s="18"/>
      <c r="M108" s="130" t="s">
        <v>19</v>
      </c>
      <c r="N108" s="131" t="s">
        <v>42</v>
      </c>
      <c r="P108" s="132">
        <f t="shared" si="14"/>
        <v>0</v>
      </c>
      <c r="Q108" s="132">
        <v>0</v>
      </c>
      <c r="R108" s="132">
        <f t="shared" si="15"/>
        <v>0</v>
      </c>
      <c r="S108" s="132">
        <v>0</v>
      </c>
      <c r="T108" s="133">
        <f t="shared" si="16"/>
        <v>0</v>
      </c>
      <c r="AR108" s="134" t="s">
        <v>152</v>
      </c>
      <c r="AT108" s="134" t="s">
        <v>147</v>
      </c>
      <c r="AU108" s="134" t="s">
        <v>81</v>
      </c>
      <c r="AY108" s="2" t="s">
        <v>145</v>
      </c>
      <c r="BE108" s="135">
        <f t="shared" si="7"/>
        <v>0</v>
      </c>
      <c r="BF108" s="135">
        <f t="shared" si="8"/>
        <v>0</v>
      </c>
      <c r="BG108" s="135">
        <f t="shared" si="9"/>
        <v>0</v>
      </c>
      <c r="BH108" s="135">
        <f t="shared" si="10"/>
        <v>0</v>
      </c>
      <c r="BI108" s="135">
        <f t="shared" si="11"/>
        <v>0</v>
      </c>
      <c r="BJ108" s="2" t="s">
        <v>79</v>
      </c>
      <c r="BK108" s="135">
        <f t="shared" si="17"/>
        <v>0</v>
      </c>
      <c r="BL108" s="2" t="s">
        <v>152</v>
      </c>
      <c r="BM108" s="134" t="s">
        <v>1776</v>
      </c>
    </row>
    <row r="109" spans="2:65" s="17" customFormat="1" ht="16.5" customHeight="1">
      <c r="B109" s="18"/>
      <c r="C109" s="123" t="s">
        <v>255</v>
      </c>
      <c r="D109" s="123" t="s">
        <v>147</v>
      </c>
      <c r="E109" s="124" t="s">
        <v>242</v>
      </c>
      <c r="F109" s="125" t="s">
        <v>1777</v>
      </c>
      <c r="G109" s="126" t="s">
        <v>1495</v>
      </c>
      <c r="H109" s="127">
        <v>45</v>
      </c>
      <c r="I109" s="128"/>
      <c r="J109" s="129">
        <f t="shared" si="13"/>
        <v>0</v>
      </c>
      <c r="K109" s="125" t="s">
        <v>19</v>
      </c>
      <c r="L109" s="18"/>
      <c r="M109" s="130" t="s">
        <v>19</v>
      </c>
      <c r="N109" s="131" t="s">
        <v>42</v>
      </c>
      <c r="P109" s="132">
        <f t="shared" si="14"/>
        <v>0</v>
      </c>
      <c r="Q109" s="132">
        <v>0</v>
      </c>
      <c r="R109" s="132">
        <f t="shared" si="15"/>
        <v>0</v>
      </c>
      <c r="S109" s="132">
        <v>0</v>
      </c>
      <c r="T109" s="133">
        <f t="shared" si="16"/>
        <v>0</v>
      </c>
      <c r="AR109" s="134" t="s">
        <v>152</v>
      </c>
      <c r="AT109" s="134" t="s">
        <v>147</v>
      </c>
      <c r="AU109" s="134" t="s">
        <v>81</v>
      </c>
      <c r="AY109" s="2" t="s">
        <v>145</v>
      </c>
      <c r="BE109" s="135">
        <f t="shared" si="7"/>
        <v>0</v>
      </c>
      <c r="BF109" s="135">
        <f t="shared" si="8"/>
        <v>0</v>
      </c>
      <c r="BG109" s="135">
        <f t="shared" si="9"/>
        <v>0</v>
      </c>
      <c r="BH109" s="135">
        <f t="shared" si="10"/>
        <v>0</v>
      </c>
      <c r="BI109" s="135">
        <f t="shared" si="11"/>
        <v>0</v>
      </c>
      <c r="BJ109" s="2" t="s">
        <v>79</v>
      </c>
      <c r="BK109" s="135">
        <f t="shared" si="17"/>
        <v>0</v>
      </c>
      <c r="BL109" s="2" t="s">
        <v>152</v>
      </c>
      <c r="BM109" s="134" t="s">
        <v>1778</v>
      </c>
    </row>
    <row r="110" spans="2:63" s="110" customFormat="1" ht="22.9" customHeight="1">
      <c r="B110" s="111"/>
      <c r="D110" s="112" t="s">
        <v>70</v>
      </c>
      <c r="E110" s="121" t="s">
        <v>1779</v>
      </c>
      <c r="F110" s="121" t="s">
        <v>1780</v>
      </c>
      <c r="I110" s="114"/>
      <c r="J110" s="122">
        <f>BK110</f>
        <v>0</v>
      </c>
      <c r="L110" s="111"/>
      <c r="M110" s="116"/>
      <c r="P110" s="117">
        <f>SUM(P111:P114)</f>
        <v>0</v>
      </c>
      <c r="R110" s="117">
        <f>SUM(R111:R114)</f>
        <v>0</v>
      </c>
      <c r="T110" s="118">
        <f>SUM(T111:T114)</f>
        <v>0</v>
      </c>
      <c r="AR110" s="112" t="s">
        <v>81</v>
      </c>
      <c r="AT110" s="119" t="s">
        <v>70</v>
      </c>
      <c r="AU110" s="119" t="s">
        <v>79</v>
      </c>
      <c r="AY110" s="112" t="s">
        <v>145</v>
      </c>
      <c r="BK110" s="120">
        <f>SUM(BK111:BK114)</f>
        <v>0</v>
      </c>
    </row>
    <row r="111" spans="2:65" s="17" customFormat="1" ht="16.5" customHeight="1">
      <c r="B111" s="18"/>
      <c r="C111" s="123" t="s">
        <v>260</v>
      </c>
      <c r="D111" s="123" t="s">
        <v>147</v>
      </c>
      <c r="E111" s="124" t="s">
        <v>1781</v>
      </c>
      <c r="F111" s="125" t="s">
        <v>1782</v>
      </c>
      <c r="G111" s="126" t="s">
        <v>1495</v>
      </c>
      <c r="H111" s="127">
        <v>2</v>
      </c>
      <c r="I111" s="128"/>
      <c r="J111" s="129">
        <f aca="true" t="shared" si="18" ref="J111:J114">ROUND(I111*H111,2)</f>
        <v>0</v>
      </c>
      <c r="K111" s="125" t="s">
        <v>19</v>
      </c>
      <c r="L111" s="18"/>
      <c r="M111" s="130" t="s">
        <v>19</v>
      </c>
      <c r="N111" s="131" t="s">
        <v>42</v>
      </c>
      <c r="P111" s="132">
        <f aca="true" t="shared" si="19" ref="P111:P114">O111*H111</f>
        <v>0</v>
      </c>
      <c r="Q111" s="132">
        <v>0</v>
      </c>
      <c r="R111" s="132">
        <f aca="true" t="shared" si="20" ref="R111:R114">Q111*H111</f>
        <v>0</v>
      </c>
      <c r="S111" s="132">
        <v>0</v>
      </c>
      <c r="T111" s="133">
        <f aca="true" t="shared" si="21" ref="T111:T114">S111*H111</f>
        <v>0</v>
      </c>
      <c r="AR111" s="134" t="s">
        <v>152</v>
      </c>
      <c r="AT111" s="134" t="s">
        <v>147</v>
      </c>
      <c r="AU111" s="134" t="s">
        <v>81</v>
      </c>
      <c r="AY111" s="2" t="s">
        <v>145</v>
      </c>
      <c r="BE111" s="135">
        <f aca="true" t="shared" si="22" ref="BE111:BE174">IF(N111="základní",J111,0)</f>
        <v>0</v>
      </c>
      <c r="BF111" s="135">
        <f aca="true" t="shared" si="23" ref="BF111:BF174">IF(N111="snížená",J111,0)</f>
        <v>0</v>
      </c>
      <c r="BG111" s="135">
        <f aca="true" t="shared" si="24" ref="BG111:BG174">IF(N111="zákl. přenesená",J111,0)</f>
        <v>0</v>
      </c>
      <c r="BH111" s="135">
        <f aca="true" t="shared" si="25" ref="BH111:BH174">IF(N111="sníž. přenesená",J111,0)</f>
        <v>0</v>
      </c>
      <c r="BI111" s="135">
        <f aca="true" t="shared" si="26" ref="BI111:BI174">IF(N111="nulová",J111,0)</f>
        <v>0</v>
      </c>
      <c r="BJ111" s="2" t="s">
        <v>79</v>
      </c>
      <c r="BK111" s="135">
        <f aca="true" t="shared" si="27" ref="BK111:BK114">ROUND(I111*H111,2)</f>
        <v>0</v>
      </c>
      <c r="BL111" s="2" t="s">
        <v>152</v>
      </c>
      <c r="BM111" s="134" t="s">
        <v>1783</v>
      </c>
    </row>
    <row r="112" spans="2:65" s="17" customFormat="1" ht="16.5" customHeight="1">
      <c r="B112" s="18"/>
      <c r="C112" s="123" t="s">
        <v>263</v>
      </c>
      <c r="D112" s="123" t="s">
        <v>147</v>
      </c>
      <c r="E112" s="124" t="s">
        <v>1784</v>
      </c>
      <c r="F112" s="125" t="s">
        <v>1785</v>
      </c>
      <c r="G112" s="126" t="s">
        <v>1495</v>
      </c>
      <c r="H112" s="127">
        <v>2</v>
      </c>
      <c r="I112" s="128"/>
      <c r="J112" s="129">
        <f t="shared" si="18"/>
        <v>0</v>
      </c>
      <c r="K112" s="125" t="s">
        <v>19</v>
      </c>
      <c r="L112" s="18"/>
      <c r="M112" s="130" t="s">
        <v>19</v>
      </c>
      <c r="N112" s="131" t="s">
        <v>42</v>
      </c>
      <c r="P112" s="132">
        <f t="shared" si="19"/>
        <v>0</v>
      </c>
      <c r="Q112" s="132">
        <v>0</v>
      </c>
      <c r="R112" s="132">
        <f t="shared" si="20"/>
        <v>0</v>
      </c>
      <c r="S112" s="132">
        <v>0</v>
      </c>
      <c r="T112" s="133">
        <f t="shared" si="21"/>
        <v>0</v>
      </c>
      <c r="AR112" s="134" t="s">
        <v>152</v>
      </c>
      <c r="AT112" s="134" t="s">
        <v>147</v>
      </c>
      <c r="AU112" s="134" t="s">
        <v>81</v>
      </c>
      <c r="AY112" s="2" t="s">
        <v>145</v>
      </c>
      <c r="BE112" s="135">
        <f t="shared" si="22"/>
        <v>0</v>
      </c>
      <c r="BF112" s="135">
        <f t="shared" si="23"/>
        <v>0</v>
      </c>
      <c r="BG112" s="135">
        <f t="shared" si="24"/>
        <v>0</v>
      </c>
      <c r="BH112" s="135">
        <f t="shared" si="25"/>
        <v>0</v>
      </c>
      <c r="BI112" s="135">
        <f t="shared" si="26"/>
        <v>0</v>
      </c>
      <c r="BJ112" s="2" t="s">
        <v>79</v>
      </c>
      <c r="BK112" s="135">
        <f t="shared" si="27"/>
        <v>0</v>
      </c>
      <c r="BL112" s="2" t="s">
        <v>152</v>
      </c>
      <c r="BM112" s="134" t="s">
        <v>1786</v>
      </c>
    </row>
    <row r="113" spans="2:65" s="17" customFormat="1" ht="21.75" customHeight="1">
      <c r="B113" s="18"/>
      <c r="C113" s="123" t="s">
        <v>270</v>
      </c>
      <c r="D113" s="123" t="s">
        <v>147</v>
      </c>
      <c r="E113" s="124" t="s">
        <v>1787</v>
      </c>
      <c r="F113" s="125" t="s">
        <v>1788</v>
      </c>
      <c r="G113" s="126" t="s">
        <v>292</v>
      </c>
      <c r="H113" s="127">
        <v>135</v>
      </c>
      <c r="I113" s="128"/>
      <c r="J113" s="129">
        <f t="shared" si="18"/>
        <v>0</v>
      </c>
      <c r="K113" s="125" t="s">
        <v>19</v>
      </c>
      <c r="L113" s="18"/>
      <c r="M113" s="130" t="s">
        <v>19</v>
      </c>
      <c r="N113" s="131" t="s">
        <v>42</v>
      </c>
      <c r="P113" s="132">
        <f t="shared" si="19"/>
        <v>0</v>
      </c>
      <c r="Q113" s="132">
        <v>0</v>
      </c>
      <c r="R113" s="132">
        <f t="shared" si="20"/>
        <v>0</v>
      </c>
      <c r="S113" s="132">
        <v>0</v>
      </c>
      <c r="T113" s="133">
        <f t="shared" si="21"/>
        <v>0</v>
      </c>
      <c r="AR113" s="134" t="s">
        <v>152</v>
      </c>
      <c r="AT113" s="134" t="s">
        <v>147</v>
      </c>
      <c r="AU113" s="134" t="s">
        <v>81</v>
      </c>
      <c r="AY113" s="2" t="s">
        <v>145</v>
      </c>
      <c r="BE113" s="135">
        <f t="shared" si="22"/>
        <v>0</v>
      </c>
      <c r="BF113" s="135">
        <f t="shared" si="23"/>
        <v>0</v>
      </c>
      <c r="BG113" s="135">
        <f t="shared" si="24"/>
        <v>0</v>
      </c>
      <c r="BH113" s="135">
        <f t="shared" si="25"/>
        <v>0</v>
      </c>
      <c r="BI113" s="135">
        <f t="shared" si="26"/>
        <v>0</v>
      </c>
      <c r="BJ113" s="2" t="s">
        <v>79</v>
      </c>
      <c r="BK113" s="135">
        <f t="shared" si="27"/>
        <v>0</v>
      </c>
      <c r="BL113" s="2" t="s">
        <v>152</v>
      </c>
      <c r="BM113" s="134" t="s">
        <v>1789</v>
      </c>
    </row>
    <row r="114" spans="2:65" s="17" customFormat="1" ht="16.5" customHeight="1">
      <c r="B114" s="18"/>
      <c r="C114" s="123" t="s">
        <v>7</v>
      </c>
      <c r="D114" s="123" t="s">
        <v>147</v>
      </c>
      <c r="E114" s="124" t="s">
        <v>1790</v>
      </c>
      <c r="F114" s="125" t="s">
        <v>1791</v>
      </c>
      <c r="G114" s="126" t="s">
        <v>292</v>
      </c>
      <c r="H114" s="127">
        <v>90</v>
      </c>
      <c r="I114" s="128"/>
      <c r="J114" s="129">
        <f t="shared" si="18"/>
        <v>0</v>
      </c>
      <c r="K114" s="125" t="s">
        <v>19</v>
      </c>
      <c r="L114" s="18"/>
      <c r="M114" s="130" t="s">
        <v>19</v>
      </c>
      <c r="N114" s="131" t="s">
        <v>42</v>
      </c>
      <c r="P114" s="132">
        <f t="shared" si="19"/>
        <v>0</v>
      </c>
      <c r="Q114" s="132">
        <v>0</v>
      </c>
      <c r="R114" s="132">
        <f t="shared" si="20"/>
        <v>0</v>
      </c>
      <c r="S114" s="132">
        <v>0</v>
      </c>
      <c r="T114" s="133">
        <f t="shared" si="21"/>
        <v>0</v>
      </c>
      <c r="AR114" s="134" t="s">
        <v>152</v>
      </c>
      <c r="AT114" s="134" t="s">
        <v>147</v>
      </c>
      <c r="AU114" s="134" t="s">
        <v>81</v>
      </c>
      <c r="AY114" s="2" t="s">
        <v>145</v>
      </c>
      <c r="BE114" s="135">
        <f t="shared" si="22"/>
        <v>0</v>
      </c>
      <c r="BF114" s="135">
        <f t="shared" si="23"/>
        <v>0</v>
      </c>
      <c r="BG114" s="135">
        <f t="shared" si="24"/>
        <v>0</v>
      </c>
      <c r="BH114" s="135">
        <f t="shared" si="25"/>
        <v>0</v>
      </c>
      <c r="BI114" s="135">
        <f t="shared" si="26"/>
        <v>0</v>
      </c>
      <c r="BJ114" s="2" t="s">
        <v>79</v>
      </c>
      <c r="BK114" s="135">
        <f t="shared" si="27"/>
        <v>0</v>
      </c>
      <c r="BL114" s="2" t="s">
        <v>152</v>
      </c>
      <c r="BM114" s="134" t="s">
        <v>1792</v>
      </c>
    </row>
    <row r="115" spans="2:63" s="110" customFormat="1" ht="22.9" customHeight="1">
      <c r="B115" s="111"/>
      <c r="D115" s="112" t="s">
        <v>70</v>
      </c>
      <c r="E115" s="121" t="s">
        <v>1793</v>
      </c>
      <c r="F115" s="121" t="s">
        <v>1794</v>
      </c>
      <c r="I115" s="114"/>
      <c r="J115" s="122">
        <f>BK115</f>
        <v>0</v>
      </c>
      <c r="L115" s="111"/>
      <c r="M115" s="116"/>
      <c r="P115" s="117">
        <f>SUM(P116:P129)</f>
        <v>0</v>
      </c>
      <c r="R115" s="117">
        <f>SUM(R116:R129)</f>
        <v>0</v>
      </c>
      <c r="T115" s="118">
        <f>SUM(T116:T129)</f>
        <v>0</v>
      </c>
      <c r="AR115" s="112" t="s">
        <v>81</v>
      </c>
      <c r="AT115" s="119" t="s">
        <v>70</v>
      </c>
      <c r="AU115" s="119" t="s">
        <v>79</v>
      </c>
      <c r="AY115" s="112" t="s">
        <v>145</v>
      </c>
      <c r="BK115" s="120">
        <f>SUM(BK116:BK129)</f>
        <v>0</v>
      </c>
    </row>
    <row r="116" spans="2:65" s="17" customFormat="1" ht="24.2" customHeight="1">
      <c r="B116" s="18"/>
      <c r="C116" s="123" t="s">
        <v>279</v>
      </c>
      <c r="D116" s="123" t="s">
        <v>147</v>
      </c>
      <c r="E116" s="124" t="s">
        <v>1795</v>
      </c>
      <c r="F116" s="125" t="s">
        <v>1796</v>
      </c>
      <c r="G116" s="126" t="s">
        <v>1797</v>
      </c>
      <c r="H116" s="127">
        <v>1</v>
      </c>
      <c r="I116" s="128"/>
      <c r="J116" s="129">
        <f aca="true" t="shared" si="28" ref="J116:J129">ROUND(I116*H116,2)</f>
        <v>0</v>
      </c>
      <c r="K116" s="125" t="s">
        <v>19</v>
      </c>
      <c r="L116" s="18"/>
      <c r="M116" s="130" t="s">
        <v>19</v>
      </c>
      <c r="N116" s="131" t="s">
        <v>42</v>
      </c>
      <c r="P116" s="132">
        <f aca="true" t="shared" si="29" ref="P116:P129">O116*H116</f>
        <v>0</v>
      </c>
      <c r="Q116" s="132">
        <v>0</v>
      </c>
      <c r="R116" s="132">
        <f aca="true" t="shared" si="30" ref="R116:R129">Q116*H116</f>
        <v>0</v>
      </c>
      <c r="S116" s="132">
        <v>0</v>
      </c>
      <c r="T116" s="133">
        <f aca="true" t="shared" si="31" ref="T116:T129">S116*H116</f>
        <v>0</v>
      </c>
      <c r="AR116" s="134" t="s">
        <v>152</v>
      </c>
      <c r="AT116" s="134" t="s">
        <v>147</v>
      </c>
      <c r="AU116" s="134" t="s">
        <v>81</v>
      </c>
      <c r="AY116" s="2" t="s">
        <v>145</v>
      </c>
      <c r="BE116" s="135">
        <f t="shared" si="22"/>
        <v>0</v>
      </c>
      <c r="BF116" s="135">
        <f t="shared" si="23"/>
        <v>0</v>
      </c>
      <c r="BG116" s="135">
        <f t="shared" si="24"/>
        <v>0</v>
      </c>
      <c r="BH116" s="135">
        <f t="shared" si="25"/>
        <v>0</v>
      </c>
      <c r="BI116" s="135">
        <f t="shared" si="26"/>
        <v>0</v>
      </c>
      <c r="BJ116" s="2" t="s">
        <v>79</v>
      </c>
      <c r="BK116" s="135">
        <f aca="true" t="shared" si="32" ref="BK116:BK129">ROUND(I116*H116,2)</f>
        <v>0</v>
      </c>
      <c r="BL116" s="2" t="s">
        <v>152</v>
      </c>
      <c r="BM116" s="134" t="s">
        <v>1798</v>
      </c>
    </row>
    <row r="117" spans="2:65" s="17" customFormat="1" ht="16.5" customHeight="1">
      <c r="B117" s="18"/>
      <c r="C117" s="123" t="s">
        <v>284</v>
      </c>
      <c r="D117" s="123" t="s">
        <v>147</v>
      </c>
      <c r="E117" s="124" t="s">
        <v>1799</v>
      </c>
      <c r="F117" s="125" t="s">
        <v>1800</v>
      </c>
      <c r="G117" s="126" t="s">
        <v>1801</v>
      </c>
      <c r="H117" s="127">
        <v>1</v>
      </c>
      <c r="I117" s="128"/>
      <c r="J117" s="129">
        <f t="shared" si="28"/>
        <v>0</v>
      </c>
      <c r="K117" s="125" t="s">
        <v>19</v>
      </c>
      <c r="L117" s="18"/>
      <c r="M117" s="130" t="s">
        <v>19</v>
      </c>
      <c r="N117" s="131" t="s">
        <v>42</v>
      </c>
      <c r="P117" s="132">
        <f t="shared" si="29"/>
        <v>0</v>
      </c>
      <c r="Q117" s="132">
        <v>0</v>
      </c>
      <c r="R117" s="132">
        <f t="shared" si="30"/>
        <v>0</v>
      </c>
      <c r="S117" s="132">
        <v>0</v>
      </c>
      <c r="T117" s="133">
        <f t="shared" si="31"/>
        <v>0</v>
      </c>
      <c r="AR117" s="134" t="s">
        <v>152</v>
      </c>
      <c r="AT117" s="134" t="s">
        <v>147</v>
      </c>
      <c r="AU117" s="134" t="s">
        <v>81</v>
      </c>
      <c r="AY117" s="2" t="s">
        <v>145</v>
      </c>
      <c r="BE117" s="135">
        <f t="shared" si="22"/>
        <v>0</v>
      </c>
      <c r="BF117" s="135">
        <f t="shared" si="23"/>
        <v>0</v>
      </c>
      <c r="BG117" s="135">
        <f t="shared" si="24"/>
        <v>0</v>
      </c>
      <c r="BH117" s="135">
        <f t="shared" si="25"/>
        <v>0</v>
      </c>
      <c r="BI117" s="135">
        <f t="shared" si="26"/>
        <v>0</v>
      </c>
      <c r="BJ117" s="2" t="s">
        <v>79</v>
      </c>
      <c r="BK117" s="135">
        <f t="shared" si="32"/>
        <v>0</v>
      </c>
      <c r="BL117" s="2" t="s">
        <v>152</v>
      </c>
      <c r="BM117" s="134" t="s">
        <v>1802</v>
      </c>
    </row>
    <row r="118" spans="2:65" s="17" customFormat="1" ht="21.75" customHeight="1">
      <c r="B118" s="18"/>
      <c r="C118" s="123" t="s">
        <v>289</v>
      </c>
      <c r="D118" s="123" t="s">
        <v>147</v>
      </c>
      <c r="E118" s="124" t="s">
        <v>1803</v>
      </c>
      <c r="F118" s="125" t="s">
        <v>1804</v>
      </c>
      <c r="G118" s="126" t="s">
        <v>292</v>
      </c>
      <c r="H118" s="127">
        <v>5</v>
      </c>
      <c r="I118" s="128"/>
      <c r="J118" s="129">
        <f t="shared" si="28"/>
        <v>0</v>
      </c>
      <c r="K118" s="125" t="s">
        <v>19</v>
      </c>
      <c r="L118" s="18"/>
      <c r="M118" s="130" t="s">
        <v>19</v>
      </c>
      <c r="N118" s="131" t="s">
        <v>42</v>
      </c>
      <c r="P118" s="132">
        <f t="shared" si="29"/>
        <v>0</v>
      </c>
      <c r="Q118" s="132">
        <v>0</v>
      </c>
      <c r="R118" s="132">
        <f t="shared" si="30"/>
        <v>0</v>
      </c>
      <c r="S118" s="132">
        <v>0</v>
      </c>
      <c r="T118" s="133">
        <f t="shared" si="31"/>
        <v>0</v>
      </c>
      <c r="AR118" s="134" t="s">
        <v>152</v>
      </c>
      <c r="AT118" s="134" t="s">
        <v>147</v>
      </c>
      <c r="AU118" s="134" t="s">
        <v>81</v>
      </c>
      <c r="AY118" s="2" t="s">
        <v>145</v>
      </c>
      <c r="BE118" s="135">
        <f t="shared" si="22"/>
        <v>0</v>
      </c>
      <c r="BF118" s="135">
        <f t="shared" si="23"/>
        <v>0</v>
      </c>
      <c r="BG118" s="135">
        <f t="shared" si="24"/>
        <v>0</v>
      </c>
      <c r="BH118" s="135">
        <f t="shared" si="25"/>
        <v>0</v>
      </c>
      <c r="BI118" s="135">
        <f t="shared" si="26"/>
        <v>0</v>
      </c>
      <c r="BJ118" s="2" t="s">
        <v>79</v>
      </c>
      <c r="BK118" s="135">
        <f t="shared" si="32"/>
        <v>0</v>
      </c>
      <c r="BL118" s="2" t="s">
        <v>152</v>
      </c>
      <c r="BM118" s="134" t="s">
        <v>1805</v>
      </c>
    </row>
    <row r="119" spans="2:65" s="17" customFormat="1" ht="16.5" customHeight="1">
      <c r="B119" s="18"/>
      <c r="C119" s="123" t="s">
        <v>299</v>
      </c>
      <c r="D119" s="123" t="s">
        <v>147</v>
      </c>
      <c r="E119" s="124" t="s">
        <v>1806</v>
      </c>
      <c r="F119" s="125" t="s">
        <v>1807</v>
      </c>
      <c r="G119" s="126" t="s">
        <v>1495</v>
      </c>
      <c r="H119" s="127">
        <v>10</v>
      </c>
      <c r="I119" s="128"/>
      <c r="J119" s="129">
        <f t="shared" si="28"/>
        <v>0</v>
      </c>
      <c r="K119" s="125" t="s">
        <v>19</v>
      </c>
      <c r="L119" s="18"/>
      <c r="M119" s="130" t="s">
        <v>19</v>
      </c>
      <c r="N119" s="131" t="s">
        <v>42</v>
      </c>
      <c r="P119" s="132">
        <f t="shared" si="29"/>
        <v>0</v>
      </c>
      <c r="Q119" s="132">
        <v>0</v>
      </c>
      <c r="R119" s="132">
        <f t="shared" si="30"/>
        <v>0</v>
      </c>
      <c r="S119" s="132">
        <v>0</v>
      </c>
      <c r="T119" s="133">
        <f t="shared" si="31"/>
        <v>0</v>
      </c>
      <c r="AR119" s="134" t="s">
        <v>152</v>
      </c>
      <c r="AT119" s="134" t="s">
        <v>147</v>
      </c>
      <c r="AU119" s="134" t="s">
        <v>81</v>
      </c>
      <c r="AY119" s="2" t="s">
        <v>145</v>
      </c>
      <c r="BE119" s="135">
        <f t="shared" si="22"/>
        <v>0</v>
      </c>
      <c r="BF119" s="135">
        <f t="shared" si="23"/>
        <v>0</v>
      </c>
      <c r="BG119" s="135">
        <f t="shared" si="24"/>
        <v>0</v>
      </c>
      <c r="BH119" s="135">
        <f t="shared" si="25"/>
        <v>0</v>
      </c>
      <c r="BI119" s="135">
        <f t="shared" si="26"/>
        <v>0</v>
      </c>
      <c r="BJ119" s="2" t="s">
        <v>79</v>
      </c>
      <c r="BK119" s="135">
        <f t="shared" si="32"/>
        <v>0</v>
      </c>
      <c r="BL119" s="2" t="s">
        <v>152</v>
      </c>
      <c r="BM119" s="134" t="s">
        <v>1808</v>
      </c>
    </row>
    <row r="120" spans="2:65" s="17" customFormat="1" ht="16.5" customHeight="1">
      <c r="B120" s="18"/>
      <c r="C120" s="123" t="s">
        <v>306</v>
      </c>
      <c r="D120" s="123" t="s">
        <v>147</v>
      </c>
      <c r="E120" s="124" t="s">
        <v>1809</v>
      </c>
      <c r="F120" s="125" t="s">
        <v>1810</v>
      </c>
      <c r="G120" s="126" t="s">
        <v>1801</v>
      </c>
      <c r="H120" s="127">
        <v>1</v>
      </c>
      <c r="I120" s="128"/>
      <c r="J120" s="129">
        <f t="shared" si="28"/>
        <v>0</v>
      </c>
      <c r="K120" s="125" t="s">
        <v>19</v>
      </c>
      <c r="L120" s="18"/>
      <c r="M120" s="130" t="s">
        <v>19</v>
      </c>
      <c r="N120" s="131" t="s">
        <v>42</v>
      </c>
      <c r="P120" s="132">
        <f t="shared" si="29"/>
        <v>0</v>
      </c>
      <c r="Q120" s="132">
        <v>0</v>
      </c>
      <c r="R120" s="132">
        <f t="shared" si="30"/>
        <v>0</v>
      </c>
      <c r="S120" s="132">
        <v>0</v>
      </c>
      <c r="T120" s="133">
        <f t="shared" si="31"/>
        <v>0</v>
      </c>
      <c r="AR120" s="134" t="s">
        <v>152</v>
      </c>
      <c r="AT120" s="134" t="s">
        <v>147</v>
      </c>
      <c r="AU120" s="134" t="s">
        <v>81</v>
      </c>
      <c r="AY120" s="2" t="s">
        <v>145</v>
      </c>
      <c r="BE120" s="135">
        <f t="shared" si="22"/>
        <v>0</v>
      </c>
      <c r="BF120" s="135">
        <f t="shared" si="23"/>
        <v>0</v>
      </c>
      <c r="BG120" s="135">
        <f t="shared" si="24"/>
        <v>0</v>
      </c>
      <c r="BH120" s="135">
        <f t="shared" si="25"/>
        <v>0</v>
      </c>
      <c r="BI120" s="135">
        <f t="shared" si="26"/>
        <v>0</v>
      </c>
      <c r="BJ120" s="2" t="s">
        <v>79</v>
      </c>
      <c r="BK120" s="135">
        <f t="shared" si="32"/>
        <v>0</v>
      </c>
      <c r="BL120" s="2" t="s">
        <v>152</v>
      </c>
      <c r="BM120" s="134" t="s">
        <v>1811</v>
      </c>
    </row>
    <row r="121" spans="2:65" s="17" customFormat="1" ht="16.5" customHeight="1">
      <c r="B121" s="18"/>
      <c r="C121" s="123" t="s">
        <v>313</v>
      </c>
      <c r="D121" s="123" t="s">
        <v>147</v>
      </c>
      <c r="E121" s="124" t="s">
        <v>1812</v>
      </c>
      <c r="F121" s="125" t="s">
        <v>1813</v>
      </c>
      <c r="G121" s="126" t="s">
        <v>1801</v>
      </c>
      <c r="H121" s="127">
        <v>1</v>
      </c>
      <c r="I121" s="128"/>
      <c r="J121" s="129">
        <f t="shared" si="28"/>
        <v>0</v>
      </c>
      <c r="K121" s="125" t="s">
        <v>19</v>
      </c>
      <c r="L121" s="18"/>
      <c r="M121" s="130" t="s">
        <v>19</v>
      </c>
      <c r="N121" s="131" t="s">
        <v>42</v>
      </c>
      <c r="P121" s="132">
        <f t="shared" si="29"/>
        <v>0</v>
      </c>
      <c r="Q121" s="132">
        <v>0</v>
      </c>
      <c r="R121" s="132">
        <f t="shared" si="30"/>
        <v>0</v>
      </c>
      <c r="S121" s="132">
        <v>0</v>
      </c>
      <c r="T121" s="133">
        <f t="shared" si="31"/>
        <v>0</v>
      </c>
      <c r="AR121" s="134" t="s">
        <v>152</v>
      </c>
      <c r="AT121" s="134" t="s">
        <v>147</v>
      </c>
      <c r="AU121" s="134" t="s">
        <v>81</v>
      </c>
      <c r="AY121" s="2" t="s">
        <v>145</v>
      </c>
      <c r="BE121" s="135">
        <f t="shared" si="22"/>
        <v>0</v>
      </c>
      <c r="BF121" s="135">
        <f t="shared" si="23"/>
        <v>0</v>
      </c>
      <c r="BG121" s="135">
        <f t="shared" si="24"/>
        <v>0</v>
      </c>
      <c r="BH121" s="135">
        <f t="shared" si="25"/>
        <v>0</v>
      </c>
      <c r="BI121" s="135">
        <f t="shared" si="26"/>
        <v>0</v>
      </c>
      <c r="BJ121" s="2" t="s">
        <v>79</v>
      </c>
      <c r="BK121" s="135">
        <f t="shared" si="32"/>
        <v>0</v>
      </c>
      <c r="BL121" s="2" t="s">
        <v>152</v>
      </c>
      <c r="BM121" s="134" t="s">
        <v>1814</v>
      </c>
    </row>
    <row r="122" spans="2:65" s="17" customFormat="1" ht="16.5" customHeight="1">
      <c r="B122" s="18"/>
      <c r="C122" s="123" t="s">
        <v>321</v>
      </c>
      <c r="D122" s="123" t="s">
        <v>147</v>
      </c>
      <c r="E122" s="124" t="s">
        <v>1815</v>
      </c>
      <c r="F122" s="125" t="s">
        <v>1816</v>
      </c>
      <c r="G122" s="126" t="s">
        <v>292</v>
      </c>
      <c r="H122" s="127">
        <v>10</v>
      </c>
      <c r="I122" s="128"/>
      <c r="J122" s="129">
        <f t="shared" si="28"/>
        <v>0</v>
      </c>
      <c r="K122" s="125" t="s">
        <v>19</v>
      </c>
      <c r="L122" s="18"/>
      <c r="M122" s="130" t="s">
        <v>19</v>
      </c>
      <c r="N122" s="131" t="s">
        <v>42</v>
      </c>
      <c r="P122" s="132">
        <f t="shared" si="29"/>
        <v>0</v>
      </c>
      <c r="Q122" s="132">
        <v>0</v>
      </c>
      <c r="R122" s="132">
        <f t="shared" si="30"/>
        <v>0</v>
      </c>
      <c r="S122" s="132">
        <v>0</v>
      </c>
      <c r="T122" s="133">
        <f t="shared" si="31"/>
        <v>0</v>
      </c>
      <c r="AR122" s="134" t="s">
        <v>152</v>
      </c>
      <c r="AT122" s="134" t="s">
        <v>147</v>
      </c>
      <c r="AU122" s="134" t="s">
        <v>81</v>
      </c>
      <c r="AY122" s="2" t="s">
        <v>145</v>
      </c>
      <c r="BE122" s="135">
        <f t="shared" si="22"/>
        <v>0</v>
      </c>
      <c r="BF122" s="135">
        <f t="shared" si="23"/>
        <v>0</v>
      </c>
      <c r="BG122" s="135">
        <f t="shared" si="24"/>
        <v>0</v>
      </c>
      <c r="BH122" s="135">
        <f t="shared" si="25"/>
        <v>0</v>
      </c>
      <c r="BI122" s="135">
        <f t="shared" si="26"/>
        <v>0</v>
      </c>
      <c r="BJ122" s="2" t="s">
        <v>79</v>
      </c>
      <c r="BK122" s="135">
        <f t="shared" si="32"/>
        <v>0</v>
      </c>
      <c r="BL122" s="2" t="s">
        <v>152</v>
      </c>
      <c r="BM122" s="134" t="s">
        <v>1817</v>
      </c>
    </row>
    <row r="123" spans="2:65" s="17" customFormat="1" ht="16.5" customHeight="1">
      <c r="B123" s="18"/>
      <c r="C123" s="123" t="s">
        <v>328</v>
      </c>
      <c r="D123" s="123" t="s">
        <v>147</v>
      </c>
      <c r="E123" s="124" t="s">
        <v>1818</v>
      </c>
      <c r="F123" s="125" t="s">
        <v>1819</v>
      </c>
      <c r="G123" s="126" t="s">
        <v>292</v>
      </c>
      <c r="H123" s="127">
        <v>20</v>
      </c>
      <c r="I123" s="128"/>
      <c r="J123" s="129">
        <f t="shared" si="28"/>
        <v>0</v>
      </c>
      <c r="K123" s="125" t="s">
        <v>19</v>
      </c>
      <c r="L123" s="18"/>
      <c r="M123" s="130" t="s">
        <v>19</v>
      </c>
      <c r="N123" s="131" t="s">
        <v>42</v>
      </c>
      <c r="P123" s="132">
        <f t="shared" si="29"/>
        <v>0</v>
      </c>
      <c r="Q123" s="132">
        <v>0</v>
      </c>
      <c r="R123" s="132">
        <f t="shared" si="30"/>
        <v>0</v>
      </c>
      <c r="S123" s="132">
        <v>0</v>
      </c>
      <c r="T123" s="133">
        <f t="shared" si="31"/>
        <v>0</v>
      </c>
      <c r="AR123" s="134" t="s">
        <v>152</v>
      </c>
      <c r="AT123" s="134" t="s">
        <v>147</v>
      </c>
      <c r="AU123" s="134" t="s">
        <v>81</v>
      </c>
      <c r="AY123" s="2" t="s">
        <v>145</v>
      </c>
      <c r="BE123" s="135">
        <f t="shared" si="22"/>
        <v>0</v>
      </c>
      <c r="BF123" s="135">
        <f t="shared" si="23"/>
        <v>0</v>
      </c>
      <c r="BG123" s="135">
        <f t="shared" si="24"/>
        <v>0</v>
      </c>
      <c r="BH123" s="135">
        <f t="shared" si="25"/>
        <v>0</v>
      </c>
      <c r="BI123" s="135">
        <f t="shared" si="26"/>
        <v>0</v>
      </c>
      <c r="BJ123" s="2" t="s">
        <v>79</v>
      </c>
      <c r="BK123" s="135">
        <f t="shared" si="32"/>
        <v>0</v>
      </c>
      <c r="BL123" s="2" t="s">
        <v>152</v>
      </c>
      <c r="BM123" s="134" t="s">
        <v>1820</v>
      </c>
    </row>
    <row r="124" spans="2:65" s="17" customFormat="1" ht="16.5" customHeight="1">
      <c r="B124" s="18"/>
      <c r="C124" s="123" t="s">
        <v>334</v>
      </c>
      <c r="D124" s="123" t="s">
        <v>147</v>
      </c>
      <c r="E124" s="124" t="s">
        <v>1821</v>
      </c>
      <c r="F124" s="125" t="s">
        <v>1822</v>
      </c>
      <c r="G124" s="126" t="s">
        <v>292</v>
      </c>
      <c r="H124" s="127">
        <v>40</v>
      </c>
      <c r="I124" s="128"/>
      <c r="J124" s="129">
        <f t="shared" si="28"/>
        <v>0</v>
      </c>
      <c r="K124" s="125" t="s">
        <v>19</v>
      </c>
      <c r="L124" s="18"/>
      <c r="M124" s="130" t="s">
        <v>19</v>
      </c>
      <c r="N124" s="131" t="s">
        <v>42</v>
      </c>
      <c r="P124" s="132">
        <f t="shared" si="29"/>
        <v>0</v>
      </c>
      <c r="Q124" s="132">
        <v>0</v>
      </c>
      <c r="R124" s="132">
        <f t="shared" si="30"/>
        <v>0</v>
      </c>
      <c r="S124" s="132">
        <v>0</v>
      </c>
      <c r="T124" s="133">
        <f t="shared" si="31"/>
        <v>0</v>
      </c>
      <c r="AR124" s="134" t="s">
        <v>152</v>
      </c>
      <c r="AT124" s="134" t="s">
        <v>147</v>
      </c>
      <c r="AU124" s="134" t="s">
        <v>81</v>
      </c>
      <c r="AY124" s="2" t="s">
        <v>145</v>
      </c>
      <c r="BE124" s="135">
        <f t="shared" si="22"/>
        <v>0</v>
      </c>
      <c r="BF124" s="135">
        <f t="shared" si="23"/>
        <v>0</v>
      </c>
      <c r="BG124" s="135">
        <f t="shared" si="24"/>
        <v>0</v>
      </c>
      <c r="BH124" s="135">
        <f t="shared" si="25"/>
        <v>0</v>
      </c>
      <c r="BI124" s="135">
        <f t="shared" si="26"/>
        <v>0</v>
      </c>
      <c r="BJ124" s="2" t="s">
        <v>79</v>
      </c>
      <c r="BK124" s="135">
        <f t="shared" si="32"/>
        <v>0</v>
      </c>
      <c r="BL124" s="2" t="s">
        <v>152</v>
      </c>
      <c r="BM124" s="134" t="s">
        <v>1823</v>
      </c>
    </row>
    <row r="125" spans="2:65" s="17" customFormat="1" ht="24.2" customHeight="1">
      <c r="B125" s="18"/>
      <c r="C125" s="123" t="s">
        <v>341</v>
      </c>
      <c r="D125" s="123" t="s">
        <v>147</v>
      </c>
      <c r="E125" s="124" t="s">
        <v>1824</v>
      </c>
      <c r="F125" s="125" t="s">
        <v>1825</v>
      </c>
      <c r="G125" s="126" t="s">
        <v>1797</v>
      </c>
      <c r="H125" s="127">
        <v>1</v>
      </c>
      <c r="I125" s="128"/>
      <c r="J125" s="129">
        <f t="shared" si="28"/>
        <v>0</v>
      </c>
      <c r="K125" s="125" t="s">
        <v>19</v>
      </c>
      <c r="L125" s="18"/>
      <c r="M125" s="130" t="s">
        <v>19</v>
      </c>
      <c r="N125" s="131" t="s">
        <v>42</v>
      </c>
      <c r="P125" s="132">
        <f t="shared" si="29"/>
        <v>0</v>
      </c>
      <c r="Q125" s="132">
        <v>0</v>
      </c>
      <c r="R125" s="132">
        <f t="shared" si="30"/>
        <v>0</v>
      </c>
      <c r="S125" s="132">
        <v>0</v>
      </c>
      <c r="T125" s="133">
        <f t="shared" si="31"/>
        <v>0</v>
      </c>
      <c r="AR125" s="134" t="s">
        <v>152</v>
      </c>
      <c r="AT125" s="134" t="s">
        <v>147</v>
      </c>
      <c r="AU125" s="134" t="s">
        <v>81</v>
      </c>
      <c r="AY125" s="2" t="s">
        <v>145</v>
      </c>
      <c r="BE125" s="135">
        <f t="shared" si="22"/>
        <v>0</v>
      </c>
      <c r="BF125" s="135">
        <f t="shared" si="23"/>
        <v>0</v>
      </c>
      <c r="BG125" s="135">
        <f t="shared" si="24"/>
        <v>0</v>
      </c>
      <c r="BH125" s="135">
        <f t="shared" si="25"/>
        <v>0</v>
      </c>
      <c r="BI125" s="135">
        <f t="shared" si="26"/>
        <v>0</v>
      </c>
      <c r="BJ125" s="2" t="s">
        <v>79</v>
      </c>
      <c r="BK125" s="135">
        <f t="shared" si="32"/>
        <v>0</v>
      </c>
      <c r="BL125" s="2" t="s">
        <v>152</v>
      </c>
      <c r="BM125" s="134" t="s">
        <v>1826</v>
      </c>
    </row>
    <row r="126" spans="2:65" s="17" customFormat="1" ht="24.2" customHeight="1">
      <c r="B126" s="18"/>
      <c r="C126" s="123" t="s">
        <v>348</v>
      </c>
      <c r="D126" s="123" t="s">
        <v>147</v>
      </c>
      <c r="E126" s="124" t="s">
        <v>1827</v>
      </c>
      <c r="F126" s="125" t="s">
        <v>1828</v>
      </c>
      <c r="G126" s="126" t="s">
        <v>1797</v>
      </c>
      <c r="H126" s="127">
        <v>1</v>
      </c>
      <c r="I126" s="128"/>
      <c r="J126" s="129">
        <f t="shared" si="28"/>
        <v>0</v>
      </c>
      <c r="K126" s="125" t="s">
        <v>19</v>
      </c>
      <c r="L126" s="18"/>
      <c r="M126" s="130" t="s">
        <v>19</v>
      </c>
      <c r="N126" s="131" t="s">
        <v>42</v>
      </c>
      <c r="P126" s="132">
        <f t="shared" si="29"/>
        <v>0</v>
      </c>
      <c r="Q126" s="132">
        <v>0</v>
      </c>
      <c r="R126" s="132">
        <f t="shared" si="30"/>
        <v>0</v>
      </c>
      <c r="S126" s="132">
        <v>0</v>
      </c>
      <c r="T126" s="133">
        <f t="shared" si="31"/>
        <v>0</v>
      </c>
      <c r="AR126" s="134" t="s">
        <v>152</v>
      </c>
      <c r="AT126" s="134" t="s">
        <v>147</v>
      </c>
      <c r="AU126" s="134" t="s">
        <v>81</v>
      </c>
      <c r="AY126" s="2" t="s">
        <v>145</v>
      </c>
      <c r="BE126" s="135">
        <f t="shared" si="22"/>
        <v>0</v>
      </c>
      <c r="BF126" s="135">
        <f t="shared" si="23"/>
        <v>0</v>
      </c>
      <c r="BG126" s="135">
        <f t="shared" si="24"/>
        <v>0</v>
      </c>
      <c r="BH126" s="135">
        <f t="shared" si="25"/>
        <v>0</v>
      </c>
      <c r="BI126" s="135">
        <f t="shared" si="26"/>
        <v>0</v>
      </c>
      <c r="BJ126" s="2" t="s">
        <v>79</v>
      </c>
      <c r="BK126" s="135">
        <f t="shared" si="32"/>
        <v>0</v>
      </c>
      <c r="BL126" s="2" t="s">
        <v>152</v>
      </c>
      <c r="BM126" s="134" t="s">
        <v>1829</v>
      </c>
    </row>
    <row r="127" spans="2:65" s="17" customFormat="1" ht="16.5" customHeight="1">
      <c r="B127" s="18"/>
      <c r="C127" s="123" t="s">
        <v>355</v>
      </c>
      <c r="D127" s="123" t="s">
        <v>147</v>
      </c>
      <c r="E127" s="124" t="s">
        <v>1830</v>
      </c>
      <c r="F127" s="125" t="s">
        <v>1831</v>
      </c>
      <c r="G127" s="126" t="s">
        <v>292</v>
      </c>
      <c r="H127" s="127">
        <v>33</v>
      </c>
      <c r="I127" s="128"/>
      <c r="J127" s="129">
        <f t="shared" si="28"/>
        <v>0</v>
      </c>
      <c r="K127" s="125" t="s">
        <v>19</v>
      </c>
      <c r="L127" s="18"/>
      <c r="M127" s="130" t="s">
        <v>19</v>
      </c>
      <c r="N127" s="131" t="s">
        <v>42</v>
      </c>
      <c r="P127" s="132">
        <f t="shared" si="29"/>
        <v>0</v>
      </c>
      <c r="Q127" s="132">
        <v>0</v>
      </c>
      <c r="R127" s="132">
        <f t="shared" si="30"/>
        <v>0</v>
      </c>
      <c r="S127" s="132">
        <v>0</v>
      </c>
      <c r="T127" s="133">
        <f t="shared" si="31"/>
        <v>0</v>
      </c>
      <c r="AR127" s="134" t="s">
        <v>152</v>
      </c>
      <c r="AT127" s="134" t="s">
        <v>147</v>
      </c>
      <c r="AU127" s="134" t="s">
        <v>81</v>
      </c>
      <c r="AY127" s="2" t="s">
        <v>145</v>
      </c>
      <c r="BE127" s="135">
        <f t="shared" si="22"/>
        <v>0</v>
      </c>
      <c r="BF127" s="135">
        <f t="shared" si="23"/>
        <v>0</v>
      </c>
      <c r="BG127" s="135">
        <f t="shared" si="24"/>
        <v>0</v>
      </c>
      <c r="BH127" s="135">
        <f t="shared" si="25"/>
        <v>0</v>
      </c>
      <c r="BI127" s="135">
        <f t="shared" si="26"/>
        <v>0</v>
      </c>
      <c r="BJ127" s="2" t="s">
        <v>79</v>
      </c>
      <c r="BK127" s="135">
        <f t="shared" si="32"/>
        <v>0</v>
      </c>
      <c r="BL127" s="2" t="s">
        <v>152</v>
      </c>
      <c r="BM127" s="134" t="s">
        <v>1832</v>
      </c>
    </row>
    <row r="128" spans="2:65" s="17" customFormat="1" ht="16.5" customHeight="1">
      <c r="B128" s="18"/>
      <c r="C128" s="123" t="s">
        <v>362</v>
      </c>
      <c r="D128" s="123" t="s">
        <v>147</v>
      </c>
      <c r="E128" s="124" t="s">
        <v>1833</v>
      </c>
      <c r="F128" s="125" t="s">
        <v>1834</v>
      </c>
      <c r="G128" s="126" t="s">
        <v>1495</v>
      </c>
      <c r="H128" s="127">
        <v>1</v>
      </c>
      <c r="I128" s="128"/>
      <c r="J128" s="129">
        <f t="shared" si="28"/>
        <v>0</v>
      </c>
      <c r="K128" s="125" t="s">
        <v>19</v>
      </c>
      <c r="L128" s="18"/>
      <c r="M128" s="130" t="s">
        <v>19</v>
      </c>
      <c r="N128" s="131" t="s">
        <v>42</v>
      </c>
      <c r="P128" s="132">
        <f t="shared" si="29"/>
        <v>0</v>
      </c>
      <c r="Q128" s="132">
        <v>0</v>
      </c>
      <c r="R128" s="132">
        <f t="shared" si="30"/>
        <v>0</v>
      </c>
      <c r="S128" s="132">
        <v>0</v>
      </c>
      <c r="T128" s="133">
        <f t="shared" si="31"/>
        <v>0</v>
      </c>
      <c r="AR128" s="134" t="s">
        <v>152</v>
      </c>
      <c r="AT128" s="134" t="s">
        <v>147</v>
      </c>
      <c r="AU128" s="134" t="s">
        <v>81</v>
      </c>
      <c r="AY128" s="2" t="s">
        <v>145</v>
      </c>
      <c r="BE128" s="135">
        <f t="shared" si="22"/>
        <v>0</v>
      </c>
      <c r="BF128" s="135">
        <f t="shared" si="23"/>
        <v>0</v>
      </c>
      <c r="BG128" s="135">
        <f t="shared" si="24"/>
        <v>0</v>
      </c>
      <c r="BH128" s="135">
        <f t="shared" si="25"/>
        <v>0</v>
      </c>
      <c r="BI128" s="135">
        <f t="shared" si="26"/>
        <v>0</v>
      </c>
      <c r="BJ128" s="2" t="s">
        <v>79</v>
      </c>
      <c r="BK128" s="135">
        <f t="shared" si="32"/>
        <v>0</v>
      </c>
      <c r="BL128" s="2" t="s">
        <v>152</v>
      </c>
      <c r="BM128" s="134" t="s">
        <v>1835</v>
      </c>
    </row>
    <row r="129" spans="2:65" s="17" customFormat="1" ht="16.5" customHeight="1">
      <c r="B129" s="18"/>
      <c r="C129" s="123" t="s">
        <v>369</v>
      </c>
      <c r="D129" s="123" t="s">
        <v>147</v>
      </c>
      <c r="E129" s="124" t="s">
        <v>1836</v>
      </c>
      <c r="F129" s="125" t="s">
        <v>1837</v>
      </c>
      <c r="G129" s="126" t="s">
        <v>1495</v>
      </c>
      <c r="H129" s="127">
        <v>3</v>
      </c>
      <c r="I129" s="128"/>
      <c r="J129" s="129">
        <f t="shared" si="28"/>
        <v>0</v>
      </c>
      <c r="K129" s="125" t="s">
        <v>19</v>
      </c>
      <c r="L129" s="18"/>
      <c r="M129" s="130" t="s">
        <v>19</v>
      </c>
      <c r="N129" s="131" t="s">
        <v>42</v>
      </c>
      <c r="P129" s="132">
        <f t="shared" si="29"/>
        <v>0</v>
      </c>
      <c r="Q129" s="132">
        <v>0</v>
      </c>
      <c r="R129" s="132">
        <f t="shared" si="30"/>
        <v>0</v>
      </c>
      <c r="S129" s="132">
        <v>0</v>
      </c>
      <c r="T129" s="133">
        <f t="shared" si="31"/>
        <v>0</v>
      </c>
      <c r="AR129" s="134" t="s">
        <v>152</v>
      </c>
      <c r="AT129" s="134" t="s">
        <v>147</v>
      </c>
      <c r="AU129" s="134" t="s">
        <v>81</v>
      </c>
      <c r="AY129" s="2" t="s">
        <v>145</v>
      </c>
      <c r="BE129" s="135">
        <f t="shared" si="22"/>
        <v>0</v>
      </c>
      <c r="BF129" s="135">
        <f t="shared" si="23"/>
        <v>0</v>
      </c>
      <c r="BG129" s="135">
        <f t="shared" si="24"/>
        <v>0</v>
      </c>
      <c r="BH129" s="135">
        <f t="shared" si="25"/>
        <v>0</v>
      </c>
      <c r="BI129" s="135">
        <f t="shared" si="26"/>
        <v>0</v>
      </c>
      <c r="BJ129" s="2" t="s">
        <v>79</v>
      </c>
      <c r="BK129" s="135">
        <f t="shared" si="32"/>
        <v>0</v>
      </c>
      <c r="BL129" s="2" t="s">
        <v>152</v>
      </c>
      <c r="BM129" s="134" t="s">
        <v>1838</v>
      </c>
    </row>
    <row r="130" spans="2:63" s="110" customFormat="1" ht="22.9" customHeight="1">
      <c r="B130" s="111"/>
      <c r="D130" s="112" t="s">
        <v>70</v>
      </c>
      <c r="E130" s="121" t="s">
        <v>1839</v>
      </c>
      <c r="F130" s="121" t="s">
        <v>1840</v>
      </c>
      <c r="I130" s="114"/>
      <c r="J130" s="122">
        <f>BK130</f>
        <v>0</v>
      </c>
      <c r="L130" s="111"/>
      <c r="M130" s="116"/>
      <c r="P130" s="117">
        <f>SUM(P131:P155)</f>
        <v>0</v>
      </c>
      <c r="R130" s="117">
        <f>SUM(R131:R155)</f>
        <v>0</v>
      </c>
      <c r="T130" s="118">
        <f>SUM(T131:T155)</f>
        <v>0</v>
      </c>
      <c r="AR130" s="112" t="s">
        <v>81</v>
      </c>
      <c r="AT130" s="119" t="s">
        <v>70</v>
      </c>
      <c r="AU130" s="119" t="s">
        <v>79</v>
      </c>
      <c r="AY130" s="112" t="s">
        <v>145</v>
      </c>
      <c r="BK130" s="120">
        <f>SUM(BK131:BK155)</f>
        <v>0</v>
      </c>
    </row>
    <row r="131" spans="2:65" s="17" customFormat="1" ht="16.5" customHeight="1">
      <c r="B131" s="18"/>
      <c r="C131" s="123" t="s">
        <v>376</v>
      </c>
      <c r="D131" s="123" t="s">
        <v>147</v>
      </c>
      <c r="E131" s="124" t="s">
        <v>1841</v>
      </c>
      <c r="F131" s="125" t="s">
        <v>1842</v>
      </c>
      <c r="G131" s="126" t="s">
        <v>1495</v>
      </c>
      <c r="H131" s="127">
        <v>57</v>
      </c>
      <c r="I131" s="128"/>
      <c r="J131" s="129">
        <f aca="true" t="shared" si="33" ref="J131:J155">ROUND(I131*H131,2)</f>
        <v>0</v>
      </c>
      <c r="K131" s="125" t="s">
        <v>19</v>
      </c>
      <c r="L131" s="18"/>
      <c r="M131" s="130" t="s">
        <v>19</v>
      </c>
      <c r="N131" s="131" t="s">
        <v>42</v>
      </c>
      <c r="P131" s="132">
        <f aca="true" t="shared" si="34" ref="P131:P155">O131*H131</f>
        <v>0</v>
      </c>
      <c r="Q131" s="132">
        <v>0</v>
      </c>
      <c r="R131" s="132">
        <f aca="true" t="shared" si="35" ref="R131:R155">Q131*H131</f>
        <v>0</v>
      </c>
      <c r="S131" s="132">
        <v>0</v>
      </c>
      <c r="T131" s="133">
        <f aca="true" t="shared" si="36" ref="T131:T155">S131*H131</f>
        <v>0</v>
      </c>
      <c r="AR131" s="134" t="s">
        <v>152</v>
      </c>
      <c r="AT131" s="134" t="s">
        <v>147</v>
      </c>
      <c r="AU131" s="134" t="s">
        <v>81</v>
      </c>
      <c r="AY131" s="2" t="s">
        <v>145</v>
      </c>
      <c r="BE131" s="135">
        <f t="shared" si="22"/>
        <v>0</v>
      </c>
      <c r="BF131" s="135">
        <f t="shared" si="23"/>
        <v>0</v>
      </c>
      <c r="BG131" s="135">
        <f t="shared" si="24"/>
        <v>0</v>
      </c>
      <c r="BH131" s="135">
        <f t="shared" si="25"/>
        <v>0</v>
      </c>
      <c r="BI131" s="135">
        <f t="shared" si="26"/>
        <v>0</v>
      </c>
      <c r="BJ131" s="2" t="s">
        <v>79</v>
      </c>
      <c r="BK131" s="135">
        <f aca="true" t="shared" si="37" ref="BK131:BK155">ROUND(I131*H131,2)</f>
        <v>0</v>
      </c>
      <c r="BL131" s="2" t="s">
        <v>152</v>
      </c>
      <c r="BM131" s="134" t="s">
        <v>1843</v>
      </c>
    </row>
    <row r="132" spans="2:65" s="17" customFormat="1" ht="21.75" customHeight="1">
      <c r="B132" s="18"/>
      <c r="C132" s="123" t="s">
        <v>383</v>
      </c>
      <c r="D132" s="123" t="s">
        <v>147</v>
      </c>
      <c r="E132" s="124" t="s">
        <v>1844</v>
      </c>
      <c r="F132" s="125" t="s">
        <v>1765</v>
      </c>
      <c r="G132" s="126" t="s">
        <v>1495</v>
      </c>
      <c r="H132" s="127">
        <v>60</v>
      </c>
      <c r="I132" s="128"/>
      <c r="J132" s="129">
        <f t="shared" si="33"/>
        <v>0</v>
      </c>
      <c r="K132" s="125" t="s">
        <v>19</v>
      </c>
      <c r="L132" s="18"/>
      <c r="M132" s="130" t="s">
        <v>19</v>
      </c>
      <c r="N132" s="131" t="s">
        <v>42</v>
      </c>
      <c r="P132" s="132">
        <f t="shared" si="34"/>
        <v>0</v>
      </c>
      <c r="Q132" s="132">
        <v>0</v>
      </c>
      <c r="R132" s="132">
        <f t="shared" si="35"/>
        <v>0</v>
      </c>
      <c r="S132" s="132">
        <v>0</v>
      </c>
      <c r="T132" s="133">
        <f t="shared" si="36"/>
        <v>0</v>
      </c>
      <c r="AR132" s="134" t="s">
        <v>152</v>
      </c>
      <c r="AT132" s="134" t="s">
        <v>147</v>
      </c>
      <c r="AU132" s="134" t="s">
        <v>81</v>
      </c>
      <c r="AY132" s="2" t="s">
        <v>145</v>
      </c>
      <c r="BE132" s="135">
        <f t="shared" si="22"/>
        <v>0</v>
      </c>
      <c r="BF132" s="135">
        <f t="shared" si="23"/>
        <v>0</v>
      </c>
      <c r="BG132" s="135">
        <f t="shared" si="24"/>
        <v>0</v>
      </c>
      <c r="BH132" s="135">
        <f t="shared" si="25"/>
        <v>0</v>
      </c>
      <c r="BI132" s="135">
        <f t="shared" si="26"/>
        <v>0</v>
      </c>
      <c r="BJ132" s="2" t="s">
        <v>79</v>
      </c>
      <c r="BK132" s="135">
        <f t="shared" si="37"/>
        <v>0</v>
      </c>
      <c r="BL132" s="2" t="s">
        <v>152</v>
      </c>
      <c r="BM132" s="134" t="s">
        <v>1845</v>
      </c>
    </row>
    <row r="133" spans="2:65" s="17" customFormat="1" ht="16.5" customHeight="1">
      <c r="B133" s="18"/>
      <c r="C133" s="123" t="s">
        <v>391</v>
      </c>
      <c r="D133" s="123" t="s">
        <v>147</v>
      </c>
      <c r="E133" s="124" t="s">
        <v>1846</v>
      </c>
      <c r="F133" s="125" t="s">
        <v>1767</v>
      </c>
      <c r="G133" s="126" t="s">
        <v>1495</v>
      </c>
      <c r="H133" s="127">
        <v>60</v>
      </c>
      <c r="I133" s="128"/>
      <c r="J133" s="129">
        <f t="shared" si="33"/>
        <v>0</v>
      </c>
      <c r="K133" s="125" t="s">
        <v>19</v>
      </c>
      <c r="L133" s="18"/>
      <c r="M133" s="130" t="s">
        <v>19</v>
      </c>
      <c r="N133" s="131" t="s">
        <v>42</v>
      </c>
      <c r="P133" s="132">
        <f t="shared" si="34"/>
        <v>0</v>
      </c>
      <c r="Q133" s="132">
        <v>0</v>
      </c>
      <c r="R133" s="132">
        <f t="shared" si="35"/>
        <v>0</v>
      </c>
      <c r="S133" s="132">
        <v>0</v>
      </c>
      <c r="T133" s="133">
        <f t="shared" si="36"/>
        <v>0</v>
      </c>
      <c r="AR133" s="134" t="s">
        <v>152</v>
      </c>
      <c r="AT133" s="134" t="s">
        <v>147</v>
      </c>
      <c r="AU133" s="134" t="s">
        <v>81</v>
      </c>
      <c r="AY133" s="2" t="s">
        <v>145</v>
      </c>
      <c r="BE133" s="135">
        <f t="shared" si="22"/>
        <v>0</v>
      </c>
      <c r="BF133" s="135">
        <f t="shared" si="23"/>
        <v>0</v>
      </c>
      <c r="BG133" s="135">
        <f t="shared" si="24"/>
        <v>0</v>
      </c>
      <c r="BH133" s="135">
        <f t="shared" si="25"/>
        <v>0</v>
      </c>
      <c r="BI133" s="135">
        <f t="shared" si="26"/>
        <v>0</v>
      </c>
      <c r="BJ133" s="2" t="s">
        <v>79</v>
      </c>
      <c r="BK133" s="135">
        <f t="shared" si="37"/>
        <v>0</v>
      </c>
      <c r="BL133" s="2" t="s">
        <v>152</v>
      </c>
      <c r="BM133" s="134" t="s">
        <v>1847</v>
      </c>
    </row>
    <row r="134" spans="2:65" s="17" customFormat="1" ht="16.5" customHeight="1">
      <c r="B134" s="18"/>
      <c r="C134" s="123" t="s">
        <v>401</v>
      </c>
      <c r="D134" s="123" t="s">
        <v>147</v>
      </c>
      <c r="E134" s="124" t="s">
        <v>1848</v>
      </c>
      <c r="F134" s="125" t="s">
        <v>1849</v>
      </c>
      <c r="G134" s="126" t="s">
        <v>1495</v>
      </c>
      <c r="H134" s="127">
        <v>13</v>
      </c>
      <c r="I134" s="128"/>
      <c r="J134" s="129">
        <f t="shared" si="33"/>
        <v>0</v>
      </c>
      <c r="K134" s="125" t="s">
        <v>19</v>
      </c>
      <c r="L134" s="18"/>
      <c r="M134" s="130" t="s">
        <v>19</v>
      </c>
      <c r="N134" s="131" t="s">
        <v>42</v>
      </c>
      <c r="P134" s="132">
        <f t="shared" si="34"/>
        <v>0</v>
      </c>
      <c r="Q134" s="132">
        <v>0</v>
      </c>
      <c r="R134" s="132">
        <f t="shared" si="35"/>
        <v>0</v>
      </c>
      <c r="S134" s="132">
        <v>0</v>
      </c>
      <c r="T134" s="133">
        <f t="shared" si="36"/>
        <v>0</v>
      </c>
      <c r="AR134" s="134" t="s">
        <v>152</v>
      </c>
      <c r="AT134" s="134" t="s">
        <v>147</v>
      </c>
      <c r="AU134" s="134" t="s">
        <v>81</v>
      </c>
      <c r="AY134" s="2" t="s">
        <v>145</v>
      </c>
      <c r="BE134" s="135">
        <f t="shared" si="22"/>
        <v>0</v>
      </c>
      <c r="BF134" s="135">
        <f t="shared" si="23"/>
        <v>0</v>
      </c>
      <c r="BG134" s="135">
        <f t="shared" si="24"/>
        <v>0</v>
      </c>
      <c r="BH134" s="135">
        <f t="shared" si="25"/>
        <v>0</v>
      </c>
      <c r="BI134" s="135">
        <f t="shared" si="26"/>
        <v>0</v>
      </c>
      <c r="BJ134" s="2" t="s">
        <v>79</v>
      </c>
      <c r="BK134" s="135">
        <f t="shared" si="37"/>
        <v>0</v>
      </c>
      <c r="BL134" s="2" t="s">
        <v>152</v>
      </c>
      <c r="BM134" s="134" t="s">
        <v>1850</v>
      </c>
    </row>
    <row r="135" spans="2:65" s="17" customFormat="1" ht="16.5" customHeight="1">
      <c r="B135" s="18"/>
      <c r="C135" s="123" t="s">
        <v>409</v>
      </c>
      <c r="D135" s="123" t="s">
        <v>147</v>
      </c>
      <c r="E135" s="124" t="s">
        <v>1851</v>
      </c>
      <c r="F135" s="125" t="s">
        <v>1852</v>
      </c>
      <c r="G135" s="126" t="s">
        <v>1495</v>
      </c>
      <c r="H135" s="127">
        <v>18</v>
      </c>
      <c r="I135" s="128"/>
      <c r="J135" s="129">
        <f t="shared" si="33"/>
        <v>0</v>
      </c>
      <c r="K135" s="125" t="s">
        <v>19</v>
      </c>
      <c r="L135" s="18"/>
      <c r="M135" s="130" t="s">
        <v>19</v>
      </c>
      <c r="N135" s="131" t="s">
        <v>42</v>
      </c>
      <c r="P135" s="132">
        <f t="shared" si="34"/>
        <v>0</v>
      </c>
      <c r="Q135" s="132">
        <v>0</v>
      </c>
      <c r="R135" s="132">
        <f t="shared" si="35"/>
        <v>0</v>
      </c>
      <c r="S135" s="132">
        <v>0</v>
      </c>
      <c r="T135" s="133">
        <f t="shared" si="36"/>
        <v>0</v>
      </c>
      <c r="AR135" s="134" t="s">
        <v>152</v>
      </c>
      <c r="AT135" s="134" t="s">
        <v>147</v>
      </c>
      <c r="AU135" s="134" t="s">
        <v>81</v>
      </c>
      <c r="AY135" s="2" t="s">
        <v>145</v>
      </c>
      <c r="BE135" s="135">
        <f t="shared" si="22"/>
        <v>0</v>
      </c>
      <c r="BF135" s="135">
        <f t="shared" si="23"/>
        <v>0</v>
      </c>
      <c r="BG135" s="135">
        <f t="shared" si="24"/>
        <v>0</v>
      </c>
      <c r="BH135" s="135">
        <f t="shared" si="25"/>
        <v>0</v>
      </c>
      <c r="BI135" s="135">
        <f t="shared" si="26"/>
        <v>0</v>
      </c>
      <c r="BJ135" s="2" t="s">
        <v>79</v>
      </c>
      <c r="BK135" s="135">
        <f t="shared" si="37"/>
        <v>0</v>
      </c>
      <c r="BL135" s="2" t="s">
        <v>152</v>
      </c>
      <c r="BM135" s="134" t="s">
        <v>1853</v>
      </c>
    </row>
    <row r="136" spans="2:65" s="17" customFormat="1" ht="16.5" customHeight="1">
      <c r="B136" s="18"/>
      <c r="C136" s="123" t="s">
        <v>415</v>
      </c>
      <c r="D136" s="123" t="s">
        <v>147</v>
      </c>
      <c r="E136" s="124" t="s">
        <v>1854</v>
      </c>
      <c r="F136" s="125" t="s">
        <v>1855</v>
      </c>
      <c r="G136" s="126" t="s">
        <v>1495</v>
      </c>
      <c r="H136" s="127">
        <v>5</v>
      </c>
      <c r="I136" s="128"/>
      <c r="J136" s="129">
        <f t="shared" si="33"/>
        <v>0</v>
      </c>
      <c r="K136" s="125" t="s">
        <v>19</v>
      </c>
      <c r="L136" s="18"/>
      <c r="M136" s="130" t="s">
        <v>19</v>
      </c>
      <c r="N136" s="131" t="s">
        <v>42</v>
      </c>
      <c r="P136" s="132">
        <f t="shared" si="34"/>
        <v>0</v>
      </c>
      <c r="Q136" s="132">
        <v>0</v>
      </c>
      <c r="R136" s="132">
        <f t="shared" si="35"/>
        <v>0</v>
      </c>
      <c r="S136" s="132">
        <v>0</v>
      </c>
      <c r="T136" s="133">
        <f t="shared" si="36"/>
        <v>0</v>
      </c>
      <c r="AR136" s="134" t="s">
        <v>152</v>
      </c>
      <c r="AT136" s="134" t="s">
        <v>147</v>
      </c>
      <c r="AU136" s="134" t="s">
        <v>81</v>
      </c>
      <c r="AY136" s="2" t="s">
        <v>145</v>
      </c>
      <c r="BE136" s="135">
        <f t="shared" si="22"/>
        <v>0</v>
      </c>
      <c r="BF136" s="135">
        <f t="shared" si="23"/>
        <v>0</v>
      </c>
      <c r="BG136" s="135">
        <f t="shared" si="24"/>
        <v>0</v>
      </c>
      <c r="BH136" s="135">
        <f t="shared" si="25"/>
        <v>0</v>
      </c>
      <c r="BI136" s="135">
        <f t="shared" si="26"/>
        <v>0</v>
      </c>
      <c r="BJ136" s="2" t="s">
        <v>79</v>
      </c>
      <c r="BK136" s="135">
        <f t="shared" si="37"/>
        <v>0</v>
      </c>
      <c r="BL136" s="2" t="s">
        <v>152</v>
      </c>
      <c r="BM136" s="134" t="s">
        <v>1856</v>
      </c>
    </row>
    <row r="137" spans="2:65" s="17" customFormat="1" ht="16.5" customHeight="1">
      <c r="B137" s="18"/>
      <c r="C137" s="123" t="s">
        <v>420</v>
      </c>
      <c r="D137" s="123" t="s">
        <v>147</v>
      </c>
      <c r="E137" s="124" t="s">
        <v>1857</v>
      </c>
      <c r="F137" s="125" t="s">
        <v>1858</v>
      </c>
      <c r="G137" s="126" t="s">
        <v>1495</v>
      </c>
      <c r="H137" s="127">
        <v>1</v>
      </c>
      <c r="I137" s="128"/>
      <c r="J137" s="129">
        <f t="shared" si="33"/>
        <v>0</v>
      </c>
      <c r="K137" s="125" t="s">
        <v>19</v>
      </c>
      <c r="L137" s="18"/>
      <c r="M137" s="130" t="s">
        <v>19</v>
      </c>
      <c r="N137" s="131" t="s">
        <v>42</v>
      </c>
      <c r="P137" s="132">
        <f t="shared" si="34"/>
        <v>0</v>
      </c>
      <c r="Q137" s="132">
        <v>0</v>
      </c>
      <c r="R137" s="132">
        <f t="shared" si="35"/>
        <v>0</v>
      </c>
      <c r="S137" s="132">
        <v>0</v>
      </c>
      <c r="T137" s="133">
        <f t="shared" si="36"/>
        <v>0</v>
      </c>
      <c r="AR137" s="134" t="s">
        <v>152</v>
      </c>
      <c r="AT137" s="134" t="s">
        <v>147</v>
      </c>
      <c r="AU137" s="134" t="s">
        <v>81</v>
      </c>
      <c r="AY137" s="2" t="s">
        <v>145</v>
      </c>
      <c r="BE137" s="135">
        <f t="shared" si="22"/>
        <v>0</v>
      </c>
      <c r="BF137" s="135">
        <f t="shared" si="23"/>
        <v>0</v>
      </c>
      <c r="BG137" s="135">
        <f t="shared" si="24"/>
        <v>0</v>
      </c>
      <c r="BH137" s="135">
        <f t="shared" si="25"/>
        <v>0</v>
      </c>
      <c r="BI137" s="135">
        <f t="shared" si="26"/>
        <v>0</v>
      </c>
      <c r="BJ137" s="2" t="s">
        <v>79</v>
      </c>
      <c r="BK137" s="135">
        <f t="shared" si="37"/>
        <v>0</v>
      </c>
      <c r="BL137" s="2" t="s">
        <v>152</v>
      </c>
      <c r="BM137" s="134" t="s">
        <v>1859</v>
      </c>
    </row>
    <row r="138" spans="2:65" s="17" customFormat="1" ht="16.5" customHeight="1">
      <c r="B138" s="18"/>
      <c r="C138" s="123" t="s">
        <v>446</v>
      </c>
      <c r="D138" s="123" t="s">
        <v>147</v>
      </c>
      <c r="E138" s="124" t="s">
        <v>1860</v>
      </c>
      <c r="F138" s="125" t="s">
        <v>1861</v>
      </c>
      <c r="G138" s="126" t="s">
        <v>1495</v>
      </c>
      <c r="H138" s="127">
        <v>1</v>
      </c>
      <c r="I138" s="128"/>
      <c r="J138" s="129">
        <f t="shared" si="33"/>
        <v>0</v>
      </c>
      <c r="K138" s="125" t="s">
        <v>19</v>
      </c>
      <c r="L138" s="18"/>
      <c r="M138" s="130" t="s">
        <v>19</v>
      </c>
      <c r="N138" s="131" t="s">
        <v>42</v>
      </c>
      <c r="P138" s="132">
        <f t="shared" si="34"/>
        <v>0</v>
      </c>
      <c r="Q138" s="132">
        <v>0</v>
      </c>
      <c r="R138" s="132">
        <f t="shared" si="35"/>
        <v>0</v>
      </c>
      <c r="S138" s="132">
        <v>0</v>
      </c>
      <c r="T138" s="133">
        <f t="shared" si="36"/>
        <v>0</v>
      </c>
      <c r="AR138" s="134" t="s">
        <v>152</v>
      </c>
      <c r="AT138" s="134" t="s">
        <v>147</v>
      </c>
      <c r="AU138" s="134" t="s">
        <v>81</v>
      </c>
      <c r="AY138" s="2" t="s">
        <v>145</v>
      </c>
      <c r="BE138" s="135">
        <f t="shared" si="22"/>
        <v>0</v>
      </c>
      <c r="BF138" s="135">
        <f t="shared" si="23"/>
        <v>0</v>
      </c>
      <c r="BG138" s="135">
        <f t="shared" si="24"/>
        <v>0</v>
      </c>
      <c r="BH138" s="135">
        <f t="shared" si="25"/>
        <v>0</v>
      </c>
      <c r="BI138" s="135">
        <f t="shared" si="26"/>
        <v>0</v>
      </c>
      <c r="BJ138" s="2" t="s">
        <v>79</v>
      </c>
      <c r="BK138" s="135">
        <f t="shared" si="37"/>
        <v>0</v>
      </c>
      <c r="BL138" s="2" t="s">
        <v>152</v>
      </c>
      <c r="BM138" s="134" t="s">
        <v>1862</v>
      </c>
    </row>
    <row r="139" spans="2:65" s="17" customFormat="1" ht="24.2" customHeight="1">
      <c r="B139" s="18"/>
      <c r="C139" s="123" t="s">
        <v>452</v>
      </c>
      <c r="D139" s="123" t="s">
        <v>147</v>
      </c>
      <c r="E139" s="124" t="s">
        <v>1863</v>
      </c>
      <c r="F139" s="125" t="s">
        <v>1769</v>
      </c>
      <c r="G139" s="126" t="s">
        <v>292</v>
      </c>
      <c r="H139" s="127">
        <v>1230</v>
      </c>
      <c r="I139" s="128"/>
      <c r="J139" s="129">
        <f t="shared" si="33"/>
        <v>0</v>
      </c>
      <c r="K139" s="125" t="s">
        <v>19</v>
      </c>
      <c r="L139" s="18"/>
      <c r="M139" s="130" t="s">
        <v>19</v>
      </c>
      <c r="N139" s="131" t="s">
        <v>42</v>
      </c>
      <c r="P139" s="132">
        <f t="shared" si="34"/>
        <v>0</v>
      </c>
      <c r="Q139" s="132">
        <v>0</v>
      </c>
      <c r="R139" s="132">
        <f t="shared" si="35"/>
        <v>0</v>
      </c>
      <c r="S139" s="132">
        <v>0</v>
      </c>
      <c r="T139" s="133">
        <f t="shared" si="36"/>
        <v>0</v>
      </c>
      <c r="AR139" s="134" t="s">
        <v>152</v>
      </c>
      <c r="AT139" s="134" t="s">
        <v>147</v>
      </c>
      <c r="AU139" s="134" t="s">
        <v>81</v>
      </c>
      <c r="AY139" s="2" t="s">
        <v>145</v>
      </c>
      <c r="BE139" s="135">
        <f t="shared" si="22"/>
        <v>0</v>
      </c>
      <c r="BF139" s="135">
        <f t="shared" si="23"/>
        <v>0</v>
      </c>
      <c r="BG139" s="135">
        <f t="shared" si="24"/>
        <v>0</v>
      </c>
      <c r="BH139" s="135">
        <f t="shared" si="25"/>
        <v>0</v>
      </c>
      <c r="BI139" s="135">
        <f t="shared" si="26"/>
        <v>0</v>
      </c>
      <c r="BJ139" s="2" t="s">
        <v>79</v>
      </c>
      <c r="BK139" s="135">
        <f t="shared" si="37"/>
        <v>0</v>
      </c>
      <c r="BL139" s="2" t="s">
        <v>152</v>
      </c>
      <c r="BM139" s="134" t="s">
        <v>1864</v>
      </c>
    </row>
    <row r="140" spans="2:65" s="17" customFormat="1" ht="24.2" customHeight="1">
      <c r="B140" s="18"/>
      <c r="C140" s="123" t="s">
        <v>473</v>
      </c>
      <c r="D140" s="123" t="s">
        <v>147</v>
      </c>
      <c r="E140" s="124" t="s">
        <v>1865</v>
      </c>
      <c r="F140" s="125" t="s">
        <v>1866</v>
      </c>
      <c r="G140" s="126" t="s">
        <v>292</v>
      </c>
      <c r="H140" s="127">
        <v>360</v>
      </c>
      <c r="I140" s="128"/>
      <c r="J140" s="129">
        <f t="shared" si="33"/>
        <v>0</v>
      </c>
      <c r="K140" s="125" t="s">
        <v>19</v>
      </c>
      <c r="L140" s="18"/>
      <c r="M140" s="130" t="s">
        <v>19</v>
      </c>
      <c r="N140" s="131" t="s">
        <v>42</v>
      </c>
      <c r="P140" s="132">
        <f t="shared" si="34"/>
        <v>0</v>
      </c>
      <c r="Q140" s="132">
        <v>0</v>
      </c>
      <c r="R140" s="132">
        <f t="shared" si="35"/>
        <v>0</v>
      </c>
      <c r="S140" s="132">
        <v>0</v>
      </c>
      <c r="T140" s="133">
        <f t="shared" si="36"/>
        <v>0</v>
      </c>
      <c r="AR140" s="134" t="s">
        <v>152</v>
      </c>
      <c r="AT140" s="134" t="s">
        <v>147</v>
      </c>
      <c r="AU140" s="134" t="s">
        <v>81</v>
      </c>
      <c r="AY140" s="2" t="s">
        <v>145</v>
      </c>
      <c r="BE140" s="135">
        <f t="shared" si="22"/>
        <v>0</v>
      </c>
      <c r="BF140" s="135">
        <f t="shared" si="23"/>
        <v>0</v>
      </c>
      <c r="BG140" s="135">
        <f t="shared" si="24"/>
        <v>0</v>
      </c>
      <c r="BH140" s="135">
        <f t="shared" si="25"/>
        <v>0</v>
      </c>
      <c r="BI140" s="135">
        <f t="shared" si="26"/>
        <v>0</v>
      </c>
      <c r="BJ140" s="2" t="s">
        <v>79</v>
      </c>
      <c r="BK140" s="135">
        <f t="shared" si="37"/>
        <v>0</v>
      </c>
      <c r="BL140" s="2" t="s">
        <v>152</v>
      </c>
      <c r="BM140" s="134" t="s">
        <v>1867</v>
      </c>
    </row>
    <row r="141" spans="2:65" s="17" customFormat="1" ht="33" customHeight="1">
      <c r="B141" s="18"/>
      <c r="C141" s="123" t="s">
        <v>479</v>
      </c>
      <c r="D141" s="123" t="s">
        <v>147</v>
      </c>
      <c r="E141" s="124" t="s">
        <v>1868</v>
      </c>
      <c r="F141" s="125" t="s">
        <v>1869</v>
      </c>
      <c r="G141" s="126" t="s">
        <v>292</v>
      </c>
      <c r="H141" s="127">
        <v>55</v>
      </c>
      <c r="I141" s="128"/>
      <c r="J141" s="129">
        <f t="shared" si="33"/>
        <v>0</v>
      </c>
      <c r="K141" s="125" t="s">
        <v>19</v>
      </c>
      <c r="L141" s="18"/>
      <c r="M141" s="130" t="s">
        <v>19</v>
      </c>
      <c r="N141" s="131" t="s">
        <v>42</v>
      </c>
      <c r="P141" s="132">
        <f t="shared" si="34"/>
        <v>0</v>
      </c>
      <c r="Q141" s="132">
        <v>0</v>
      </c>
      <c r="R141" s="132">
        <f t="shared" si="35"/>
        <v>0</v>
      </c>
      <c r="S141" s="132">
        <v>0</v>
      </c>
      <c r="T141" s="133">
        <f t="shared" si="36"/>
        <v>0</v>
      </c>
      <c r="AR141" s="134" t="s">
        <v>152</v>
      </c>
      <c r="AT141" s="134" t="s">
        <v>147</v>
      </c>
      <c r="AU141" s="134" t="s">
        <v>81</v>
      </c>
      <c r="AY141" s="2" t="s">
        <v>145</v>
      </c>
      <c r="BE141" s="135">
        <f t="shared" si="22"/>
        <v>0</v>
      </c>
      <c r="BF141" s="135">
        <f t="shared" si="23"/>
        <v>0</v>
      </c>
      <c r="BG141" s="135">
        <f t="shared" si="24"/>
        <v>0</v>
      </c>
      <c r="BH141" s="135">
        <f t="shared" si="25"/>
        <v>0</v>
      </c>
      <c r="BI141" s="135">
        <f t="shared" si="26"/>
        <v>0</v>
      </c>
      <c r="BJ141" s="2" t="s">
        <v>79</v>
      </c>
      <c r="BK141" s="135">
        <f t="shared" si="37"/>
        <v>0</v>
      </c>
      <c r="BL141" s="2" t="s">
        <v>152</v>
      </c>
      <c r="BM141" s="134" t="s">
        <v>1870</v>
      </c>
    </row>
    <row r="142" spans="2:65" s="17" customFormat="1" ht="24.2" customHeight="1">
      <c r="B142" s="18"/>
      <c r="C142" s="123" t="s">
        <v>493</v>
      </c>
      <c r="D142" s="123" t="s">
        <v>147</v>
      </c>
      <c r="E142" s="124" t="s">
        <v>1871</v>
      </c>
      <c r="F142" s="125" t="s">
        <v>1872</v>
      </c>
      <c r="G142" s="126" t="s">
        <v>292</v>
      </c>
      <c r="H142" s="127">
        <v>1390</v>
      </c>
      <c r="I142" s="128"/>
      <c r="J142" s="129">
        <f t="shared" si="33"/>
        <v>0</v>
      </c>
      <c r="K142" s="125" t="s">
        <v>19</v>
      </c>
      <c r="L142" s="18"/>
      <c r="M142" s="130" t="s">
        <v>19</v>
      </c>
      <c r="N142" s="131" t="s">
        <v>42</v>
      </c>
      <c r="P142" s="132">
        <f t="shared" si="34"/>
        <v>0</v>
      </c>
      <c r="Q142" s="132">
        <v>0</v>
      </c>
      <c r="R142" s="132">
        <f t="shared" si="35"/>
        <v>0</v>
      </c>
      <c r="S142" s="132">
        <v>0</v>
      </c>
      <c r="T142" s="133">
        <f t="shared" si="36"/>
        <v>0</v>
      </c>
      <c r="AR142" s="134" t="s">
        <v>152</v>
      </c>
      <c r="AT142" s="134" t="s">
        <v>147</v>
      </c>
      <c r="AU142" s="134" t="s">
        <v>81</v>
      </c>
      <c r="AY142" s="2" t="s">
        <v>145</v>
      </c>
      <c r="BE142" s="135">
        <f t="shared" si="22"/>
        <v>0</v>
      </c>
      <c r="BF142" s="135">
        <f t="shared" si="23"/>
        <v>0</v>
      </c>
      <c r="BG142" s="135">
        <f t="shared" si="24"/>
        <v>0</v>
      </c>
      <c r="BH142" s="135">
        <f t="shared" si="25"/>
        <v>0</v>
      </c>
      <c r="BI142" s="135">
        <f t="shared" si="26"/>
        <v>0</v>
      </c>
      <c r="BJ142" s="2" t="s">
        <v>79</v>
      </c>
      <c r="BK142" s="135">
        <f t="shared" si="37"/>
        <v>0</v>
      </c>
      <c r="BL142" s="2" t="s">
        <v>152</v>
      </c>
      <c r="BM142" s="134" t="s">
        <v>1873</v>
      </c>
    </row>
    <row r="143" spans="2:65" s="17" customFormat="1" ht="16.5" customHeight="1">
      <c r="B143" s="18"/>
      <c r="C143" s="123" t="s">
        <v>500</v>
      </c>
      <c r="D143" s="123" t="s">
        <v>147</v>
      </c>
      <c r="E143" s="124" t="s">
        <v>1874</v>
      </c>
      <c r="F143" s="125" t="s">
        <v>1875</v>
      </c>
      <c r="G143" s="126" t="s">
        <v>292</v>
      </c>
      <c r="H143" s="127">
        <v>1880</v>
      </c>
      <c r="I143" s="128"/>
      <c r="J143" s="129">
        <f t="shared" si="33"/>
        <v>0</v>
      </c>
      <c r="K143" s="125" t="s">
        <v>19</v>
      </c>
      <c r="L143" s="18"/>
      <c r="M143" s="130" t="s">
        <v>19</v>
      </c>
      <c r="N143" s="131" t="s">
        <v>42</v>
      </c>
      <c r="P143" s="132">
        <f t="shared" si="34"/>
        <v>0</v>
      </c>
      <c r="Q143" s="132">
        <v>0</v>
      </c>
      <c r="R143" s="132">
        <f t="shared" si="35"/>
        <v>0</v>
      </c>
      <c r="S143" s="132">
        <v>0</v>
      </c>
      <c r="T143" s="133">
        <f t="shared" si="36"/>
        <v>0</v>
      </c>
      <c r="AR143" s="134" t="s">
        <v>152</v>
      </c>
      <c r="AT143" s="134" t="s">
        <v>147</v>
      </c>
      <c r="AU143" s="134" t="s">
        <v>81</v>
      </c>
      <c r="AY143" s="2" t="s">
        <v>145</v>
      </c>
      <c r="BE143" s="135">
        <f t="shared" si="22"/>
        <v>0</v>
      </c>
      <c r="BF143" s="135">
        <f t="shared" si="23"/>
        <v>0</v>
      </c>
      <c r="BG143" s="135">
        <f t="shared" si="24"/>
        <v>0</v>
      </c>
      <c r="BH143" s="135">
        <f t="shared" si="25"/>
        <v>0</v>
      </c>
      <c r="BI143" s="135">
        <f t="shared" si="26"/>
        <v>0</v>
      </c>
      <c r="BJ143" s="2" t="s">
        <v>79</v>
      </c>
      <c r="BK143" s="135">
        <f t="shared" si="37"/>
        <v>0</v>
      </c>
      <c r="BL143" s="2" t="s">
        <v>152</v>
      </c>
      <c r="BM143" s="134" t="s">
        <v>1876</v>
      </c>
    </row>
    <row r="144" spans="2:65" s="17" customFormat="1" ht="16.5" customHeight="1">
      <c r="B144" s="18"/>
      <c r="C144" s="123" t="s">
        <v>512</v>
      </c>
      <c r="D144" s="123" t="s">
        <v>147</v>
      </c>
      <c r="E144" s="124" t="s">
        <v>1877</v>
      </c>
      <c r="F144" s="125" t="s">
        <v>1878</v>
      </c>
      <c r="G144" s="126" t="s">
        <v>1495</v>
      </c>
      <c r="H144" s="127">
        <v>1</v>
      </c>
      <c r="I144" s="128"/>
      <c r="J144" s="129">
        <f t="shared" si="33"/>
        <v>0</v>
      </c>
      <c r="K144" s="125" t="s">
        <v>19</v>
      </c>
      <c r="L144" s="18"/>
      <c r="M144" s="130" t="s">
        <v>19</v>
      </c>
      <c r="N144" s="131" t="s">
        <v>42</v>
      </c>
      <c r="P144" s="132">
        <f t="shared" si="34"/>
        <v>0</v>
      </c>
      <c r="Q144" s="132">
        <v>0</v>
      </c>
      <c r="R144" s="132">
        <f t="shared" si="35"/>
        <v>0</v>
      </c>
      <c r="S144" s="132">
        <v>0</v>
      </c>
      <c r="T144" s="133">
        <f t="shared" si="36"/>
        <v>0</v>
      </c>
      <c r="AR144" s="134" t="s">
        <v>152</v>
      </c>
      <c r="AT144" s="134" t="s">
        <v>147</v>
      </c>
      <c r="AU144" s="134" t="s">
        <v>81</v>
      </c>
      <c r="AY144" s="2" t="s">
        <v>145</v>
      </c>
      <c r="BE144" s="135">
        <f t="shared" si="22"/>
        <v>0</v>
      </c>
      <c r="BF144" s="135">
        <f t="shared" si="23"/>
        <v>0</v>
      </c>
      <c r="BG144" s="135">
        <f t="shared" si="24"/>
        <v>0</v>
      </c>
      <c r="BH144" s="135">
        <f t="shared" si="25"/>
        <v>0</v>
      </c>
      <c r="BI144" s="135">
        <f t="shared" si="26"/>
        <v>0</v>
      </c>
      <c r="BJ144" s="2" t="s">
        <v>79</v>
      </c>
      <c r="BK144" s="135">
        <f t="shared" si="37"/>
        <v>0</v>
      </c>
      <c r="BL144" s="2" t="s">
        <v>152</v>
      </c>
      <c r="BM144" s="134" t="s">
        <v>1879</v>
      </c>
    </row>
    <row r="145" spans="2:65" s="17" customFormat="1" ht="24.2" customHeight="1">
      <c r="B145" s="18"/>
      <c r="C145" s="123" t="s">
        <v>517</v>
      </c>
      <c r="D145" s="123" t="s">
        <v>147</v>
      </c>
      <c r="E145" s="124" t="s">
        <v>1880</v>
      </c>
      <c r="F145" s="125" t="s">
        <v>1881</v>
      </c>
      <c r="G145" s="126" t="s">
        <v>1801</v>
      </c>
      <c r="H145" s="127">
        <v>1</v>
      </c>
      <c r="I145" s="128"/>
      <c r="J145" s="129">
        <f t="shared" si="33"/>
        <v>0</v>
      </c>
      <c r="K145" s="125" t="s">
        <v>19</v>
      </c>
      <c r="L145" s="18"/>
      <c r="M145" s="130" t="s">
        <v>19</v>
      </c>
      <c r="N145" s="131" t="s">
        <v>42</v>
      </c>
      <c r="P145" s="132">
        <f t="shared" si="34"/>
        <v>0</v>
      </c>
      <c r="Q145" s="132">
        <v>0</v>
      </c>
      <c r="R145" s="132">
        <f t="shared" si="35"/>
        <v>0</v>
      </c>
      <c r="S145" s="132">
        <v>0</v>
      </c>
      <c r="T145" s="133">
        <f t="shared" si="36"/>
        <v>0</v>
      </c>
      <c r="AR145" s="134" t="s">
        <v>152</v>
      </c>
      <c r="AT145" s="134" t="s">
        <v>147</v>
      </c>
      <c r="AU145" s="134" t="s">
        <v>81</v>
      </c>
      <c r="AY145" s="2" t="s">
        <v>145</v>
      </c>
      <c r="BE145" s="135">
        <f t="shared" si="22"/>
        <v>0</v>
      </c>
      <c r="BF145" s="135">
        <f t="shared" si="23"/>
        <v>0</v>
      </c>
      <c r="BG145" s="135">
        <f t="shared" si="24"/>
        <v>0</v>
      </c>
      <c r="BH145" s="135">
        <f t="shared" si="25"/>
        <v>0</v>
      </c>
      <c r="BI145" s="135">
        <f t="shared" si="26"/>
        <v>0</v>
      </c>
      <c r="BJ145" s="2" t="s">
        <v>79</v>
      </c>
      <c r="BK145" s="135">
        <f t="shared" si="37"/>
        <v>0</v>
      </c>
      <c r="BL145" s="2" t="s">
        <v>152</v>
      </c>
      <c r="BM145" s="134" t="s">
        <v>1882</v>
      </c>
    </row>
    <row r="146" spans="2:65" s="17" customFormat="1" ht="16.5" customHeight="1">
      <c r="B146" s="18"/>
      <c r="C146" s="123" t="s">
        <v>523</v>
      </c>
      <c r="D146" s="123" t="s">
        <v>147</v>
      </c>
      <c r="E146" s="124" t="s">
        <v>1883</v>
      </c>
      <c r="F146" s="125" t="s">
        <v>1884</v>
      </c>
      <c r="G146" s="126" t="s">
        <v>1801</v>
      </c>
      <c r="H146" s="127">
        <v>1</v>
      </c>
      <c r="I146" s="128"/>
      <c r="J146" s="129">
        <f t="shared" si="33"/>
        <v>0</v>
      </c>
      <c r="K146" s="125" t="s">
        <v>19</v>
      </c>
      <c r="L146" s="18"/>
      <c r="M146" s="130" t="s">
        <v>19</v>
      </c>
      <c r="N146" s="131" t="s">
        <v>42</v>
      </c>
      <c r="P146" s="132">
        <f t="shared" si="34"/>
        <v>0</v>
      </c>
      <c r="Q146" s="132">
        <v>0</v>
      </c>
      <c r="R146" s="132">
        <f t="shared" si="35"/>
        <v>0</v>
      </c>
      <c r="S146" s="132">
        <v>0</v>
      </c>
      <c r="T146" s="133">
        <f t="shared" si="36"/>
        <v>0</v>
      </c>
      <c r="AR146" s="134" t="s">
        <v>152</v>
      </c>
      <c r="AT146" s="134" t="s">
        <v>147</v>
      </c>
      <c r="AU146" s="134" t="s">
        <v>81</v>
      </c>
      <c r="AY146" s="2" t="s">
        <v>145</v>
      </c>
      <c r="BE146" s="135">
        <f t="shared" si="22"/>
        <v>0</v>
      </c>
      <c r="BF146" s="135">
        <f t="shared" si="23"/>
        <v>0</v>
      </c>
      <c r="BG146" s="135">
        <f t="shared" si="24"/>
        <v>0</v>
      </c>
      <c r="BH146" s="135">
        <f t="shared" si="25"/>
        <v>0</v>
      </c>
      <c r="BI146" s="135">
        <f t="shared" si="26"/>
        <v>0</v>
      </c>
      <c r="BJ146" s="2" t="s">
        <v>79</v>
      </c>
      <c r="BK146" s="135">
        <f t="shared" si="37"/>
        <v>0</v>
      </c>
      <c r="BL146" s="2" t="s">
        <v>152</v>
      </c>
      <c r="BM146" s="134" t="s">
        <v>1885</v>
      </c>
    </row>
    <row r="147" spans="2:65" s="17" customFormat="1" ht="16.5" customHeight="1">
      <c r="B147" s="18"/>
      <c r="C147" s="123" t="s">
        <v>528</v>
      </c>
      <c r="D147" s="123" t="s">
        <v>147</v>
      </c>
      <c r="E147" s="124" t="s">
        <v>1886</v>
      </c>
      <c r="F147" s="125" t="s">
        <v>1887</v>
      </c>
      <c r="G147" s="126" t="s">
        <v>1801</v>
      </c>
      <c r="H147" s="127">
        <v>1</v>
      </c>
      <c r="I147" s="128"/>
      <c r="J147" s="129">
        <f t="shared" si="33"/>
        <v>0</v>
      </c>
      <c r="K147" s="125" t="s">
        <v>19</v>
      </c>
      <c r="L147" s="18"/>
      <c r="M147" s="130" t="s">
        <v>19</v>
      </c>
      <c r="N147" s="131" t="s">
        <v>42</v>
      </c>
      <c r="P147" s="132">
        <f t="shared" si="34"/>
        <v>0</v>
      </c>
      <c r="Q147" s="132">
        <v>0</v>
      </c>
      <c r="R147" s="132">
        <f t="shared" si="35"/>
        <v>0</v>
      </c>
      <c r="S147" s="132">
        <v>0</v>
      </c>
      <c r="T147" s="133">
        <f t="shared" si="36"/>
        <v>0</v>
      </c>
      <c r="AR147" s="134" t="s">
        <v>152</v>
      </c>
      <c r="AT147" s="134" t="s">
        <v>147</v>
      </c>
      <c r="AU147" s="134" t="s">
        <v>81</v>
      </c>
      <c r="AY147" s="2" t="s">
        <v>145</v>
      </c>
      <c r="BE147" s="135">
        <f t="shared" si="22"/>
        <v>0</v>
      </c>
      <c r="BF147" s="135">
        <f t="shared" si="23"/>
        <v>0</v>
      </c>
      <c r="BG147" s="135">
        <f t="shared" si="24"/>
        <v>0</v>
      </c>
      <c r="BH147" s="135">
        <f t="shared" si="25"/>
        <v>0</v>
      </c>
      <c r="BI147" s="135">
        <f t="shared" si="26"/>
        <v>0</v>
      </c>
      <c r="BJ147" s="2" t="s">
        <v>79</v>
      </c>
      <c r="BK147" s="135">
        <f t="shared" si="37"/>
        <v>0</v>
      </c>
      <c r="BL147" s="2" t="s">
        <v>152</v>
      </c>
      <c r="BM147" s="134" t="s">
        <v>1888</v>
      </c>
    </row>
    <row r="148" spans="2:65" s="17" customFormat="1" ht="24.2" customHeight="1">
      <c r="B148" s="18"/>
      <c r="C148" s="123" t="s">
        <v>533</v>
      </c>
      <c r="D148" s="123" t="s">
        <v>147</v>
      </c>
      <c r="E148" s="124" t="s">
        <v>1889</v>
      </c>
      <c r="F148" s="125" t="s">
        <v>1890</v>
      </c>
      <c r="G148" s="126" t="s">
        <v>1801</v>
      </c>
      <c r="H148" s="127">
        <v>1</v>
      </c>
      <c r="I148" s="128"/>
      <c r="J148" s="129">
        <f t="shared" si="33"/>
        <v>0</v>
      </c>
      <c r="K148" s="125" t="s">
        <v>19</v>
      </c>
      <c r="L148" s="18"/>
      <c r="M148" s="130" t="s">
        <v>19</v>
      </c>
      <c r="N148" s="131" t="s">
        <v>42</v>
      </c>
      <c r="P148" s="132">
        <f t="shared" si="34"/>
        <v>0</v>
      </c>
      <c r="Q148" s="132">
        <v>0</v>
      </c>
      <c r="R148" s="132">
        <f t="shared" si="35"/>
        <v>0</v>
      </c>
      <c r="S148" s="132">
        <v>0</v>
      </c>
      <c r="T148" s="133">
        <f t="shared" si="36"/>
        <v>0</v>
      </c>
      <c r="AR148" s="134" t="s">
        <v>152</v>
      </c>
      <c r="AT148" s="134" t="s">
        <v>147</v>
      </c>
      <c r="AU148" s="134" t="s">
        <v>81</v>
      </c>
      <c r="AY148" s="2" t="s">
        <v>145</v>
      </c>
      <c r="BE148" s="135">
        <f t="shared" si="22"/>
        <v>0</v>
      </c>
      <c r="BF148" s="135">
        <f t="shared" si="23"/>
        <v>0</v>
      </c>
      <c r="BG148" s="135">
        <f t="shared" si="24"/>
        <v>0</v>
      </c>
      <c r="BH148" s="135">
        <f t="shared" si="25"/>
        <v>0</v>
      </c>
      <c r="BI148" s="135">
        <f t="shared" si="26"/>
        <v>0</v>
      </c>
      <c r="BJ148" s="2" t="s">
        <v>79</v>
      </c>
      <c r="BK148" s="135">
        <f t="shared" si="37"/>
        <v>0</v>
      </c>
      <c r="BL148" s="2" t="s">
        <v>152</v>
      </c>
      <c r="BM148" s="134" t="s">
        <v>1891</v>
      </c>
    </row>
    <row r="149" spans="2:65" s="17" customFormat="1" ht="16.5" customHeight="1">
      <c r="B149" s="18"/>
      <c r="C149" s="123" t="s">
        <v>538</v>
      </c>
      <c r="D149" s="123" t="s">
        <v>147</v>
      </c>
      <c r="E149" s="124" t="s">
        <v>1892</v>
      </c>
      <c r="F149" s="125" t="s">
        <v>1893</v>
      </c>
      <c r="G149" s="126" t="s">
        <v>1801</v>
      </c>
      <c r="H149" s="127">
        <v>1</v>
      </c>
      <c r="I149" s="128"/>
      <c r="J149" s="129">
        <f t="shared" si="33"/>
        <v>0</v>
      </c>
      <c r="K149" s="125" t="s">
        <v>19</v>
      </c>
      <c r="L149" s="18"/>
      <c r="M149" s="130" t="s">
        <v>19</v>
      </c>
      <c r="N149" s="131" t="s">
        <v>42</v>
      </c>
      <c r="P149" s="132">
        <f t="shared" si="34"/>
        <v>0</v>
      </c>
      <c r="Q149" s="132">
        <v>0</v>
      </c>
      <c r="R149" s="132">
        <f t="shared" si="35"/>
        <v>0</v>
      </c>
      <c r="S149" s="132">
        <v>0</v>
      </c>
      <c r="T149" s="133">
        <f t="shared" si="36"/>
        <v>0</v>
      </c>
      <c r="AR149" s="134" t="s">
        <v>152</v>
      </c>
      <c r="AT149" s="134" t="s">
        <v>147</v>
      </c>
      <c r="AU149" s="134" t="s">
        <v>81</v>
      </c>
      <c r="AY149" s="2" t="s">
        <v>145</v>
      </c>
      <c r="BE149" s="135">
        <f t="shared" si="22"/>
        <v>0</v>
      </c>
      <c r="BF149" s="135">
        <f t="shared" si="23"/>
        <v>0</v>
      </c>
      <c r="BG149" s="135">
        <f t="shared" si="24"/>
        <v>0</v>
      </c>
      <c r="BH149" s="135">
        <f t="shared" si="25"/>
        <v>0</v>
      </c>
      <c r="BI149" s="135">
        <f t="shared" si="26"/>
        <v>0</v>
      </c>
      <c r="BJ149" s="2" t="s">
        <v>79</v>
      </c>
      <c r="BK149" s="135">
        <f t="shared" si="37"/>
        <v>0</v>
      </c>
      <c r="BL149" s="2" t="s">
        <v>152</v>
      </c>
      <c r="BM149" s="134" t="s">
        <v>1894</v>
      </c>
    </row>
    <row r="150" spans="2:65" s="17" customFormat="1" ht="24.2" customHeight="1">
      <c r="B150" s="18"/>
      <c r="C150" s="123" t="s">
        <v>553</v>
      </c>
      <c r="D150" s="123" t="s">
        <v>147</v>
      </c>
      <c r="E150" s="124" t="s">
        <v>1895</v>
      </c>
      <c r="F150" s="125" t="s">
        <v>1896</v>
      </c>
      <c r="G150" s="126" t="s">
        <v>1801</v>
      </c>
      <c r="H150" s="127">
        <v>1</v>
      </c>
      <c r="I150" s="128"/>
      <c r="J150" s="129">
        <f t="shared" si="33"/>
        <v>0</v>
      </c>
      <c r="K150" s="125" t="s">
        <v>19</v>
      </c>
      <c r="L150" s="18"/>
      <c r="M150" s="130" t="s">
        <v>19</v>
      </c>
      <c r="N150" s="131" t="s">
        <v>42</v>
      </c>
      <c r="P150" s="132">
        <f t="shared" si="34"/>
        <v>0</v>
      </c>
      <c r="Q150" s="132">
        <v>0</v>
      </c>
      <c r="R150" s="132">
        <f t="shared" si="35"/>
        <v>0</v>
      </c>
      <c r="S150" s="132">
        <v>0</v>
      </c>
      <c r="T150" s="133">
        <f t="shared" si="36"/>
        <v>0</v>
      </c>
      <c r="AR150" s="134" t="s">
        <v>152</v>
      </c>
      <c r="AT150" s="134" t="s">
        <v>147</v>
      </c>
      <c r="AU150" s="134" t="s">
        <v>81</v>
      </c>
      <c r="AY150" s="2" t="s">
        <v>145</v>
      </c>
      <c r="BE150" s="135">
        <f t="shared" si="22"/>
        <v>0</v>
      </c>
      <c r="BF150" s="135">
        <f t="shared" si="23"/>
        <v>0</v>
      </c>
      <c r="BG150" s="135">
        <f t="shared" si="24"/>
        <v>0</v>
      </c>
      <c r="BH150" s="135">
        <f t="shared" si="25"/>
        <v>0</v>
      </c>
      <c r="BI150" s="135">
        <f t="shared" si="26"/>
        <v>0</v>
      </c>
      <c r="BJ150" s="2" t="s">
        <v>79</v>
      </c>
      <c r="BK150" s="135">
        <f t="shared" si="37"/>
        <v>0</v>
      </c>
      <c r="BL150" s="2" t="s">
        <v>152</v>
      </c>
      <c r="BM150" s="134" t="s">
        <v>1897</v>
      </c>
    </row>
    <row r="151" spans="2:65" s="17" customFormat="1" ht="21.75" customHeight="1">
      <c r="B151" s="18"/>
      <c r="C151" s="123" t="s">
        <v>560</v>
      </c>
      <c r="D151" s="123" t="s">
        <v>147</v>
      </c>
      <c r="E151" s="124" t="s">
        <v>1898</v>
      </c>
      <c r="F151" s="125" t="s">
        <v>1899</v>
      </c>
      <c r="G151" s="126" t="s">
        <v>1801</v>
      </c>
      <c r="H151" s="127">
        <v>1</v>
      </c>
      <c r="I151" s="128"/>
      <c r="J151" s="129">
        <f t="shared" si="33"/>
        <v>0</v>
      </c>
      <c r="K151" s="125" t="s">
        <v>19</v>
      </c>
      <c r="L151" s="18"/>
      <c r="M151" s="130" t="s">
        <v>19</v>
      </c>
      <c r="N151" s="131" t="s">
        <v>42</v>
      </c>
      <c r="P151" s="132">
        <f t="shared" si="34"/>
        <v>0</v>
      </c>
      <c r="Q151" s="132">
        <v>0</v>
      </c>
      <c r="R151" s="132">
        <f t="shared" si="35"/>
        <v>0</v>
      </c>
      <c r="S151" s="132">
        <v>0</v>
      </c>
      <c r="T151" s="133">
        <f t="shared" si="36"/>
        <v>0</v>
      </c>
      <c r="AR151" s="134" t="s">
        <v>152</v>
      </c>
      <c r="AT151" s="134" t="s">
        <v>147</v>
      </c>
      <c r="AU151" s="134" t="s">
        <v>81</v>
      </c>
      <c r="AY151" s="2" t="s">
        <v>145</v>
      </c>
      <c r="BE151" s="135">
        <f t="shared" si="22"/>
        <v>0</v>
      </c>
      <c r="BF151" s="135">
        <f t="shared" si="23"/>
        <v>0</v>
      </c>
      <c r="BG151" s="135">
        <f t="shared" si="24"/>
        <v>0</v>
      </c>
      <c r="BH151" s="135">
        <f t="shared" si="25"/>
        <v>0</v>
      </c>
      <c r="BI151" s="135">
        <f t="shared" si="26"/>
        <v>0</v>
      </c>
      <c r="BJ151" s="2" t="s">
        <v>79</v>
      </c>
      <c r="BK151" s="135">
        <f t="shared" si="37"/>
        <v>0</v>
      </c>
      <c r="BL151" s="2" t="s">
        <v>152</v>
      </c>
      <c r="BM151" s="134" t="s">
        <v>1900</v>
      </c>
    </row>
    <row r="152" spans="2:65" s="17" customFormat="1" ht="16.5" customHeight="1">
      <c r="B152" s="18"/>
      <c r="C152" s="123" t="s">
        <v>565</v>
      </c>
      <c r="D152" s="123" t="s">
        <v>147</v>
      </c>
      <c r="E152" s="124" t="s">
        <v>1901</v>
      </c>
      <c r="F152" s="125" t="s">
        <v>1902</v>
      </c>
      <c r="G152" s="126" t="s">
        <v>1801</v>
      </c>
      <c r="H152" s="127">
        <v>1</v>
      </c>
      <c r="I152" s="128"/>
      <c r="J152" s="129">
        <f t="shared" si="33"/>
        <v>0</v>
      </c>
      <c r="K152" s="125" t="s">
        <v>19</v>
      </c>
      <c r="L152" s="18"/>
      <c r="M152" s="130" t="s">
        <v>19</v>
      </c>
      <c r="N152" s="131" t="s">
        <v>42</v>
      </c>
      <c r="P152" s="132">
        <f t="shared" si="34"/>
        <v>0</v>
      </c>
      <c r="Q152" s="132">
        <v>0</v>
      </c>
      <c r="R152" s="132">
        <f t="shared" si="35"/>
        <v>0</v>
      </c>
      <c r="S152" s="132">
        <v>0</v>
      </c>
      <c r="T152" s="133">
        <f t="shared" si="36"/>
        <v>0</v>
      </c>
      <c r="AR152" s="134" t="s">
        <v>152</v>
      </c>
      <c r="AT152" s="134" t="s">
        <v>147</v>
      </c>
      <c r="AU152" s="134" t="s">
        <v>81</v>
      </c>
      <c r="AY152" s="2" t="s">
        <v>145</v>
      </c>
      <c r="BE152" s="135">
        <f t="shared" si="22"/>
        <v>0</v>
      </c>
      <c r="BF152" s="135">
        <f t="shared" si="23"/>
        <v>0</v>
      </c>
      <c r="BG152" s="135">
        <f t="shared" si="24"/>
        <v>0</v>
      </c>
      <c r="BH152" s="135">
        <f t="shared" si="25"/>
        <v>0</v>
      </c>
      <c r="BI152" s="135">
        <f t="shared" si="26"/>
        <v>0</v>
      </c>
      <c r="BJ152" s="2" t="s">
        <v>79</v>
      </c>
      <c r="BK152" s="135">
        <f t="shared" si="37"/>
        <v>0</v>
      </c>
      <c r="BL152" s="2" t="s">
        <v>152</v>
      </c>
      <c r="BM152" s="134" t="s">
        <v>1903</v>
      </c>
    </row>
    <row r="153" spans="2:65" s="17" customFormat="1" ht="16.5" customHeight="1">
      <c r="B153" s="18"/>
      <c r="C153" s="123" t="s">
        <v>572</v>
      </c>
      <c r="D153" s="123" t="s">
        <v>147</v>
      </c>
      <c r="E153" s="124" t="s">
        <v>1904</v>
      </c>
      <c r="F153" s="125" t="s">
        <v>1905</v>
      </c>
      <c r="G153" s="126" t="s">
        <v>1801</v>
      </c>
      <c r="H153" s="127">
        <v>1</v>
      </c>
      <c r="I153" s="128"/>
      <c r="J153" s="129">
        <f t="shared" si="33"/>
        <v>0</v>
      </c>
      <c r="K153" s="125" t="s">
        <v>19</v>
      </c>
      <c r="L153" s="18"/>
      <c r="M153" s="130" t="s">
        <v>19</v>
      </c>
      <c r="N153" s="131" t="s">
        <v>42</v>
      </c>
      <c r="P153" s="132">
        <f t="shared" si="34"/>
        <v>0</v>
      </c>
      <c r="Q153" s="132">
        <v>0</v>
      </c>
      <c r="R153" s="132">
        <f t="shared" si="35"/>
        <v>0</v>
      </c>
      <c r="S153" s="132">
        <v>0</v>
      </c>
      <c r="T153" s="133">
        <f t="shared" si="36"/>
        <v>0</v>
      </c>
      <c r="AR153" s="134" t="s">
        <v>152</v>
      </c>
      <c r="AT153" s="134" t="s">
        <v>147</v>
      </c>
      <c r="AU153" s="134" t="s">
        <v>81</v>
      </c>
      <c r="AY153" s="2" t="s">
        <v>145</v>
      </c>
      <c r="BE153" s="135">
        <f t="shared" si="22"/>
        <v>0</v>
      </c>
      <c r="BF153" s="135">
        <f t="shared" si="23"/>
        <v>0</v>
      </c>
      <c r="BG153" s="135">
        <f t="shared" si="24"/>
        <v>0</v>
      </c>
      <c r="BH153" s="135">
        <f t="shared" si="25"/>
        <v>0</v>
      </c>
      <c r="BI153" s="135">
        <f t="shared" si="26"/>
        <v>0</v>
      </c>
      <c r="BJ153" s="2" t="s">
        <v>79</v>
      </c>
      <c r="BK153" s="135">
        <f t="shared" si="37"/>
        <v>0</v>
      </c>
      <c r="BL153" s="2" t="s">
        <v>152</v>
      </c>
      <c r="BM153" s="134" t="s">
        <v>1906</v>
      </c>
    </row>
    <row r="154" spans="2:65" s="17" customFormat="1" ht="21.75" customHeight="1">
      <c r="B154" s="18"/>
      <c r="C154" s="123" t="s">
        <v>577</v>
      </c>
      <c r="D154" s="123" t="s">
        <v>147</v>
      </c>
      <c r="E154" s="124" t="s">
        <v>1907</v>
      </c>
      <c r="F154" s="125" t="s">
        <v>1908</v>
      </c>
      <c r="G154" s="126" t="s">
        <v>292</v>
      </c>
      <c r="H154" s="127">
        <v>400</v>
      </c>
      <c r="I154" s="128"/>
      <c r="J154" s="129">
        <f t="shared" si="33"/>
        <v>0</v>
      </c>
      <c r="K154" s="125" t="s">
        <v>19</v>
      </c>
      <c r="L154" s="18"/>
      <c r="M154" s="130" t="s">
        <v>19</v>
      </c>
      <c r="N154" s="131" t="s">
        <v>42</v>
      </c>
      <c r="P154" s="132">
        <f t="shared" si="34"/>
        <v>0</v>
      </c>
      <c r="Q154" s="132">
        <v>0</v>
      </c>
      <c r="R154" s="132">
        <f t="shared" si="35"/>
        <v>0</v>
      </c>
      <c r="S154" s="132">
        <v>0</v>
      </c>
      <c r="T154" s="133">
        <f t="shared" si="36"/>
        <v>0</v>
      </c>
      <c r="AR154" s="134" t="s">
        <v>152</v>
      </c>
      <c r="AT154" s="134" t="s">
        <v>147</v>
      </c>
      <c r="AU154" s="134" t="s">
        <v>81</v>
      </c>
      <c r="AY154" s="2" t="s">
        <v>145</v>
      </c>
      <c r="BE154" s="135">
        <f t="shared" si="22"/>
        <v>0</v>
      </c>
      <c r="BF154" s="135">
        <f t="shared" si="23"/>
        <v>0</v>
      </c>
      <c r="BG154" s="135">
        <f t="shared" si="24"/>
        <v>0</v>
      </c>
      <c r="BH154" s="135">
        <f t="shared" si="25"/>
        <v>0</v>
      </c>
      <c r="BI154" s="135">
        <f t="shared" si="26"/>
        <v>0</v>
      </c>
      <c r="BJ154" s="2" t="s">
        <v>79</v>
      </c>
      <c r="BK154" s="135">
        <f t="shared" si="37"/>
        <v>0</v>
      </c>
      <c r="BL154" s="2" t="s">
        <v>152</v>
      </c>
      <c r="BM154" s="134" t="s">
        <v>1909</v>
      </c>
    </row>
    <row r="155" spans="2:65" s="17" customFormat="1" ht="16.5" customHeight="1">
      <c r="B155" s="18"/>
      <c r="C155" s="123" t="s">
        <v>584</v>
      </c>
      <c r="D155" s="123" t="s">
        <v>147</v>
      </c>
      <c r="E155" s="124" t="s">
        <v>1910</v>
      </c>
      <c r="F155" s="125" t="s">
        <v>1893</v>
      </c>
      <c r="G155" s="126" t="s">
        <v>1801</v>
      </c>
      <c r="H155" s="127">
        <v>1</v>
      </c>
      <c r="I155" s="128"/>
      <c r="J155" s="129">
        <f t="shared" si="33"/>
        <v>0</v>
      </c>
      <c r="K155" s="125" t="s">
        <v>19</v>
      </c>
      <c r="L155" s="18"/>
      <c r="M155" s="130" t="s">
        <v>19</v>
      </c>
      <c r="N155" s="131" t="s">
        <v>42</v>
      </c>
      <c r="P155" s="132">
        <f t="shared" si="34"/>
        <v>0</v>
      </c>
      <c r="Q155" s="132">
        <v>0</v>
      </c>
      <c r="R155" s="132">
        <f t="shared" si="35"/>
        <v>0</v>
      </c>
      <c r="S155" s="132">
        <v>0</v>
      </c>
      <c r="T155" s="133">
        <f t="shared" si="36"/>
        <v>0</v>
      </c>
      <c r="AR155" s="134" t="s">
        <v>152</v>
      </c>
      <c r="AT155" s="134" t="s">
        <v>147</v>
      </c>
      <c r="AU155" s="134" t="s">
        <v>81</v>
      </c>
      <c r="AY155" s="2" t="s">
        <v>145</v>
      </c>
      <c r="BE155" s="135">
        <f t="shared" si="22"/>
        <v>0</v>
      </c>
      <c r="BF155" s="135">
        <f t="shared" si="23"/>
        <v>0</v>
      </c>
      <c r="BG155" s="135">
        <f t="shared" si="24"/>
        <v>0</v>
      </c>
      <c r="BH155" s="135">
        <f t="shared" si="25"/>
        <v>0</v>
      </c>
      <c r="BI155" s="135">
        <f t="shared" si="26"/>
        <v>0</v>
      </c>
      <c r="BJ155" s="2" t="s">
        <v>79</v>
      </c>
      <c r="BK155" s="135">
        <f t="shared" si="37"/>
        <v>0</v>
      </c>
      <c r="BL155" s="2" t="s">
        <v>152</v>
      </c>
      <c r="BM155" s="134" t="s">
        <v>1911</v>
      </c>
    </row>
    <row r="156" spans="2:63" s="110" customFormat="1" ht="22.9" customHeight="1">
      <c r="B156" s="111"/>
      <c r="D156" s="112" t="s">
        <v>70</v>
      </c>
      <c r="E156" s="121" t="s">
        <v>1912</v>
      </c>
      <c r="F156" s="121" t="s">
        <v>1913</v>
      </c>
      <c r="I156" s="114"/>
      <c r="J156" s="122">
        <f>BK156</f>
        <v>0</v>
      </c>
      <c r="L156" s="111"/>
      <c r="M156" s="116"/>
      <c r="P156" s="117">
        <f>SUM(P157:P182)</f>
        <v>0</v>
      </c>
      <c r="R156" s="117">
        <f>SUM(R157:R182)</f>
        <v>0</v>
      </c>
      <c r="T156" s="118">
        <f>SUM(T157:T182)</f>
        <v>0</v>
      </c>
      <c r="AR156" s="112" t="s">
        <v>81</v>
      </c>
      <c r="AT156" s="119" t="s">
        <v>70</v>
      </c>
      <c r="AU156" s="119" t="s">
        <v>79</v>
      </c>
      <c r="AY156" s="112" t="s">
        <v>145</v>
      </c>
      <c r="BK156" s="120">
        <f>SUM(BK157:BK182)</f>
        <v>0</v>
      </c>
    </row>
    <row r="157" spans="2:65" s="17" customFormat="1" ht="16.5" customHeight="1">
      <c r="B157" s="18"/>
      <c r="C157" s="123" t="s">
        <v>590</v>
      </c>
      <c r="D157" s="123" t="s">
        <v>147</v>
      </c>
      <c r="E157" s="124" t="s">
        <v>1914</v>
      </c>
      <c r="F157" s="125" t="s">
        <v>1915</v>
      </c>
      <c r="G157" s="126" t="s">
        <v>1495</v>
      </c>
      <c r="H157" s="127">
        <v>2</v>
      </c>
      <c r="I157" s="128"/>
      <c r="J157" s="129">
        <f aca="true" t="shared" si="38" ref="J157:J182">ROUND(I157*H157,2)</f>
        <v>0</v>
      </c>
      <c r="K157" s="125" t="s">
        <v>19</v>
      </c>
      <c r="L157" s="18"/>
      <c r="M157" s="130" t="s">
        <v>19</v>
      </c>
      <c r="N157" s="131" t="s">
        <v>42</v>
      </c>
      <c r="P157" s="132">
        <f aca="true" t="shared" si="39" ref="P157:P182">O157*H157</f>
        <v>0</v>
      </c>
      <c r="Q157" s="132">
        <v>0</v>
      </c>
      <c r="R157" s="132">
        <f aca="true" t="shared" si="40" ref="R157:R182">Q157*H157</f>
        <v>0</v>
      </c>
      <c r="S157" s="132">
        <v>0</v>
      </c>
      <c r="T157" s="133">
        <f aca="true" t="shared" si="41" ref="T157:T182">S157*H157</f>
        <v>0</v>
      </c>
      <c r="AR157" s="134" t="s">
        <v>152</v>
      </c>
      <c r="AT157" s="134" t="s">
        <v>147</v>
      </c>
      <c r="AU157" s="134" t="s">
        <v>81</v>
      </c>
      <c r="AY157" s="2" t="s">
        <v>145</v>
      </c>
      <c r="BE157" s="135">
        <f t="shared" si="22"/>
        <v>0</v>
      </c>
      <c r="BF157" s="135">
        <f t="shared" si="23"/>
        <v>0</v>
      </c>
      <c r="BG157" s="135">
        <f t="shared" si="24"/>
        <v>0</v>
      </c>
      <c r="BH157" s="135">
        <f t="shared" si="25"/>
        <v>0</v>
      </c>
      <c r="BI157" s="135">
        <f t="shared" si="26"/>
        <v>0</v>
      </c>
      <c r="BJ157" s="2" t="s">
        <v>79</v>
      </c>
      <c r="BK157" s="135">
        <f aca="true" t="shared" si="42" ref="BK157:BK182">ROUND(I157*H157,2)</f>
        <v>0</v>
      </c>
      <c r="BL157" s="2" t="s">
        <v>152</v>
      </c>
      <c r="BM157" s="134" t="s">
        <v>1916</v>
      </c>
    </row>
    <row r="158" spans="2:65" s="17" customFormat="1" ht="16.5" customHeight="1">
      <c r="B158" s="18"/>
      <c r="C158" s="123" t="s">
        <v>595</v>
      </c>
      <c r="D158" s="123" t="s">
        <v>147</v>
      </c>
      <c r="E158" s="124" t="s">
        <v>1917</v>
      </c>
      <c r="F158" s="125" t="s">
        <v>1918</v>
      </c>
      <c r="G158" s="126" t="s">
        <v>292</v>
      </c>
      <c r="H158" s="127">
        <v>20</v>
      </c>
      <c r="I158" s="128"/>
      <c r="J158" s="129">
        <f t="shared" si="38"/>
        <v>0</v>
      </c>
      <c r="K158" s="125" t="s">
        <v>19</v>
      </c>
      <c r="L158" s="18"/>
      <c r="M158" s="130" t="s">
        <v>19</v>
      </c>
      <c r="N158" s="131" t="s">
        <v>42</v>
      </c>
      <c r="P158" s="132">
        <f t="shared" si="39"/>
        <v>0</v>
      </c>
      <c r="Q158" s="132">
        <v>0</v>
      </c>
      <c r="R158" s="132">
        <f t="shared" si="40"/>
        <v>0</v>
      </c>
      <c r="S158" s="132">
        <v>0</v>
      </c>
      <c r="T158" s="133">
        <f t="shared" si="41"/>
        <v>0</v>
      </c>
      <c r="AR158" s="134" t="s">
        <v>152</v>
      </c>
      <c r="AT158" s="134" t="s">
        <v>147</v>
      </c>
      <c r="AU158" s="134" t="s">
        <v>81</v>
      </c>
      <c r="AY158" s="2" t="s">
        <v>145</v>
      </c>
      <c r="BE158" s="135">
        <f t="shared" si="22"/>
        <v>0</v>
      </c>
      <c r="BF158" s="135">
        <f t="shared" si="23"/>
        <v>0</v>
      </c>
      <c r="BG158" s="135">
        <f t="shared" si="24"/>
        <v>0</v>
      </c>
      <c r="BH158" s="135">
        <f t="shared" si="25"/>
        <v>0</v>
      </c>
      <c r="BI158" s="135">
        <f t="shared" si="26"/>
        <v>0</v>
      </c>
      <c r="BJ158" s="2" t="s">
        <v>79</v>
      </c>
      <c r="BK158" s="135">
        <f t="shared" si="42"/>
        <v>0</v>
      </c>
      <c r="BL158" s="2" t="s">
        <v>152</v>
      </c>
      <c r="BM158" s="134" t="s">
        <v>1919</v>
      </c>
    </row>
    <row r="159" spans="2:65" s="17" customFormat="1" ht="16.5" customHeight="1">
      <c r="B159" s="18"/>
      <c r="C159" s="123" t="s">
        <v>599</v>
      </c>
      <c r="D159" s="123" t="s">
        <v>147</v>
      </c>
      <c r="E159" s="124" t="s">
        <v>1920</v>
      </c>
      <c r="F159" s="125" t="s">
        <v>1921</v>
      </c>
      <c r="G159" s="126" t="s">
        <v>1801</v>
      </c>
      <c r="H159" s="127">
        <v>1</v>
      </c>
      <c r="I159" s="128"/>
      <c r="J159" s="129">
        <f t="shared" si="38"/>
        <v>0</v>
      </c>
      <c r="K159" s="125" t="s">
        <v>19</v>
      </c>
      <c r="L159" s="18"/>
      <c r="M159" s="130" t="s">
        <v>19</v>
      </c>
      <c r="N159" s="131" t="s">
        <v>42</v>
      </c>
      <c r="P159" s="132">
        <f t="shared" si="39"/>
        <v>0</v>
      </c>
      <c r="Q159" s="132">
        <v>0</v>
      </c>
      <c r="R159" s="132">
        <f t="shared" si="40"/>
        <v>0</v>
      </c>
      <c r="S159" s="132">
        <v>0</v>
      </c>
      <c r="T159" s="133">
        <f t="shared" si="41"/>
        <v>0</v>
      </c>
      <c r="AR159" s="134" t="s">
        <v>152</v>
      </c>
      <c r="AT159" s="134" t="s">
        <v>147</v>
      </c>
      <c r="AU159" s="134" t="s">
        <v>81</v>
      </c>
      <c r="AY159" s="2" t="s">
        <v>145</v>
      </c>
      <c r="BE159" s="135">
        <f t="shared" si="22"/>
        <v>0</v>
      </c>
      <c r="BF159" s="135">
        <f t="shared" si="23"/>
        <v>0</v>
      </c>
      <c r="BG159" s="135">
        <f t="shared" si="24"/>
        <v>0</v>
      </c>
      <c r="BH159" s="135">
        <f t="shared" si="25"/>
        <v>0</v>
      </c>
      <c r="BI159" s="135">
        <f t="shared" si="26"/>
        <v>0</v>
      </c>
      <c r="BJ159" s="2" t="s">
        <v>79</v>
      </c>
      <c r="BK159" s="135">
        <f t="shared" si="42"/>
        <v>0</v>
      </c>
      <c r="BL159" s="2" t="s">
        <v>152</v>
      </c>
      <c r="BM159" s="134" t="s">
        <v>1922</v>
      </c>
    </row>
    <row r="160" spans="2:65" s="17" customFormat="1" ht="16.5" customHeight="1">
      <c r="B160" s="18"/>
      <c r="C160" s="123" t="s">
        <v>603</v>
      </c>
      <c r="D160" s="123" t="s">
        <v>147</v>
      </c>
      <c r="E160" s="124" t="s">
        <v>1923</v>
      </c>
      <c r="F160" s="125" t="s">
        <v>1924</v>
      </c>
      <c r="G160" s="126" t="s">
        <v>292</v>
      </c>
      <c r="H160" s="127">
        <v>50</v>
      </c>
      <c r="I160" s="128"/>
      <c r="J160" s="129">
        <f t="shared" si="38"/>
        <v>0</v>
      </c>
      <c r="K160" s="125" t="s">
        <v>19</v>
      </c>
      <c r="L160" s="18"/>
      <c r="M160" s="130" t="s">
        <v>19</v>
      </c>
      <c r="N160" s="131" t="s">
        <v>42</v>
      </c>
      <c r="P160" s="132">
        <f t="shared" si="39"/>
        <v>0</v>
      </c>
      <c r="Q160" s="132">
        <v>0</v>
      </c>
      <c r="R160" s="132">
        <f t="shared" si="40"/>
        <v>0</v>
      </c>
      <c r="S160" s="132">
        <v>0</v>
      </c>
      <c r="T160" s="133">
        <f t="shared" si="41"/>
        <v>0</v>
      </c>
      <c r="AR160" s="134" t="s">
        <v>152</v>
      </c>
      <c r="AT160" s="134" t="s">
        <v>147</v>
      </c>
      <c r="AU160" s="134" t="s">
        <v>81</v>
      </c>
      <c r="AY160" s="2" t="s">
        <v>145</v>
      </c>
      <c r="BE160" s="135">
        <f t="shared" si="22"/>
        <v>0</v>
      </c>
      <c r="BF160" s="135">
        <f t="shared" si="23"/>
        <v>0</v>
      </c>
      <c r="BG160" s="135">
        <f t="shared" si="24"/>
        <v>0</v>
      </c>
      <c r="BH160" s="135">
        <f t="shared" si="25"/>
        <v>0</v>
      </c>
      <c r="BI160" s="135">
        <f t="shared" si="26"/>
        <v>0</v>
      </c>
      <c r="BJ160" s="2" t="s">
        <v>79</v>
      </c>
      <c r="BK160" s="135">
        <f t="shared" si="42"/>
        <v>0</v>
      </c>
      <c r="BL160" s="2" t="s">
        <v>152</v>
      </c>
      <c r="BM160" s="134" t="s">
        <v>1925</v>
      </c>
    </row>
    <row r="161" spans="2:65" s="17" customFormat="1" ht="16.5" customHeight="1">
      <c r="B161" s="18"/>
      <c r="C161" s="123" t="s">
        <v>607</v>
      </c>
      <c r="D161" s="123" t="s">
        <v>147</v>
      </c>
      <c r="E161" s="124" t="s">
        <v>1926</v>
      </c>
      <c r="F161" s="125" t="s">
        <v>1927</v>
      </c>
      <c r="G161" s="126" t="s">
        <v>292</v>
      </c>
      <c r="H161" s="127">
        <v>15</v>
      </c>
      <c r="I161" s="128"/>
      <c r="J161" s="129">
        <f t="shared" si="38"/>
        <v>0</v>
      </c>
      <c r="K161" s="125" t="s">
        <v>19</v>
      </c>
      <c r="L161" s="18"/>
      <c r="M161" s="130" t="s">
        <v>19</v>
      </c>
      <c r="N161" s="131" t="s">
        <v>42</v>
      </c>
      <c r="P161" s="132">
        <f t="shared" si="39"/>
        <v>0</v>
      </c>
      <c r="Q161" s="132">
        <v>0</v>
      </c>
      <c r="R161" s="132">
        <f t="shared" si="40"/>
        <v>0</v>
      </c>
      <c r="S161" s="132">
        <v>0</v>
      </c>
      <c r="T161" s="133">
        <f t="shared" si="41"/>
        <v>0</v>
      </c>
      <c r="AR161" s="134" t="s">
        <v>152</v>
      </c>
      <c r="AT161" s="134" t="s">
        <v>147</v>
      </c>
      <c r="AU161" s="134" t="s">
        <v>81</v>
      </c>
      <c r="AY161" s="2" t="s">
        <v>145</v>
      </c>
      <c r="BE161" s="135">
        <f t="shared" si="22"/>
        <v>0</v>
      </c>
      <c r="BF161" s="135">
        <f t="shared" si="23"/>
        <v>0</v>
      </c>
      <c r="BG161" s="135">
        <f t="shared" si="24"/>
        <v>0</v>
      </c>
      <c r="BH161" s="135">
        <f t="shared" si="25"/>
        <v>0</v>
      </c>
      <c r="BI161" s="135">
        <f t="shared" si="26"/>
        <v>0</v>
      </c>
      <c r="BJ161" s="2" t="s">
        <v>79</v>
      </c>
      <c r="BK161" s="135">
        <f t="shared" si="42"/>
        <v>0</v>
      </c>
      <c r="BL161" s="2" t="s">
        <v>152</v>
      </c>
      <c r="BM161" s="134" t="s">
        <v>1928</v>
      </c>
    </row>
    <row r="162" spans="2:65" s="17" customFormat="1" ht="16.5" customHeight="1">
      <c r="B162" s="18"/>
      <c r="C162" s="123" t="s">
        <v>612</v>
      </c>
      <c r="D162" s="123" t="s">
        <v>147</v>
      </c>
      <c r="E162" s="124" t="s">
        <v>1929</v>
      </c>
      <c r="F162" s="125" t="s">
        <v>1930</v>
      </c>
      <c r="G162" s="126" t="s">
        <v>292</v>
      </c>
      <c r="H162" s="127">
        <v>50</v>
      </c>
      <c r="I162" s="128"/>
      <c r="J162" s="129">
        <f t="shared" si="38"/>
        <v>0</v>
      </c>
      <c r="K162" s="125" t="s">
        <v>19</v>
      </c>
      <c r="L162" s="18"/>
      <c r="M162" s="130" t="s">
        <v>19</v>
      </c>
      <c r="N162" s="131" t="s">
        <v>42</v>
      </c>
      <c r="P162" s="132">
        <f t="shared" si="39"/>
        <v>0</v>
      </c>
      <c r="Q162" s="132">
        <v>0</v>
      </c>
      <c r="R162" s="132">
        <f t="shared" si="40"/>
        <v>0</v>
      </c>
      <c r="S162" s="132">
        <v>0</v>
      </c>
      <c r="T162" s="133">
        <f t="shared" si="41"/>
        <v>0</v>
      </c>
      <c r="AR162" s="134" t="s">
        <v>152</v>
      </c>
      <c r="AT162" s="134" t="s">
        <v>147</v>
      </c>
      <c r="AU162" s="134" t="s">
        <v>81</v>
      </c>
      <c r="AY162" s="2" t="s">
        <v>145</v>
      </c>
      <c r="BE162" s="135">
        <f t="shared" si="22"/>
        <v>0</v>
      </c>
      <c r="BF162" s="135">
        <f t="shared" si="23"/>
        <v>0</v>
      </c>
      <c r="BG162" s="135">
        <f t="shared" si="24"/>
        <v>0</v>
      </c>
      <c r="BH162" s="135">
        <f t="shared" si="25"/>
        <v>0</v>
      </c>
      <c r="BI162" s="135">
        <f t="shared" si="26"/>
        <v>0</v>
      </c>
      <c r="BJ162" s="2" t="s">
        <v>79</v>
      </c>
      <c r="BK162" s="135">
        <f t="shared" si="42"/>
        <v>0</v>
      </c>
      <c r="BL162" s="2" t="s">
        <v>152</v>
      </c>
      <c r="BM162" s="134" t="s">
        <v>1931</v>
      </c>
    </row>
    <row r="163" spans="2:65" s="17" customFormat="1" ht="16.5" customHeight="1">
      <c r="B163" s="18"/>
      <c r="C163" s="123" t="s">
        <v>616</v>
      </c>
      <c r="D163" s="123" t="s">
        <v>147</v>
      </c>
      <c r="E163" s="124" t="s">
        <v>1932</v>
      </c>
      <c r="F163" s="125" t="s">
        <v>1933</v>
      </c>
      <c r="G163" s="126" t="s">
        <v>1495</v>
      </c>
      <c r="H163" s="127">
        <v>90</v>
      </c>
      <c r="I163" s="128"/>
      <c r="J163" s="129">
        <f t="shared" si="38"/>
        <v>0</v>
      </c>
      <c r="K163" s="125" t="s">
        <v>19</v>
      </c>
      <c r="L163" s="18"/>
      <c r="M163" s="130" t="s">
        <v>19</v>
      </c>
      <c r="N163" s="131" t="s">
        <v>42</v>
      </c>
      <c r="P163" s="132">
        <f t="shared" si="39"/>
        <v>0</v>
      </c>
      <c r="Q163" s="132">
        <v>0</v>
      </c>
      <c r="R163" s="132">
        <f t="shared" si="40"/>
        <v>0</v>
      </c>
      <c r="S163" s="132">
        <v>0</v>
      </c>
      <c r="T163" s="133">
        <f t="shared" si="41"/>
        <v>0</v>
      </c>
      <c r="AR163" s="134" t="s">
        <v>152</v>
      </c>
      <c r="AT163" s="134" t="s">
        <v>147</v>
      </c>
      <c r="AU163" s="134" t="s">
        <v>81</v>
      </c>
      <c r="AY163" s="2" t="s">
        <v>145</v>
      </c>
      <c r="BE163" s="135">
        <f t="shared" si="22"/>
        <v>0</v>
      </c>
      <c r="BF163" s="135">
        <f t="shared" si="23"/>
        <v>0</v>
      </c>
      <c r="BG163" s="135">
        <f t="shared" si="24"/>
        <v>0</v>
      </c>
      <c r="BH163" s="135">
        <f t="shared" si="25"/>
        <v>0</v>
      </c>
      <c r="BI163" s="135">
        <f t="shared" si="26"/>
        <v>0</v>
      </c>
      <c r="BJ163" s="2" t="s">
        <v>79</v>
      </c>
      <c r="BK163" s="135">
        <f t="shared" si="42"/>
        <v>0</v>
      </c>
      <c r="BL163" s="2" t="s">
        <v>152</v>
      </c>
      <c r="BM163" s="134" t="s">
        <v>1934</v>
      </c>
    </row>
    <row r="164" spans="2:65" s="17" customFormat="1" ht="37.9" customHeight="1">
      <c r="B164" s="18"/>
      <c r="C164" s="123" t="s">
        <v>620</v>
      </c>
      <c r="D164" s="123" t="s">
        <v>147</v>
      </c>
      <c r="E164" s="124" t="s">
        <v>1935</v>
      </c>
      <c r="F164" s="125" t="s">
        <v>1936</v>
      </c>
      <c r="G164" s="126" t="s">
        <v>1495</v>
      </c>
      <c r="H164" s="127">
        <v>16</v>
      </c>
      <c r="I164" s="128"/>
      <c r="J164" s="129">
        <f t="shared" si="38"/>
        <v>0</v>
      </c>
      <c r="K164" s="125" t="s">
        <v>19</v>
      </c>
      <c r="L164" s="18"/>
      <c r="M164" s="130" t="s">
        <v>19</v>
      </c>
      <c r="N164" s="131" t="s">
        <v>42</v>
      </c>
      <c r="P164" s="132">
        <f t="shared" si="39"/>
        <v>0</v>
      </c>
      <c r="Q164" s="132">
        <v>0</v>
      </c>
      <c r="R164" s="132">
        <f t="shared" si="40"/>
        <v>0</v>
      </c>
      <c r="S164" s="132">
        <v>0</v>
      </c>
      <c r="T164" s="133">
        <f t="shared" si="41"/>
        <v>0</v>
      </c>
      <c r="AR164" s="134" t="s">
        <v>152</v>
      </c>
      <c r="AT164" s="134" t="s">
        <v>147</v>
      </c>
      <c r="AU164" s="134" t="s">
        <v>81</v>
      </c>
      <c r="AY164" s="2" t="s">
        <v>145</v>
      </c>
      <c r="BE164" s="135">
        <f t="shared" si="22"/>
        <v>0</v>
      </c>
      <c r="BF164" s="135">
        <f t="shared" si="23"/>
        <v>0</v>
      </c>
      <c r="BG164" s="135">
        <f t="shared" si="24"/>
        <v>0</v>
      </c>
      <c r="BH164" s="135">
        <f t="shared" si="25"/>
        <v>0</v>
      </c>
      <c r="BI164" s="135">
        <f t="shared" si="26"/>
        <v>0</v>
      </c>
      <c r="BJ164" s="2" t="s">
        <v>79</v>
      </c>
      <c r="BK164" s="135">
        <f t="shared" si="42"/>
        <v>0</v>
      </c>
      <c r="BL164" s="2" t="s">
        <v>152</v>
      </c>
      <c r="BM164" s="134" t="s">
        <v>1937</v>
      </c>
    </row>
    <row r="165" spans="2:65" s="17" customFormat="1" ht="37.9" customHeight="1">
      <c r="B165" s="18"/>
      <c r="C165" s="123" t="s">
        <v>627</v>
      </c>
      <c r="D165" s="123" t="s">
        <v>147</v>
      </c>
      <c r="E165" s="124" t="s">
        <v>1938</v>
      </c>
      <c r="F165" s="125" t="s">
        <v>1939</v>
      </c>
      <c r="G165" s="126" t="s">
        <v>1495</v>
      </c>
      <c r="H165" s="127">
        <v>1</v>
      </c>
      <c r="I165" s="128"/>
      <c r="J165" s="129">
        <f t="shared" si="38"/>
        <v>0</v>
      </c>
      <c r="K165" s="125" t="s">
        <v>19</v>
      </c>
      <c r="L165" s="18"/>
      <c r="M165" s="130" t="s">
        <v>19</v>
      </c>
      <c r="N165" s="131" t="s">
        <v>42</v>
      </c>
      <c r="P165" s="132">
        <f t="shared" si="39"/>
        <v>0</v>
      </c>
      <c r="Q165" s="132">
        <v>0</v>
      </c>
      <c r="R165" s="132">
        <f t="shared" si="40"/>
        <v>0</v>
      </c>
      <c r="S165" s="132">
        <v>0</v>
      </c>
      <c r="T165" s="133">
        <f t="shared" si="41"/>
        <v>0</v>
      </c>
      <c r="AR165" s="134" t="s">
        <v>152</v>
      </c>
      <c r="AT165" s="134" t="s">
        <v>147</v>
      </c>
      <c r="AU165" s="134" t="s">
        <v>81</v>
      </c>
      <c r="AY165" s="2" t="s">
        <v>145</v>
      </c>
      <c r="BE165" s="135">
        <f t="shared" si="22"/>
        <v>0</v>
      </c>
      <c r="BF165" s="135">
        <f t="shared" si="23"/>
        <v>0</v>
      </c>
      <c r="BG165" s="135">
        <f t="shared" si="24"/>
        <v>0</v>
      </c>
      <c r="BH165" s="135">
        <f t="shared" si="25"/>
        <v>0</v>
      </c>
      <c r="BI165" s="135">
        <f t="shared" si="26"/>
        <v>0</v>
      </c>
      <c r="BJ165" s="2" t="s">
        <v>79</v>
      </c>
      <c r="BK165" s="135">
        <f t="shared" si="42"/>
        <v>0</v>
      </c>
      <c r="BL165" s="2" t="s">
        <v>152</v>
      </c>
      <c r="BM165" s="134" t="s">
        <v>1940</v>
      </c>
    </row>
    <row r="166" spans="2:65" s="17" customFormat="1" ht="21.75" customHeight="1">
      <c r="B166" s="18"/>
      <c r="C166" s="123" t="s">
        <v>634</v>
      </c>
      <c r="D166" s="123" t="s">
        <v>147</v>
      </c>
      <c r="E166" s="124" t="s">
        <v>1941</v>
      </c>
      <c r="F166" s="125" t="s">
        <v>1942</v>
      </c>
      <c r="G166" s="126" t="s">
        <v>1495</v>
      </c>
      <c r="H166" s="127">
        <v>52</v>
      </c>
      <c r="I166" s="128"/>
      <c r="J166" s="129">
        <f t="shared" si="38"/>
        <v>0</v>
      </c>
      <c r="K166" s="125" t="s">
        <v>19</v>
      </c>
      <c r="L166" s="18"/>
      <c r="M166" s="130" t="s">
        <v>19</v>
      </c>
      <c r="N166" s="131" t="s">
        <v>42</v>
      </c>
      <c r="P166" s="132">
        <f t="shared" si="39"/>
        <v>0</v>
      </c>
      <c r="Q166" s="132">
        <v>0</v>
      </c>
      <c r="R166" s="132">
        <f t="shared" si="40"/>
        <v>0</v>
      </c>
      <c r="S166" s="132">
        <v>0</v>
      </c>
      <c r="T166" s="133">
        <f t="shared" si="41"/>
        <v>0</v>
      </c>
      <c r="AR166" s="134" t="s">
        <v>152</v>
      </c>
      <c r="AT166" s="134" t="s">
        <v>147</v>
      </c>
      <c r="AU166" s="134" t="s">
        <v>81</v>
      </c>
      <c r="AY166" s="2" t="s">
        <v>145</v>
      </c>
      <c r="BE166" s="135">
        <f t="shared" si="22"/>
        <v>0</v>
      </c>
      <c r="BF166" s="135">
        <f t="shared" si="23"/>
        <v>0</v>
      </c>
      <c r="BG166" s="135">
        <f t="shared" si="24"/>
        <v>0</v>
      </c>
      <c r="BH166" s="135">
        <f t="shared" si="25"/>
        <v>0</v>
      </c>
      <c r="BI166" s="135">
        <f t="shared" si="26"/>
        <v>0</v>
      </c>
      <c r="BJ166" s="2" t="s">
        <v>79</v>
      </c>
      <c r="BK166" s="135">
        <f t="shared" si="42"/>
        <v>0</v>
      </c>
      <c r="BL166" s="2" t="s">
        <v>152</v>
      </c>
      <c r="BM166" s="134" t="s">
        <v>1943</v>
      </c>
    </row>
    <row r="167" spans="2:65" s="17" customFormat="1" ht="24.2" customHeight="1">
      <c r="B167" s="18"/>
      <c r="C167" s="123" t="s">
        <v>651</v>
      </c>
      <c r="D167" s="123" t="s">
        <v>147</v>
      </c>
      <c r="E167" s="124" t="s">
        <v>1944</v>
      </c>
      <c r="F167" s="125" t="s">
        <v>1945</v>
      </c>
      <c r="G167" s="126" t="s">
        <v>1495</v>
      </c>
      <c r="H167" s="127">
        <v>12</v>
      </c>
      <c r="I167" s="128"/>
      <c r="J167" s="129">
        <f t="shared" si="38"/>
        <v>0</v>
      </c>
      <c r="K167" s="125" t="s">
        <v>19</v>
      </c>
      <c r="L167" s="18"/>
      <c r="M167" s="130" t="s">
        <v>19</v>
      </c>
      <c r="N167" s="131" t="s">
        <v>42</v>
      </c>
      <c r="P167" s="132">
        <f t="shared" si="39"/>
        <v>0</v>
      </c>
      <c r="Q167" s="132">
        <v>0</v>
      </c>
      <c r="R167" s="132">
        <f t="shared" si="40"/>
        <v>0</v>
      </c>
      <c r="S167" s="132">
        <v>0</v>
      </c>
      <c r="T167" s="133">
        <f t="shared" si="41"/>
        <v>0</v>
      </c>
      <c r="AR167" s="134" t="s">
        <v>152</v>
      </c>
      <c r="AT167" s="134" t="s">
        <v>147</v>
      </c>
      <c r="AU167" s="134" t="s">
        <v>81</v>
      </c>
      <c r="AY167" s="2" t="s">
        <v>145</v>
      </c>
      <c r="BE167" s="135">
        <f t="shared" si="22"/>
        <v>0</v>
      </c>
      <c r="BF167" s="135">
        <f t="shared" si="23"/>
        <v>0</v>
      </c>
      <c r="BG167" s="135">
        <f t="shared" si="24"/>
        <v>0</v>
      </c>
      <c r="BH167" s="135">
        <f t="shared" si="25"/>
        <v>0</v>
      </c>
      <c r="BI167" s="135">
        <f t="shared" si="26"/>
        <v>0</v>
      </c>
      <c r="BJ167" s="2" t="s">
        <v>79</v>
      </c>
      <c r="BK167" s="135">
        <f t="shared" si="42"/>
        <v>0</v>
      </c>
      <c r="BL167" s="2" t="s">
        <v>152</v>
      </c>
      <c r="BM167" s="134" t="s">
        <v>1946</v>
      </c>
    </row>
    <row r="168" spans="2:65" s="17" customFormat="1" ht="16.5" customHeight="1">
      <c r="B168" s="18"/>
      <c r="C168" s="123" t="s">
        <v>658</v>
      </c>
      <c r="D168" s="123" t="s">
        <v>147</v>
      </c>
      <c r="E168" s="124" t="s">
        <v>1947</v>
      </c>
      <c r="F168" s="125" t="s">
        <v>1948</v>
      </c>
      <c r="G168" s="126" t="s">
        <v>1495</v>
      </c>
      <c r="H168" s="127">
        <v>5</v>
      </c>
      <c r="I168" s="128"/>
      <c r="J168" s="129">
        <f t="shared" si="38"/>
        <v>0</v>
      </c>
      <c r="K168" s="125" t="s">
        <v>19</v>
      </c>
      <c r="L168" s="18"/>
      <c r="M168" s="130" t="s">
        <v>19</v>
      </c>
      <c r="N168" s="131" t="s">
        <v>42</v>
      </c>
      <c r="P168" s="132">
        <f t="shared" si="39"/>
        <v>0</v>
      </c>
      <c r="Q168" s="132">
        <v>0</v>
      </c>
      <c r="R168" s="132">
        <f t="shared" si="40"/>
        <v>0</v>
      </c>
      <c r="S168" s="132">
        <v>0</v>
      </c>
      <c r="T168" s="133">
        <f t="shared" si="41"/>
        <v>0</v>
      </c>
      <c r="AR168" s="134" t="s">
        <v>152</v>
      </c>
      <c r="AT168" s="134" t="s">
        <v>147</v>
      </c>
      <c r="AU168" s="134" t="s">
        <v>81</v>
      </c>
      <c r="AY168" s="2" t="s">
        <v>145</v>
      </c>
      <c r="BE168" s="135">
        <f t="shared" si="22"/>
        <v>0</v>
      </c>
      <c r="BF168" s="135">
        <f t="shared" si="23"/>
        <v>0</v>
      </c>
      <c r="BG168" s="135">
        <f t="shared" si="24"/>
        <v>0</v>
      </c>
      <c r="BH168" s="135">
        <f t="shared" si="25"/>
        <v>0</v>
      </c>
      <c r="BI168" s="135">
        <f t="shared" si="26"/>
        <v>0</v>
      </c>
      <c r="BJ168" s="2" t="s">
        <v>79</v>
      </c>
      <c r="BK168" s="135">
        <f t="shared" si="42"/>
        <v>0</v>
      </c>
      <c r="BL168" s="2" t="s">
        <v>152</v>
      </c>
      <c r="BM168" s="134" t="s">
        <v>1949</v>
      </c>
    </row>
    <row r="169" spans="2:65" s="17" customFormat="1" ht="16.5" customHeight="1">
      <c r="B169" s="18"/>
      <c r="C169" s="123" t="s">
        <v>668</v>
      </c>
      <c r="D169" s="123" t="s">
        <v>147</v>
      </c>
      <c r="E169" s="124" t="s">
        <v>1950</v>
      </c>
      <c r="F169" s="125" t="s">
        <v>1951</v>
      </c>
      <c r="G169" s="126" t="s">
        <v>1495</v>
      </c>
      <c r="H169" s="127">
        <v>6</v>
      </c>
      <c r="I169" s="128"/>
      <c r="J169" s="129">
        <f t="shared" si="38"/>
        <v>0</v>
      </c>
      <c r="K169" s="125" t="s">
        <v>19</v>
      </c>
      <c r="L169" s="18"/>
      <c r="M169" s="130" t="s">
        <v>19</v>
      </c>
      <c r="N169" s="131" t="s">
        <v>42</v>
      </c>
      <c r="P169" s="132">
        <f t="shared" si="39"/>
        <v>0</v>
      </c>
      <c r="Q169" s="132">
        <v>0</v>
      </c>
      <c r="R169" s="132">
        <f t="shared" si="40"/>
        <v>0</v>
      </c>
      <c r="S169" s="132">
        <v>0</v>
      </c>
      <c r="T169" s="133">
        <f t="shared" si="41"/>
        <v>0</v>
      </c>
      <c r="AR169" s="134" t="s">
        <v>152</v>
      </c>
      <c r="AT169" s="134" t="s">
        <v>147</v>
      </c>
      <c r="AU169" s="134" t="s">
        <v>81</v>
      </c>
      <c r="AY169" s="2" t="s">
        <v>145</v>
      </c>
      <c r="BE169" s="135">
        <f t="shared" si="22"/>
        <v>0</v>
      </c>
      <c r="BF169" s="135">
        <f t="shared" si="23"/>
        <v>0</v>
      </c>
      <c r="BG169" s="135">
        <f t="shared" si="24"/>
        <v>0</v>
      </c>
      <c r="BH169" s="135">
        <f t="shared" si="25"/>
        <v>0</v>
      </c>
      <c r="BI169" s="135">
        <f t="shared" si="26"/>
        <v>0</v>
      </c>
      <c r="BJ169" s="2" t="s">
        <v>79</v>
      </c>
      <c r="BK169" s="135">
        <f t="shared" si="42"/>
        <v>0</v>
      </c>
      <c r="BL169" s="2" t="s">
        <v>152</v>
      </c>
      <c r="BM169" s="134" t="s">
        <v>1952</v>
      </c>
    </row>
    <row r="170" spans="2:65" s="17" customFormat="1" ht="16.5" customHeight="1">
      <c r="B170" s="18"/>
      <c r="C170" s="123" t="s">
        <v>676</v>
      </c>
      <c r="D170" s="123" t="s">
        <v>147</v>
      </c>
      <c r="E170" s="124" t="s">
        <v>1953</v>
      </c>
      <c r="F170" s="125" t="s">
        <v>1954</v>
      </c>
      <c r="G170" s="126" t="s">
        <v>1495</v>
      </c>
      <c r="H170" s="127">
        <v>2</v>
      </c>
      <c r="I170" s="128"/>
      <c r="J170" s="129">
        <f t="shared" si="38"/>
        <v>0</v>
      </c>
      <c r="K170" s="125" t="s">
        <v>19</v>
      </c>
      <c r="L170" s="18"/>
      <c r="M170" s="130" t="s">
        <v>19</v>
      </c>
      <c r="N170" s="131" t="s">
        <v>42</v>
      </c>
      <c r="P170" s="132">
        <f t="shared" si="39"/>
        <v>0</v>
      </c>
      <c r="Q170" s="132">
        <v>0</v>
      </c>
      <c r="R170" s="132">
        <f t="shared" si="40"/>
        <v>0</v>
      </c>
      <c r="S170" s="132">
        <v>0</v>
      </c>
      <c r="T170" s="133">
        <f t="shared" si="41"/>
        <v>0</v>
      </c>
      <c r="AR170" s="134" t="s">
        <v>152</v>
      </c>
      <c r="AT170" s="134" t="s">
        <v>147</v>
      </c>
      <c r="AU170" s="134" t="s">
        <v>81</v>
      </c>
      <c r="AY170" s="2" t="s">
        <v>145</v>
      </c>
      <c r="BE170" s="135">
        <f t="shared" si="22"/>
        <v>0</v>
      </c>
      <c r="BF170" s="135">
        <f t="shared" si="23"/>
        <v>0</v>
      </c>
      <c r="BG170" s="135">
        <f t="shared" si="24"/>
        <v>0</v>
      </c>
      <c r="BH170" s="135">
        <f t="shared" si="25"/>
        <v>0</v>
      </c>
      <c r="BI170" s="135">
        <f t="shared" si="26"/>
        <v>0</v>
      </c>
      <c r="BJ170" s="2" t="s">
        <v>79</v>
      </c>
      <c r="BK170" s="135">
        <f t="shared" si="42"/>
        <v>0</v>
      </c>
      <c r="BL170" s="2" t="s">
        <v>152</v>
      </c>
      <c r="BM170" s="134" t="s">
        <v>1955</v>
      </c>
    </row>
    <row r="171" spans="2:65" s="17" customFormat="1" ht="16.5" customHeight="1">
      <c r="B171" s="18"/>
      <c r="C171" s="123" t="s">
        <v>685</v>
      </c>
      <c r="D171" s="123" t="s">
        <v>147</v>
      </c>
      <c r="E171" s="124" t="s">
        <v>1956</v>
      </c>
      <c r="F171" s="125" t="s">
        <v>1957</v>
      </c>
      <c r="G171" s="126" t="s">
        <v>1495</v>
      </c>
      <c r="H171" s="127">
        <v>33</v>
      </c>
      <c r="I171" s="128"/>
      <c r="J171" s="129">
        <f t="shared" si="38"/>
        <v>0</v>
      </c>
      <c r="K171" s="125" t="s">
        <v>19</v>
      </c>
      <c r="L171" s="18"/>
      <c r="M171" s="130" t="s">
        <v>19</v>
      </c>
      <c r="N171" s="131" t="s">
        <v>42</v>
      </c>
      <c r="P171" s="132">
        <f t="shared" si="39"/>
        <v>0</v>
      </c>
      <c r="Q171" s="132">
        <v>0</v>
      </c>
      <c r="R171" s="132">
        <f t="shared" si="40"/>
        <v>0</v>
      </c>
      <c r="S171" s="132">
        <v>0</v>
      </c>
      <c r="T171" s="133">
        <f t="shared" si="41"/>
        <v>0</v>
      </c>
      <c r="AR171" s="134" t="s">
        <v>152</v>
      </c>
      <c r="AT171" s="134" t="s">
        <v>147</v>
      </c>
      <c r="AU171" s="134" t="s">
        <v>81</v>
      </c>
      <c r="AY171" s="2" t="s">
        <v>145</v>
      </c>
      <c r="BE171" s="135">
        <f t="shared" si="22"/>
        <v>0</v>
      </c>
      <c r="BF171" s="135">
        <f t="shared" si="23"/>
        <v>0</v>
      </c>
      <c r="BG171" s="135">
        <f t="shared" si="24"/>
        <v>0</v>
      </c>
      <c r="BH171" s="135">
        <f t="shared" si="25"/>
        <v>0</v>
      </c>
      <c r="BI171" s="135">
        <f t="shared" si="26"/>
        <v>0</v>
      </c>
      <c r="BJ171" s="2" t="s">
        <v>79</v>
      </c>
      <c r="BK171" s="135">
        <f t="shared" si="42"/>
        <v>0</v>
      </c>
      <c r="BL171" s="2" t="s">
        <v>152</v>
      </c>
      <c r="BM171" s="134" t="s">
        <v>1958</v>
      </c>
    </row>
    <row r="172" spans="2:65" s="17" customFormat="1" ht="16.5" customHeight="1">
      <c r="B172" s="18"/>
      <c r="C172" s="123" t="s">
        <v>691</v>
      </c>
      <c r="D172" s="123" t="s">
        <v>147</v>
      </c>
      <c r="E172" s="124" t="s">
        <v>1959</v>
      </c>
      <c r="F172" s="125" t="s">
        <v>1960</v>
      </c>
      <c r="G172" s="126" t="s">
        <v>292</v>
      </c>
      <c r="H172" s="127">
        <v>50</v>
      </c>
      <c r="I172" s="128"/>
      <c r="J172" s="129">
        <f t="shared" si="38"/>
        <v>0</v>
      </c>
      <c r="K172" s="125" t="s">
        <v>19</v>
      </c>
      <c r="L172" s="18"/>
      <c r="M172" s="130" t="s">
        <v>19</v>
      </c>
      <c r="N172" s="131" t="s">
        <v>42</v>
      </c>
      <c r="P172" s="132">
        <f t="shared" si="39"/>
        <v>0</v>
      </c>
      <c r="Q172" s="132">
        <v>0</v>
      </c>
      <c r="R172" s="132">
        <f t="shared" si="40"/>
        <v>0</v>
      </c>
      <c r="S172" s="132">
        <v>0</v>
      </c>
      <c r="T172" s="133">
        <f t="shared" si="41"/>
        <v>0</v>
      </c>
      <c r="AR172" s="134" t="s">
        <v>152</v>
      </c>
      <c r="AT172" s="134" t="s">
        <v>147</v>
      </c>
      <c r="AU172" s="134" t="s">
        <v>81</v>
      </c>
      <c r="AY172" s="2" t="s">
        <v>145</v>
      </c>
      <c r="BE172" s="135">
        <f t="shared" si="22"/>
        <v>0</v>
      </c>
      <c r="BF172" s="135">
        <f t="shared" si="23"/>
        <v>0</v>
      </c>
      <c r="BG172" s="135">
        <f t="shared" si="24"/>
        <v>0</v>
      </c>
      <c r="BH172" s="135">
        <f t="shared" si="25"/>
        <v>0</v>
      </c>
      <c r="BI172" s="135">
        <f t="shared" si="26"/>
        <v>0</v>
      </c>
      <c r="BJ172" s="2" t="s">
        <v>79</v>
      </c>
      <c r="BK172" s="135">
        <f t="shared" si="42"/>
        <v>0</v>
      </c>
      <c r="BL172" s="2" t="s">
        <v>152</v>
      </c>
      <c r="BM172" s="134" t="s">
        <v>1961</v>
      </c>
    </row>
    <row r="173" spans="2:65" s="17" customFormat="1" ht="16.5" customHeight="1">
      <c r="B173" s="18"/>
      <c r="C173" s="123" t="s">
        <v>699</v>
      </c>
      <c r="D173" s="123" t="s">
        <v>147</v>
      </c>
      <c r="E173" s="124" t="s">
        <v>1962</v>
      </c>
      <c r="F173" s="125" t="s">
        <v>1963</v>
      </c>
      <c r="G173" s="126" t="s">
        <v>1495</v>
      </c>
      <c r="H173" s="127">
        <v>20</v>
      </c>
      <c r="I173" s="128"/>
      <c r="J173" s="129">
        <f t="shared" si="38"/>
        <v>0</v>
      </c>
      <c r="K173" s="125" t="s">
        <v>19</v>
      </c>
      <c r="L173" s="18"/>
      <c r="M173" s="130" t="s">
        <v>19</v>
      </c>
      <c r="N173" s="131" t="s">
        <v>42</v>
      </c>
      <c r="P173" s="132">
        <f t="shared" si="39"/>
        <v>0</v>
      </c>
      <c r="Q173" s="132">
        <v>0</v>
      </c>
      <c r="R173" s="132">
        <f t="shared" si="40"/>
        <v>0</v>
      </c>
      <c r="S173" s="132">
        <v>0</v>
      </c>
      <c r="T173" s="133">
        <f t="shared" si="41"/>
        <v>0</v>
      </c>
      <c r="AR173" s="134" t="s">
        <v>152</v>
      </c>
      <c r="AT173" s="134" t="s">
        <v>147</v>
      </c>
      <c r="AU173" s="134" t="s">
        <v>81</v>
      </c>
      <c r="AY173" s="2" t="s">
        <v>145</v>
      </c>
      <c r="BE173" s="135">
        <f t="shared" si="22"/>
        <v>0</v>
      </c>
      <c r="BF173" s="135">
        <f t="shared" si="23"/>
        <v>0</v>
      </c>
      <c r="BG173" s="135">
        <f t="shared" si="24"/>
        <v>0</v>
      </c>
      <c r="BH173" s="135">
        <f t="shared" si="25"/>
        <v>0</v>
      </c>
      <c r="BI173" s="135">
        <f t="shared" si="26"/>
        <v>0</v>
      </c>
      <c r="BJ173" s="2" t="s">
        <v>79</v>
      </c>
      <c r="BK173" s="135">
        <f t="shared" si="42"/>
        <v>0</v>
      </c>
      <c r="BL173" s="2" t="s">
        <v>152</v>
      </c>
      <c r="BM173" s="134" t="s">
        <v>1964</v>
      </c>
    </row>
    <row r="174" spans="2:65" s="17" customFormat="1" ht="16.5" customHeight="1">
      <c r="B174" s="18"/>
      <c r="C174" s="123" t="s">
        <v>710</v>
      </c>
      <c r="D174" s="123" t="s">
        <v>147</v>
      </c>
      <c r="E174" s="124" t="s">
        <v>1965</v>
      </c>
      <c r="F174" s="125" t="s">
        <v>1966</v>
      </c>
      <c r="G174" s="126" t="s">
        <v>292</v>
      </c>
      <c r="H174" s="127">
        <v>650</v>
      </c>
      <c r="I174" s="128"/>
      <c r="J174" s="129">
        <f t="shared" si="38"/>
        <v>0</v>
      </c>
      <c r="K174" s="125" t="s">
        <v>19</v>
      </c>
      <c r="L174" s="18"/>
      <c r="M174" s="130" t="s">
        <v>19</v>
      </c>
      <c r="N174" s="131" t="s">
        <v>42</v>
      </c>
      <c r="P174" s="132">
        <f t="shared" si="39"/>
        <v>0</v>
      </c>
      <c r="Q174" s="132">
        <v>0</v>
      </c>
      <c r="R174" s="132">
        <f t="shared" si="40"/>
        <v>0</v>
      </c>
      <c r="S174" s="132">
        <v>0</v>
      </c>
      <c r="T174" s="133">
        <f t="shared" si="41"/>
        <v>0</v>
      </c>
      <c r="AR174" s="134" t="s">
        <v>152</v>
      </c>
      <c r="AT174" s="134" t="s">
        <v>147</v>
      </c>
      <c r="AU174" s="134" t="s">
        <v>81</v>
      </c>
      <c r="AY174" s="2" t="s">
        <v>145</v>
      </c>
      <c r="BE174" s="135">
        <f t="shared" si="22"/>
        <v>0</v>
      </c>
      <c r="BF174" s="135">
        <f t="shared" si="23"/>
        <v>0</v>
      </c>
      <c r="BG174" s="135">
        <f t="shared" si="24"/>
        <v>0</v>
      </c>
      <c r="BH174" s="135">
        <f t="shared" si="25"/>
        <v>0</v>
      </c>
      <c r="BI174" s="135">
        <f t="shared" si="26"/>
        <v>0</v>
      </c>
      <c r="BJ174" s="2" t="s">
        <v>79</v>
      </c>
      <c r="BK174" s="135">
        <f t="shared" si="42"/>
        <v>0</v>
      </c>
      <c r="BL174" s="2" t="s">
        <v>152</v>
      </c>
      <c r="BM174" s="134" t="s">
        <v>1967</v>
      </c>
    </row>
    <row r="175" spans="2:65" s="17" customFormat="1" ht="16.5" customHeight="1">
      <c r="B175" s="18"/>
      <c r="C175" s="123" t="s">
        <v>718</v>
      </c>
      <c r="D175" s="123" t="s">
        <v>147</v>
      </c>
      <c r="E175" s="124" t="s">
        <v>1968</v>
      </c>
      <c r="F175" s="125" t="s">
        <v>1921</v>
      </c>
      <c r="G175" s="126" t="s">
        <v>1801</v>
      </c>
      <c r="H175" s="127">
        <v>1</v>
      </c>
      <c r="I175" s="128"/>
      <c r="J175" s="129">
        <f t="shared" si="38"/>
        <v>0</v>
      </c>
      <c r="K175" s="125" t="s">
        <v>19</v>
      </c>
      <c r="L175" s="18"/>
      <c r="M175" s="130" t="s">
        <v>19</v>
      </c>
      <c r="N175" s="131" t="s">
        <v>42</v>
      </c>
      <c r="P175" s="132">
        <f t="shared" si="39"/>
        <v>0</v>
      </c>
      <c r="Q175" s="132">
        <v>0</v>
      </c>
      <c r="R175" s="132">
        <f t="shared" si="40"/>
        <v>0</v>
      </c>
      <c r="S175" s="132">
        <v>0</v>
      </c>
      <c r="T175" s="133">
        <f t="shared" si="41"/>
        <v>0</v>
      </c>
      <c r="AR175" s="134" t="s">
        <v>152</v>
      </c>
      <c r="AT175" s="134" t="s">
        <v>147</v>
      </c>
      <c r="AU175" s="134" t="s">
        <v>81</v>
      </c>
      <c r="AY175" s="2" t="s">
        <v>145</v>
      </c>
      <c r="BE175" s="135">
        <f aca="true" t="shared" si="43" ref="BE175:BE238">IF(N175="základní",J175,0)</f>
        <v>0</v>
      </c>
      <c r="BF175" s="135">
        <f aca="true" t="shared" si="44" ref="BF175:BF238">IF(N175="snížená",J175,0)</f>
        <v>0</v>
      </c>
      <c r="BG175" s="135">
        <f aca="true" t="shared" si="45" ref="BG175:BG238">IF(N175="zákl. přenesená",J175,0)</f>
        <v>0</v>
      </c>
      <c r="BH175" s="135">
        <f aca="true" t="shared" si="46" ref="BH175:BH238">IF(N175="sníž. přenesená",J175,0)</f>
        <v>0</v>
      </c>
      <c r="BI175" s="135">
        <f aca="true" t="shared" si="47" ref="BI175:BI238">IF(N175="nulová",J175,0)</f>
        <v>0</v>
      </c>
      <c r="BJ175" s="2" t="s">
        <v>79</v>
      </c>
      <c r="BK175" s="135">
        <f t="shared" si="42"/>
        <v>0</v>
      </c>
      <c r="BL175" s="2" t="s">
        <v>152</v>
      </c>
      <c r="BM175" s="134" t="s">
        <v>1969</v>
      </c>
    </row>
    <row r="176" spans="2:65" s="17" customFormat="1" ht="37.9" customHeight="1">
      <c r="B176" s="18"/>
      <c r="C176" s="123" t="s">
        <v>724</v>
      </c>
      <c r="D176" s="123" t="s">
        <v>147</v>
      </c>
      <c r="E176" s="124" t="s">
        <v>1970</v>
      </c>
      <c r="F176" s="125" t="s">
        <v>1971</v>
      </c>
      <c r="G176" s="126" t="s">
        <v>1495</v>
      </c>
      <c r="H176" s="127">
        <v>1</v>
      </c>
      <c r="I176" s="128"/>
      <c r="J176" s="129">
        <f t="shared" si="38"/>
        <v>0</v>
      </c>
      <c r="K176" s="125" t="s">
        <v>19</v>
      </c>
      <c r="L176" s="18"/>
      <c r="M176" s="130" t="s">
        <v>19</v>
      </c>
      <c r="N176" s="131" t="s">
        <v>42</v>
      </c>
      <c r="P176" s="132">
        <f t="shared" si="39"/>
        <v>0</v>
      </c>
      <c r="Q176" s="132">
        <v>0</v>
      </c>
      <c r="R176" s="132">
        <f t="shared" si="40"/>
        <v>0</v>
      </c>
      <c r="S176" s="132">
        <v>0</v>
      </c>
      <c r="T176" s="133">
        <f t="shared" si="41"/>
        <v>0</v>
      </c>
      <c r="AR176" s="134" t="s">
        <v>152</v>
      </c>
      <c r="AT176" s="134" t="s">
        <v>147</v>
      </c>
      <c r="AU176" s="134" t="s">
        <v>81</v>
      </c>
      <c r="AY176" s="2" t="s">
        <v>145</v>
      </c>
      <c r="BE176" s="135">
        <f t="shared" si="43"/>
        <v>0</v>
      </c>
      <c r="BF176" s="135">
        <f t="shared" si="44"/>
        <v>0</v>
      </c>
      <c r="BG176" s="135">
        <f t="shared" si="45"/>
        <v>0</v>
      </c>
      <c r="BH176" s="135">
        <f t="shared" si="46"/>
        <v>0</v>
      </c>
      <c r="BI176" s="135">
        <f t="shared" si="47"/>
        <v>0</v>
      </c>
      <c r="BJ176" s="2" t="s">
        <v>79</v>
      </c>
      <c r="BK176" s="135">
        <f t="shared" si="42"/>
        <v>0</v>
      </c>
      <c r="BL176" s="2" t="s">
        <v>152</v>
      </c>
      <c r="BM176" s="134" t="s">
        <v>1972</v>
      </c>
    </row>
    <row r="177" spans="2:65" s="17" customFormat="1" ht="33" customHeight="1">
      <c r="B177" s="18"/>
      <c r="C177" s="123" t="s">
        <v>731</v>
      </c>
      <c r="D177" s="123" t="s">
        <v>147</v>
      </c>
      <c r="E177" s="124" t="s">
        <v>1973</v>
      </c>
      <c r="F177" s="125" t="s">
        <v>1974</v>
      </c>
      <c r="G177" s="126" t="s">
        <v>1495</v>
      </c>
      <c r="H177" s="127">
        <v>18</v>
      </c>
      <c r="I177" s="128"/>
      <c r="J177" s="129">
        <f t="shared" si="38"/>
        <v>0</v>
      </c>
      <c r="K177" s="125" t="s">
        <v>19</v>
      </c>
      <c r="L177" s="18"/>
      <c r="M177" s="130" t="s">
        <v>19</v>
      </c>
      <c r="N177" s="131" t="s">
        <v>42</v>
      </c>
      <c r="P177" s="132">
        <f t="shared" si="39"/>
        <v>0</v>
      </c>
      <c r="Q177" s="132">
        <v>0</v>
      </c>
      <c r="R177" s="132">
        <f t="shared" si="40"/>
        <v>0</v>
      </c>
      <c r="S177" s="132">
        <v>0</v>
      </c>
      <c r="T177" s="133">
        <f t="shared" si="41"/>
        <v>0</v>
      </c>
      <c r="AR177" s="134" t="s">
        <v>152</v>
      </c>
      <c r="AT177" s="134" t="s">
        <v>147</v>
      </c>
      <c r="AU177" s="134" t="s">
        <v>81</v>
      </c>
      <c r="AY177" s="2" t="s">
        <v>145</v>
      </c>
      <c r="BE177" s="135">
        <f t="shared" si="43"/>
        <v>0</v>
      </c>
      <c r="BF177" s="135">
        <f t="shared" si="44"/>
        <v>0</v>
      </c>
      <c r="BG177" s="135">
        <f t="shared" si="45"/>
        <v>0</v>
      </c>
      <c r="BH177" s="135">
        <f t="shared" si="46"/>
        <v>0</v>
      </c>
      <c r="BI177" s="135">
        <f t="shared" si="47"/>
        <v>0</v>
      </c>
      <c r="BJ177" s="2" t="s">
        <v>79</v>
      </c>
      <c r="BK177" s="135">
        <f t="shared" si="42"/>
        <v>0</v>
      </c>
      <c r="BL177" s="2" t="s">
        <v>152</v>
      </c>
      <c r="BM177" s="134" t="s">
        <v>1975</v>
      </c>
    </row>
    <row r="178" spans="2:65" s="17" customFormat="1" ht="21.75" customHeight="1">
      <c r="B178" s="18"/>
      <c r="C178" s="123" t="s">
        <v>737</v>
      </c>
      <c r="D178" s="123" t="s">
        <v>147</v>
      </c>
      <c r="E178" s="124" t="s">
        <v>1976</v>
      </c>
      <c r="F178" s="125" t="s">
        <v>1977</v>
      </c>
      <c r="G178" s="126" t="s">
        <v>1495</v>
      </c>
      <c r="H178" s="127">
        <v>45</v>
      </c>
      <c r="I178" s="128"/>
      <c r="J178" s="129">
        <f t="shared" si="38"/>
        <v>0</v>
      </c>
      <c r="K178" s="125" t="s">
        <v>19</v>
      </c>
      <c r="L178" s="18"/>
      <c r="M178" s="130" t="s">
        <v>19</v>
      </c>
      <c r="N178" s="131" t="s">
        <v>42</v>
      </c>
      <c r="P178" s="132">
        <f t="shared" si="39"/>
        <v>0</v>
      </c>
      <c r="Q178" s="132">
        <v>0</v>
      </c>
      <c r="R178" s="132">
        <f t="shared" si="40"/>
        <v>0</v>
      </c>
      <c r="S178" s="132">
        <v>0</v>
      </c>
      <c r="T178" s="133">
        <f t="shared" si="41"/>
        <v>0</v>
      </c>
      <c r="AR178" s="134" t="s">
        <v>152</v>
      </c>
      <c r="AT178" s="134" t="s">
        <v>147</v>
      </c>
      <c r="AU178" s="134" t="s">
        <v>81</v>
      </c>
      <c r="AY178" s="2" t="s">
        <v>145</v>
      </c>
      <c r="BE178" s="135">
        <f t="shared" si="43"/>
        <v>0</v>
      </c>
      <c r="BF178" s="135">
        <f t="shared" si="44"/>
        <v>0</v>
      </c>
      <c r="BG178" s="135">
        <f t="shared" si="45"/>
        <v>0</v>
      </c>
      <c r="BH178" s="135">
        <f t="shared" si="46"/>
        <v>0</v>
      </c>
      <c r="BI178" s="135">
        <f t="shared" si="47"/>
        <v>0</v>
      </c>
      <c r="BJ178" s="2" t="s">
        <v>79</v>
      </c>
      <c r="BK178" s="135">
        <f t="shared" si="42"/>
        <v>0</v>
      </c>
      <c r="BL178" s="2" t="s">
        <v>152</v>
      </c>
      <c r="BM178" s="134" t="s">
        <v>1978</v>
      </c>
    </row>
    <row r="179" spans="2:65" s="17" customFormat="1" ht="24.2" customHeight="1">
      <c r="B179" s="18"/>
      <c r="C179" s="123" t="s">
        <v>740</v>
      </c>
      <c r="D179" s="123" t="s">
        <v>147</v>
      </c>
      <c r="E179" s="124" t="s">
        <v>1979</v>
      </c>
      <c r="F179" s="125" t="s">
        <v>1980</v>
      </c>
      <c r="G179" s="126" t="s">
        <v>1495</v>
      </c>
      <c r="H179" s="127">
        <v>17</v>
      </c>
      <c r="I179" s="128"/>
      <c r="J179" s="129">
        <f t="shared" si="38"/>
        <v>0</v>
      </c>
      <c r="K179" s="125" t="s">
        <v>19</v>
      </c>
      <c r="L179" s="18"/>
      <c r="M179" s="130" t="s">
        <v>19</v>
      </c>
      <c r="N179" s="131" t="s">
        <v>42</v>
      </c>
      <c r="P179" s="132">
        <f t="shared" si="39"/>
        <v>0</v>
      </c>
      <c r="Q179" s="132">
        <v>0</v>
      </c>
      <c r="R179" s="132">
        <f t="shared" si="40"/>
        <v>0</v>
      </c>
      <c r="S179" s="132">
        <v>0</v>
      </c>
      <c r="T179" s="133">
        <f t="shared" si="41"/>
        <v>0</v>
      </c>
      <c r="AR179" s="134" t="s">
        <v>152</v>
      </c>
      <c r="AT179" s="134" t="s">
        <v>147</v>
      </c>
      <c r="AU179" s="134" t="s">
        <v>81</v>
      </c>
      <c r="AY179" s="2" t="s">
        <v>145</v>
      </c>
      <c r="BE179" s="135">
        <f t="shared" si="43"/>
        <v>0</v>
      </c>
      <c r="BF179" s="135">
        <f t="shared" si="44"/>
        <v>0</v>
      </c>
      <c r="BG179" s="135">
        <f t="shared" si="45"/>
        <v>0</v>
      </c>
      <c r="BH179" s="135">
        <f t="shared" si="46"/>
        <v>0</v>
      </c>
      <c r="BI179" s="135">
        <f t="shared" si="47"/>
        <v>0</v>
      </c>
      <c r="BJ179" s="2" t="s">
        <v>79</v>
      </c>
      <c r="BK179" s="135">
        <f t="shared" si="42"/>
        <v>0</v>
      </c>
      <c r="BL179" s="2" t="s">
        <v>152</v>
      </c>
      <c r="BM179" s="134" t="s">
        <v>1981</v>
      </c>
    </row>
    <row r="180" spans="2:65" s="17" customFormat="1" ht="37.9" customHeight="1">
      <c r="B180" s="18"/>
      <c r="C180" s="123" t="s">
        <v>747</v>
      </c>
      <c r="D180" s="123" t="s">
        <v>147</v>
      </c>
      <c r="E180" s="124" t="s">
        <v>1982</v>
      </c>
      <c r="F180" s="125" t="s">
        <v>1983</v>
      </c>
      <c r="G180" s="126" t="s">
        <v>1495</v>
      </c>
      <c r="H180" s="127">
        <v>30</v>
      </c>
      <c r="I180" s="128"/>
      <c r="J180" s="129">
        <f t="shared" si="38"/>
        <v>0</v>
      </c>
      <c r="K180" s="125" t="s">
        <v>19</v>
      </c>
      <c r="L180" s="18"/>
      <c r="M180" s="130" t="s">
        <v>19</v>
      </c>
      <c r="N180" s="131" t="s">
        <v>42</v>
      </c>
      <c r="P180" s="132">
        <f t="shared" si="39"/>
        <v>0</v>
      </c>
      <c r="Q180" s="132">
        <v>0</v>
      </c>
      <c r="R180" s="132">
        <f t="shared" si="40"/>
        <v>0</v>
      </c>
      <c r="S180" s="132">
        <v>0</v>
      </c>
      <c r="T180" s="133">
        <f t="shared" si="41"/>
        <v>0</v>
      </c>
      <c r="AR180" s="134" t="s">
        <v>152</v>
      </c>
      <c r="AT180" s="134" t="s">
        <v>147</v>
      </c>
      <c r="AU180" s="134" t="s">
        <v>81</v>
      </c>
      <c r="AY180" s="2" t="s">
        <v>145</v>
      </c>
      <c r="BE180" s="135">
        <f t="shared" si="43"/>
        <v>0</v>
      </c>
      <c r="BF180" s="135">
        <f t="shared" si="44"/>
        <v>0</v>
      </c>
      <c r="BG180" s="135">
        <f t="shared" si="45"/>
        <v>0</v>
      </c>
      <c r="BH180" s="135">
        <f t="shared" si="46"/>
        <v>0</v>
      </c>
      <c r="BI180" s="135">
        <f t="shared" si="47"/>
        <v>0</v>
      </c>
      <c r="BJ180" s="2" t="s">
        <v>79</v>
      </c>
      <c r="BK180" s="135">
        <f t="shared" si="42"/>
        <v>0</v>
      </c>
      <c r="BL180" s="2" t="s">
        <v>152</v>
      </c>
      <c r="BM180" s="134" t="s">
        <v>1984</v>
      </c>
    </row>
    <row r="181" spans="2:65" s="17" customFormat="1" ht="16.5" customHeight="1">
      <c r="B181" s="18"/>
      <c r="C181" s="123" t="s">
        <v>755</v>
      </c>
      <c r="D181" s="123" t="s">
        <v>147</v>
      </c>
      <c r="E181" s="124" t="s">
        <v>1985</v>
      </c>
      <c r="F181" s="125" t="s">
        <v>1986</v>
      </c>
      <c r="G181" s="126" t="s">
        <v>292</v>
      </c>
      <c r="H181" s="127">
        <v>20</v>
      </c>
      <c r="I181" s="128"/>
      <c r="J181" s="129">
        <f t="shared" si="38"/>
        <v>0</v>
      </c>
      <c r="K181" s="125" t="s">
        <v>19</v>
      </c>
      <c r="L181" s="18"/>
      <c r="M181" s="130" t="s">
        <v>19</v>
      </c>
      <c r="N181" s="131" t="s">
        <v>42</v>
      </c>
      <c r="P181" s="132">
        <f t="shared" si="39"/>
        <v>0</v>
      </c>
      <c r="Q181" s="132">
        <v>0</v>
      </c>
      <c r="R181" s="132">
        <f t="shared" si="40"/>
        <v>0</v>
      </c>
      <c r="S181" s="132">
        <v>0</v>
      </c>
      <c r="T181" s="133">
        <f t="shared" si="41"/>
        <v>0</v>
      </c>
      <c r="AR181" s="134" t="s">
        <v>152</v>
      </c>
      <c r="AT181" s="134" t="s">
        <v>147</v>
      </c>
      <c r="AU181" s="134" t="s">
        <v>81</v>
      </c>
      <c r="AY181" s="2" t="s">
        <v>145</v>
      </c>
      <c r="BE181" s="135">
        <f t="shared" si="43"/>
        <v>0</v>
      </c>
      <c r="BF181" s="135">
        <f t="shared" si="44"/>
        <v>0</v>
      </c>
      <c r="BG181" s="135">
        <f t="shared" si="45"/>
        <v>0</v>
      </c>
      <c r="BH181" s="135">
        <f t="shared" si="46"/>
        <v>0</v>
      </c>
      <c r="BI181" s="135">
        <f t="shared" si="47"/>
        <v>0</v>
      </c>
      <c r="BJ181" s="2" t="s">
        <v>79</v>
      </c>
      <c r="BK181" s="135">
        <f t="shared" si="42"/>
        <v>0</v>
      </c>
      <c r="BL181" s="2" t="s">
        <v>152</v>
      </c>
      <c r="BM181" s="134" t="s">
        <v>1987</v>
      </c>
    </row>
    <row r="182" spans="2:65" s="17" customFormat="1" ht="16.5" customHeight="1">
      <c r="B182" s="18"/>
      <c r="C182" s="123" t="s">
        <v>764</v>
      </c>
      <c r="D182" s="123" t="s">
        <v>147</v>
      </c>
      <c r="E182" s="124" t="s">
        <v>1988</v>
      </c>
      <c r="F182" s="125" t="s">
        <v>1989</v>
      </c>
      <c r="G182" s="126" t="s">
        <v>1495</v>
      </c>
      <c r="H182" s="127">
        <v>8</v>
      </c>
      <c r="I182" s="128"/>
      <c r="J182" s="129">
        <f t="shared" si="38"/>
        <v>0</v>
      </c>
      <c r="K182" s="125" t="s">
        <v>19</v>
      </c>
      <c r="L182" s="18"/>
      <c r="M182" s="130" t="s">
        <v>19</v>
      </c>
      <c r="N182" s="131" t="s">
        <v>42</v>
      </c>
      <c r="P182" s="132">
        <f t="shared" si="39"/>
        <v>0</v>
      </c>
      <c r="Q182" s="132">
        <v>0</v>
      </c>
      <c r="R182" s="132">
        <f t="shared" si="40"/>
        <v>0</v>
      </c>
      <c r="S182" s="132">
        <v>0</v>
      </c>
      <c r="T182" s="133">
        <f t="shared" si="41"/>
        <v>0</v>
      </c>
      <c r="AR182" s="134" t="s">
        <v>152</v>
      </c>
      <c r="AT182" s="134" t="s">
        <v>147</v>
      </c>
      <c r="AU182" s="134" t="s">
        <v>81</v>
      </c>
      <c r="AY182" s="2" t="s">
        <v>145</v>
      </c>
      <c r="BE182" s="135">
        <f t="shared" si="43"/>
        <v>0</v>
      </c>
      <c r="BF182" s="135">
        <f t="shared" si="44"/>
        <v>0</v>
      </c>
      <c r="BG182" s="135">
        <f t="shared" si="45"/>
        <v>0</v>
      </c>
      <c r="BH182" s="135">
        <f t="shared" si="46"/>
        <v>0</v>
      </c>
      <c r="BI182" s="135">
        <f t="shared" si="47"/>
        <v>0</v>
      </c>
      <c r="BJ182" s="2" t="s">
        <v>79</v>
      </c>
      <c r="BK182" s="135">
        <f t="shared" si="42"/>
        <v>0</v>
      </c>
      <c r="BL182" s="2" t="s">
        <v>152</v>
      </c>
      <c r="BM182" s="134" t="s">
        <v>1990</v>
      </c>
    </row>
    <row r="183" spans="2:63" s="110" customFormat="1" ht="22.9" customHeight="1">
      <c r="B183" s="111"/>
      <c r="D183" s="112" t="s">
        <v>70</v>
      </c>
      <c r="E183" s="121" t="s">
        <v>1991</v>
      </c>
      <c r="F183" s="121" t="s">
        <v>1992</v>
      </c>
      <c r="I183" s="114"/>
      <c r="J183" s="122">
        <f>BK183</f>
        <v>0</v>
      </c>
      <c r="L183" s="111"/>
      <c r="M183" s="116"/>
      <c r="P183" s="117">
        <f>SUM(P184:P198)</f>
        <v>0</v>
      </c>
      <c r="R183" s="117">
        <f>SUM(R184:R198)</f>
        <v>0</v>
      </c>
      <c r="T183" s="118">
        <f>SUM(T184:T198)</f>
        <v>0</v>
      </c>
      <c r="AR183" s="112" t="s">
        <v>81</v>
      </c>
      <c r="AT183" s="119" t="s">
        <v>70</v>
      </c>
      <c r="AU183" s="119" t="s">
        <v>79</v>
      </c>
      <c r="AY183" s="112" t="s">
        <v>145</v>
      </c>
      <c r="BK183" s="120">
        <f>SUM(BK184:BK198)</f>
        <v>0</v>
      </c>
    </row>
    <row r="184" spans="2:65" s="17" customFormat="1" ht="24.2" customHeight="1">
      <c r="B184" s="18"/>
      <c r="C184" s="123" t="s">
        <v>770</v>
      </c>
      <c r="D184" s="123" t="s">
        <v>147</v>
      </c>
      <c r="E184" s="124" t="s">
        <v>1993</v>
      </c>
      <c r="F184" s="125" t="s">
        <v>1994</v>
      </c>
      <c r="G184" s="126" t="s">
        <v>1801</v>
      </c>
      <c r="H184" s="127">
        <v>1</v>
      </c>
      <c r="I184" s="128"/>
      <c r="J184" s="129">
        <f aca="true" t="shared" si="48" ref="J184:J198">ROUND(I184*H184,2)</f>
        <v>0</v>
      </c>
      <c r="K184" s="125" t="s">
        <v>19</v>
      </c>
      <c r="L184" s="18"/>
      <c r="M184" s="130" t="s">
        <v>19</v>
      </c>
      <c r="N184" s="131" t="s">
        <v>42</v>
      </c>
      <c r="P184" s="132">
        <f aca="true" t="shared" si="49" ref="P184:P198">O184*H184</f>
        <v>0</v>
      </c>
      <c r="Q184" s="132">
        <v>0</v>
      </c>
      <c r="R184" s="132">
        <f aca="true" t="shared" si="50" ref="R184:R198">Q184*H184</f>
        <v>0</v>
      </c>
      <c r="S184" s="132">
        <v>0</v>
      </c>
      <c r="T184" s="133">
        <f aca="true" t="shared" si="51" ref="T184:T198">S184*H184</f>
        <v>0</v>
      </c>
      <c r="AR184" s="134" t="s">
        <v>152</v>
      </c>
      <c r="AT184" s="134" t="s">
        <v>147</v>
      </c>
      <c r="AU184" s="134" t="s">
        <v>81</v>
      </c>
      <c r="AY184" s="2" t="s">
        <v>145</v>
      </c>
      <c r="BE184" s="135">
        <f t="shared" si="43"/>
        <v>0</v>
      </c>
      <c r="BF184" s="135">
        <f t="shared" si="44"/>
        <v>0</v>
      </c>
      <c r="BG184" s="135">
        <f t="shared" si="45"/>
        <v>0</v>
      </c>
      <c r="BH184" s="135">
        <f t="shared" si="46"/>
        <v>0</v>
      </c>
      <c r="BI184" s="135">
        <f t="shared" si="47"/>
        <v>0</v>
      </c>
      <c r="BJ184" s="2" t="s">
        <v>79</v>
      </c>
      <c r="BK184" s="135">
        <f aca="true" t="shared" si="52" ref="BK184:BK198">ROUND(I184*H184,2)</f>
        <v>0</v>
      </c>
      <c r="BL184" s="2" t="s">
        <v>152</v>
      </c>
      <c r="BM184" s="134" t="s">
        <v>1995</v>
      </c>
    </row>
    <row r="185" spans="2:65" s="17" customFormat="1" ht="24.2" customHeight="1">
      <c r="B185" s="18"/>
      <c r="C185" s="123" t="s">
        <v>779</v>
      </c>
      <c r="D185" s="123" t="s">
        <v>147</v>
      </c>
      <c r="E185" s="124" t="s">
        <v>1996</v>
      </c>
      <c r="F185" s="125" t="s">
        <v>1997</v>
      </c>
      <c r="G185" s="126" t="s">
        <v>1801</v>
      </c>
      <c r="H185" s="127">
        <v>1</v>
      </c>
      <c r="I185" s="128"/>
      <c r="J185" s="129">
        <f t="shared" si="48"/>
        <v>0</v>
      </c>
      <c r="K185" s="125" t="s">
        <v>19</v>
      </c>
      <c r="L185" s="18"/>
      <c r="M185" s="130" t="s">
        <v>19</v>
      </c>
      <c r="N185" s="131" t="s">
        <v>42</v>
      </c>
      <c r="P185" s="132">
        <f t="shared" si="49"/>
        <v>0</v>
      </c>
      <c r="Q185" s="132">
        <v>0</v>
      </c>
      <c r="R185" s="132">
        <f t="shared" si="50"/>
        <v>0</v>
      </c>
      <c r="S185" s="132">
        <v>0</v>
      </c>
      <c r="T185" s="133">
        <f t="shared" si="51"/>
        <v>0</v>
      </c>
      <c r="AR185" s="134" t="s">
        <v>152</v>
      </c>
      <c r="AT185" s="134" t="s">
        <v>147</v>
      </c>
      <c r="AU185" s="134" t="s">
        <v>81</v>
      </c>
      <c r="AY185" s="2" t="s">
        <v>145</v>
      </c>
      <c r="BE185" s="135">
        <f t="shared" si="43"/>
        <v>0</v>
      </c>
      <c r="BF185" s="135">
        <f t="shared" si="44"/>
        <v>0</v>
      </c>
      <c r="BG185" s="135">
        <f t="shared" si="45"/>
        <v>0</v>
      </c>
      <c r="BH185" s="135">
        <f t="shared" si="46"/>
        <v>0</v>
      </c>
      <c r="BI185" s="135">
        <f t="shared" si="47"/>
        <v>0</v>
      </c>
      <c r="BJ185" s="2" t="s">
        <v>79</v>
      </c>
      <c r="BK185" s="135">
        <f t="shared" si="52"/>
        <v>0</v>
      </c>
      <c r="BL185" s="2" t="s">
        <v>152</v>
      </c>
      <c r="BM185" s="134" t="s">
        <v>1998</v>
      </c>
    </row>
    <row r="186" spans="2:65" s="17" customFormat="1" ht="16.5" customHeight="1">
      <c r="B186" s="18"/>
      <c r="C186" s="123" t="s">
        <v>785</v>
      </c>
      <c r="D186" s="123" t="s">
        <v>147</v>
      </c>
      <c r="E186" s="124" t="s">
        <v>1999</v>
      </c>
      <c r="F186" s="125" t="s">
        <v>2000</v>
      </c>
      <c r="G186" s="126" t="s">
        <v>292</v>
      </c>
      <c r="H186" s="127">
        <v>40</v>
      </c>
      <c r="I186" s="128"/>
      <c r="J186" s="129">
        <f t="shared" si="48"/>
        <v>0</v>
      </c>
      <c r="K186" s="125" t="s">
        <v>19</v>
      </c>
      <c r="L186" s="18"/>
      <c r="M186" s="130" t="s">
        <v>19</v>
      </c>
      <c r="N186" s="131" t="s">
        <v>42</v>
      </c>
      <c r="P186" s="132">
        <f t="shared" si="49"/>
        <v>0</v>
      </c>
      <c r="Q186" s="132">
        <v>0</v>
      </c>
      <c r="R186" s="132">
        <f t="shared" si="50"/>
        <v>0</v>
      </c>
      <c r="S186" s="132">
        <v>0</v>
      </c>
      <c r="T186" s="133">
        <f t="shared" si="51"/>
        <v>0</v>
      </c>
      <c r="AR186" s="134" t="s">
        <v>152</v>
      </c>
      <c r="AT186" s="134" t="s">
        <v>147</v>
      </c>
      <c r="AU186" s="134" t="s">
        <v>81</v>
      </c>
      <c r="AY186" s="2" t="s">
        <v>145</v>
      </c>
      <c r="BE186" s="135">
        <f t="shared" si="43"/>
        <v>0</v>
      </c>
      <c r="BF186" s="135">
        <f t="shared" si="44"/>
        <v>0</v>
      </c>
      <c r="BG186" s="135">
        <f t="shared" si="45"/>
        <v>0</v>
      </c>
      <c r="BH186" s="135">
        <f t="shared" si="46"/>
        <v>0</v>
      </c>
      <c r="BI186" s="135">
        <f t="shared" si="47"/>
        <v>0</v>
      </c>
      <c r="BJ186" s="2" t="s">
        <v>79</v>
      </c>
      <c r="BK186" s="135">
        <f t="shared" si="52"/>
        <v>0</v>
      </c>
      <c r="BL186" s="2" t="s">
        <v>152</v>
      </c>
      <c r="BM186" s="134" t="s">
        <v>2001</v>
      </c>
    </row>
    <row r="187" spans="2:65" s="17" customFormat="1" ht="24.2" customHeight="1">
      <c r="B187" s="18"/>
      <c r="C187" s="123" t="s">
        <v>793</v>
      </c>
      <c r="D187" s="123" t="s">
        <v>147</v>
      </c>
      <c r="E187" s="124" t="s">
        <v>2002</v>
      </c>
      <c r="F187" s="125" t="s">
        <v>2003</v>
      </c>
      <c r="G187" s="126" t="s">
        <v>1801</v>
      </c>
      <c r="H187" s="127">
        <v>1</v>
      </c>
      <c r="I187" s="128"/>
      <c r="J187" s="129">
        <f t="shared" si="48"/>
        <v>0</v>
      </c>
      <c r="K187" s="125" t="s">
        <v>19</v>
      </c>
      <c r="L187" s="18"/>
      <c r="M187" s="130" t="s">
        <v>19</v>
      </c>
      <c r="N187" s="131" t="s">
        <v>42</v>
      </c>
      <c r="P187" s="132">
        <f t="shared" si="49"/>
        <v>0</v>
      </c>
      <c r="Q187" s="132">
        <v>0</v>
      </c>
      <c r="R187" s="132">
        <f t="shared" si="50"/>
        <v>0</v>
      </c>
      <c r="S187" s="132">
        <v>0</v>
      </c>
      <c r="T187" s="133">
        <f t="shared" si="51"/>
        <v>0</v>
      </c>
      <c r="AR187" s="134" t="s">
        <v>152</v>
      </c>
      <c r="AT187" s="134" t="s">
        <v>147</v>
      </c>
      <c r="AU187" s="134" t="s">
        <v>81</v>
      </c>
      <c r="AY187" s="2" t="s">
        <v>145</v>
      </c>
      <c r="BE187" s="135">
        <f t="shared" si="43"/>
        <v>0</v>
      </c>
      <c r="BF187" s="135">
        <f t="shared" si="44"/>
        <v>0</v>
      </c>
      <c r="BG187" s="135">
        <f t="shared" si="45"/>
        <v>0</v>
      </c>
      <c r="BH187" s="135">
        <f t="shared" si="46"/>
        <v>0</v>
      </c>
      <c r="BI187" s="135">
        <f t="shared" si="47"/>
        <v>0</v>
      </c>
      <c r="BJ187" s="2" t="s">
        <v>79</v>
      </c>
      <c r="BK187" s="135">
        <f t="shared" si="52"/>
        <v>0</v>
      </c>
      <c r="BL187" s="2" t="s">
        <v>152</v>
      </c>
      <c r="BM187" s="134" t="s">
        <v>2004</v>
      </c>
    </row>
    <row r="188" spans="2:65" s="17" customFormat="1" ht="16.5" customHeight="1">
      <c r="B188" s="18"/>
      <c r="C188" s="123" t="s">
        <v>798</v>
      </c>
      <c r="D188" s="123" t="s">
        <v>147</v>
      </c>
      <c r="E188" s="124" t="s">
        <v>2005</v>
      </c>
      <c r="F188" s="125" t="s">
        <v>2006</v>
      </c>
      <c r="G188" s="126" t="s">
        <v>1495</v>
      </c>
      <c r="H188" s="127">
        <v>1</v>
      </c>
      <c r="I188" s="128"/>
      <c r="J188" s="129">
        <f t="shared" si="48"/>
        <v>0</v>
      </c>
      <c r="K188" s="125" t="s">
        <v>19</v>
      </c>
      <c r="L188" s="18"/>
      <c r="M188" s="130" t="s">
        <v>19</v>
      </c>
      <c r="N188" s="131" t="s">
        <v>42</v>
      </c>
      <c r="P188" s="132">
        <f t="shared" si="49"/>
        <v>0</v>
      </c>
      <c r="Q188" s="132">
        <v>0</v>
      </c>
      <c r="R188" s="132">
        <f t="shared" si="50"/>
        <v>0</v>
      </c>
      <c r="S188" s="132">
        <v>0</v>
      </c>
      <c r="T188" s="133">
        <f t="shared" si="51"/>
        <v>0</v>
      </c>
      <c r="AR188" s="134" t="s">
        <v>152</v>
      </c>
      <c r="AT188" s="134" t="s">
        <v>147</v>
      </c>
      <c r="AU188" s="134" t="s">
        <v>81</v>
      </c>
      <c r="AY188" s="2" t="s">
        <v>145</v>
      </c>
      <c r="BE188" s="135">
        <f t="shared" si="43"/>
        <v>0</v>
      </c>
      <c r="BF188" s="135">
        <f t="shared" si="44"/>
        <v>0</v>
      </c>
      <c r="BG188" s="135">
        <f t="shared" si="45"/>
        <v>0</v>
      </c>
      <c r="BH188" s="135">
        <f t="shared" si="46"/>
        <v>0</v>
      </c>
      <c r="BI188" s="135">
        <f t="shared" si="47"/>
        <v>0</v>
      </c>
      <c r="BJ188" s="2" t="s">
        <v>79</v>
      </c>
      <c r="BK188" s="135">
        <f t="shared" si="52"/>
        <v>0</v>
      </c>
      <c r="BL188" s="2" t="s">
        <v>152</v>
      </c>
      <c r="BM188" s="134" t="s">
        <v>2007</v>
      </c>
    </row>
    <row r="189" spans="2:65" s="17" customFormat="1" ht="16.5" customHeight="1">
      <c r="B189" s="18"/>
      <c r="C189" s="123" t="s">
        <v>804</v>
      </c>
      <c r="D189" s="123" t="s">
        <v>147</v>
      </c>
      <c r="E189" s="124" t="s">
        <v>2008</v>
      </c>
      <c r="F189" s="125" t="s">
        <v>2009</v>
      </c>
      <c r="G189" s="126" t="s">
        <v>292</v>
      </c>
      <c r="H189" s="127">
        <v>5</v>
      </c>
      <c r="I189" s="128"/>
      <c r="J189" s="129">
        <f t="shared" si="48"/>
        <v>0</v>
      </c>
      <c r="K189" s="125" t="s">
        <v>19</v>
      </c>
      <c r="L189" s="18"/>
      <c r="M189" s="130" t="s">
        <v>19</v>
      </c>
      <c r="N189" s="131" t="s">
        <v>42</v>
      </c>
      <c r="P189" s="132">
        <f t="shared" si="49"/>
        <v>0</v>
      </c>
      <c r="Q189" s="132">
        <v>0</v>
      </c>
      <c r="R189" s="132">
        <f t="shared" si="50"/>
        <v>0</v>
      </c>
      <c r="S189" s="132">
        <v>0</v>
      </c>
      <c r="T189" s="133">
        <f t="shared" si="51"/>
        <v>0</v>
      </c>
      <c r="AR189" s="134" t="s">
        <v>152</v>
      </c>
      <c r="AT189" s="134" t="s">
        <v>147</v>
      </c>
      <c r="AU189" s="134" t="s">
        <v>81</v>
      </c>
      <c r="AY189" s="2" t="s">
        <v>145</v>
      </c>
      <c r="BE189" s="135">
        <f t="shared" si="43"/>
        <v>0</v>
      </c>
      <c r="BF189" s="135">
        <f t="shared" si="44"/>
        <v>0</v>
      </c>
      <c r="BG189" s="135">
        <f t="shared" si="45"/>
        <v>0</v>
      </c>
      <c r="BH189" s="135">
        <f t="shared" si="46"/>
        <v>0</v>
      </c>
      <c r="BI189" s="135">
        <f t="shared" si="47"/>
        <v>0</v>
      </c>
      <c r="BJ189" s="2" t="s">
        <v>79</v>
      </c>
      <c r="BK189" s="135">
        <f t="shared" si="52"/>
        <v>0</v>
      </c>
      <c r="BL189" s="2" t="s">
        <v>152</v>
      </c>
      <c r="BM189" s="134" t="s">
        <v>2010</v>
      </c>
    </row>
    <row r="190" spans="2:65" s="17" customFormat="1" ht="16.5" customHeight="1">
      <c r="B190" s="18"/>
      <c r="C190" s="123" t="s">
        <v>811</v>
      </c>
      <c r="D190" s="123" t="s">
        <v>147</v>
      </c>
      <c r="E190" s="124" t="s">
        <v>2011</v>
      </c>
      <c r="F190" s="125" t="s">
        <v>2012</v>
      </c>
      <c r="G190" s="126" t="s">
        <v>1495</v>
      </c>
      <c r="H190" s="127">
        <v>4</v>
      </c>
      <c r="I190" s="128"/>
      <c r="J190" s="129">
        <f t="shared" si="48"/>
        <v>0</v>
      </c>
      <c r="K190" s="125" t="s">
        <v>19</v>
      </c>
      <c r="L190" s="18"/>
      <c r="M190" s="130" t="s">
        <v>19</v>
      </c>
      <c r="N190" s="131" t="s">
        <v>42</v>
      </c>
      <c r="P190" s="132">
        <f t="shared" si="49"/>
        <v>0</v>
      </c>
      <c r="Q190" s="132">
        <v>0</v>
      </c>
      <c r="R190" s="132">
        <f t="shared" si="50"/>
        <v>0</v>
      </c>
      <c r="S190" s="132">
        <v>0</v>
      </c>
      <c r="T190" s="133">
        <f t="shared" si="51"/>
        <v>0</v>
      </c>
      <c r="AR190" s="134" t="s">
        <v>152</v>
      </c>
      <c r="AT190" s="134" t="s">
        <v>147</v>
      </c>
      <c r="AU190" s="134" t="s">
        <v>81</v>
      </c>
      <c r="AY190" s="2" t="s">
        <v>145</v>
      </c>
      <c r="BE190" s="135">
        <f t="shared" si="43"/>
        <v>0</v>
      </c>
      <c r="BF190" s="135">
        <f t="shared" si="44"/>
        <v>0</v>
      </c>
      <c r="BG190" s="135">
        <f t="shared" si="45"/>
        <v>0</v>
      </c>
      <c r="BH190" s="135">
        <f t="shared" si="46"/>
        <v>0</v>
      </c>
      <c r="BI190" s="135">
        <f t="shared" si="47"/>
        <v>0</v>
      </c>
      <c r="BJ190" s="2" t="s">
        <v>79</v>
      </c>
      <c r="BK190" s="135">
        <f t="shared" si="52"/>
        <v>0</v>
      </c>
      <c r="BL190" s="2" t="s">
        <v>152</v>
      </c>
      <c r="BM190" s="134" t="s">
        <v>2013</v>
      </c>
    </row>
    <row r="191" spans="2:65" s="17" customFormat="1" ht="24.2" customHeight="1">
      <c r="B191" s="18"/>
      <c r="C191" s="123" t="s">
        <v>817</v>
      </c>
      <c r="D191" s="123" t="s">
        <v>147</v>
      </c>
      <c r="E191" s="124" t="s">
        <v>2014</v>
      </c>
      <c r="F191" s="125" t="s">
        <v>2015</v>
      </c>
      <c r="G191" s="126" t="s">
        <v>292</v>
      </c>
      <c r="H191" s="127">
        <v>33</v>
      </c>
      <c r="I191" s="128"/>
      <c r="J191" s="129">
        <f t="shared" si="48"/>
        <v>0</v>
      </c>
      <c r="K191" s="125" t="s">
        <v>19</v>
      </c>
      <c r="L191" s="18"/>
      <c r="M191" s="130" t="s">
        <v>19</v>
      </c>
      <c r="N191" s="131" t="s">
        <v>42</v>
      </c>
      <c r="P191" s="132">
        <f t="shared" si="49"/>
        <v>0</v>
      </c>
      <c r="Q191" s="132">
        <v>0</v>
      </c>
      <c r="R191" s="132">
        <f t="shared" si="50"/>
        <v>0</v>
      </c>
      <c r="S191" s="132">
        <v>0</v>
      </c>
      <c r="T191" s="133">
        <f t="shared" si="51"/>
        <v>0</v>
      </c>
      <c r="AR191" s="134" t="s">
        <v>152</v>
      </c>
      <c r="AT191" s="134" t="s">
        <v>147</v>
      </c>
      <c r="AU191" s="134" t="s">
        <v>81</v>
      </c>
      <c r="AY191" s="2" t="s">
        <v>145</v>
      </c>
      <c r="BE191" s="135">
        <f t="shared" si="43"/>
        <v>0</v>
      </c>
      <c r="BF191" s="135">
        <f t="shared" si="44"/>
        <v>0</v>
      </c>
      <c r="BG191" s="135">
        <f t="shared" si="45"/>
        <v>0</v>
      </c>
      <c r="BH191" s="135">
        <f t="shared" si="46"/>
        <v>0</v>
      </c>
      <c r="BI191" s="135">
        <f t="shared" si="47"/>
        <v>0</v>
      </c>
      <c r="BJ191" s="2" t="s">
        <v>79</v>
      </c>
      <c r="BK191" s="135">
        <f t="shared" si="52"/>
        <v>0</v>
      </c>
      <c r="BL191" s="2" t="s">
        <v>152</v>
      </c>
      <c r="BM191" s="134" t="s">
        <v>2016</v>
      </c>
    </row>
    <row r="192" spans="2:65" s="17" customFormat="1" ht="16.5" customHeight="1">
      <c r="B192" s="18"/>
      <c r="C192" s="123" t="s">
        <v>825</v>
      </c>
      <c r="D192" s="123" t="s">
        <v>147</v>
      </c>
      <c r="E192" s="124" t="s">
        <v>2017</v>
      </c>
      <c r="F192" s="125" t="s">
        <v>2018</v>
      </c>
      <c r="G192" s="126" t="s">
        <v>1495</v>
      </c>
      <c r="H192" s="127">
        <v>3</v>
      </c>
      <c r="I192" s="128"/>
      <c r="J192" s="129">
        <f t="shared" si="48"/>
        <v>0</v>
      </c>
      <c r="K192" s="125" t="s">
        <v>19</v>
      </c>
      <c r="L192" s="18"/>
      <c r="M192" s="130" t="s">
        <v>19</v>
      </c>
      <c r="N192" s="131" t="s">
        <v>42</v>
      </c>
      <c r="P192" s="132">
        <f t="shared" si="49"/>
        <v>0</v>
      </c>
      <c r="Q192" s="132">
        <v>0</v>
      </c>
      <c r="R192" s="132">
        <f t="shared" si="50"/>
        <v>0</v>
      </c>
      <c r="S192" s="132">
        <v>0</v>
      </c>
      <c r="T192" s="133">
        <f t="shared" si="51"/>
        <v>0</v>
      </c>
      <c r="AR192" s="134" t="s">
        <v>152</v>
      </c>
      <c r="AT192" s="134" t="s">
        <v>147</v>
      </c>
      <c r="AU192" s="134" t="s">
        <v>81</v>
      </c>
      <c r="AY192" s="2" t="s">
        <v>145</v>
      </c>
      <c r="BE192" s="135">
        <f t="shared" si="43"/>
        <v>0</v>
      </c>
      <c r="BF192" s="135">
        <f t="shared" si="44"/>
        <v>0</v>
      </c>
      <c r="BG192" s="135">
        <f t="shared" si="45"/>
        <v>0</v>
      </c>
      <c r="BH192" s="135">
        <f t="shared" si="46"/>
        <v>0</v>
      </c>
      <c r="BI192" s="135">
        <f t="shared" si="47"/>
        <v>0</v>
      </c>
      <c r="BJ192" s="2" t="s">
        <v>79</v>
      </c>
      <c r="BK192" s="135">
        <f t="shared" si="52"/>
        <v>0</v>
      </c>
      <c r="BL192" s="2" t="s">
        <v>152</v>
      </c>
      <c r="BM192" s="134" t="s">
        <v>2019</v>
      </c>
    </row>
    <row r="193" spans="2:65" s="17" customFormat="1" ht="16.5" customHeight="1">
      <c r="B193" s="18"/>
      <c r="C193" s="123" t="s">
        <v>829</v>
      </c>
      <c r="D193" s="123" t="s">
        <v>147</v>
      </c>
      <c r="E193" s="124" t="s">
        <v>2020</v>
      </c>
      <c r="F193" s="125" t="s">
        <v>2021</v>
      </c>
      <c r="G193" s="126" t="s">
        <v>1495</v>
      </c>
      <c r="H193" s="127">
        <v>1</v>
      </c>
      <c r="I193" s="128"/>
      <c r="J193" s="129">
        <f t="shared" si="48"/>
        <v>0</v>
      </c>
      <c r="K193" s="125" t="s">
        <v>19</v>
      </c>
      <c r="L193" s="18"/>
      <c r="M193" s="130" t="s">
        <v>19</v>
      </c>
      <c r="N193" s="131" t="s">
        <v>42</v>
      </c>
      <c r="P193" s="132">
        <f t="shared" si="49"/>
        <v>0</v>
      </c>
      <c r="Q193" s="132">
        <v>0</v>
      </c>
      <c r="R193" s="132">
        <f t="shared" si="50"/>
        <v>0</v>
      </c>
      <c r="S193" s="132">
        <v>0</v>
      </c>
      <c r="T193" s="133">
        <f t="shared" si="51"/>
        <v>0</v>
      </c>
      <c r="AR193" s="134" t="s">
        <v>152</v>
      </c>
      <c r="AT193" s="134" t="s">
        <v>147</v>
      </c>
      <c r="AU193" s="134" t="s">
        <v>81</v>
      </c>
      <c r="AY193" s="2" t="s">
        <v>145</v>
      </c>
      <c r="BE193" s="135">
        <f t="shared" si="43"/>
        <v>0</v>
      </c>
      <c r="BF193" s="135">
        <f t="shared" si="44"/>
        <v>0</v>
      </c>
      <c r="BG193" s="135">
        <f t="shared" si="45"/>
        <v>0</v>
      </c>
      <c r="BH193" s="135">
        <f t="shared" si="46"/>
        <v>0</v>
      </c>
      <c r="BI193" s="135">
        <f t="shared" si="47"/>
        <v>0</v>
      </c>
      <c r="BJ193" s="2" t="s">
        <v>79</v>
      </c>
      <c r="BK193" s="135">
        <f t="shared" si="52"/>
        <v>0</v>
      </c>
      <c r="BL193" s="2" t="s">
        <v>152</v>
      </c>
      <c r="BM193" s="134" t="s">
        <v>2022</v>
      </c>
    </row>
    <row r="194" spans="2:65" s="17" customFormat="1" ht="16.5" customHeight="1">
      <c r="B194" s="18"/>
      <c r="C194" s="123" t="s">
        <v>837</v>
      </c>
      <c r="D194" s="123" t="s">
        <v>147</v>
      </c>
      <c r="E194" s="124" t="s">
        <v>2023</v>
      </c>
      <c r="F194" s="125" t="s">
        <v>2024</v>
      </c>
      <c r="G194" s="126" t="s">
        <v>1495</v>
      </c>
      <c r="H194" s="127">
        <v>33</v>
      </c>
      <c r="I194" s="128"/>
      <c r="J194" s="129">
        <f t="shared" si="48"/>
        <v>0</v>
      </c>
      <c r="K194" s="125" t="s">
        <v>19</v>
      </c>
      <c r="L194" s="18"/>
      <c r="M194" s="130" t="s">
        <v>19</v>
      </c>
      <c r="N194" s="131" t="s">
        <v>42</v>
      </c>
      <c r="P194" s="132">
        <f t="shared" si="49"/>
        <v>0</v>
      </c>
      <c r="Q194" s="132">
        <v>0</v>
      </c>
      <c r="R194" s="132">
        <f t="shared" si="50"/>
        <v>0</v>
      </c>
      <c r="S194" s="132">
        <v>0</v>
      </c>
      <c r="T194" s="133">
        <f t="shared" si="51"/>
        <v>0</v>
      </c>
      <c r="AR194" s="134" t="s">
        <v>152</v>
      </c>
      <c r="AT194" s="134" t="s">
        <v>147</v>
      </c>
      <c r="AU194" s="134" t="s">
        <v>81</v>
      </c>
      <c r="AY194" s="2" t="s">
        <v>145</v>
      </c>
      <c r="BE194" s="135">
        <f t="shared" si="43"/>
        <v>0</v>
      </c>
      <c r="BF194" s="135">
        <f t="shared" si="44"/>
        <v>0</v>
      </c>
      <c r="BG194" s="135">
        <f t="shared" si="45"/>
        <v>0</v>
      </c>
      <c r="BH194" s="135">
        <f t="shared" si="46"/>
        <v>0</v>
      </c>
      <c r="BI194" s="135">
        <f t="shared" si="47"/>
        <v>0</v>
      </c>
      <c r="BJ194" s="2" t="s">
        <v>79</v>
      </c>
      <c r="BK194" s="135">
        <f t="shared" si="52"/>
        <v>0</v>
      </c>
      <c r="BL194" s="2" t="s">
        <v>152</v>
      </c>
      <c r="BM194" s="134" t="s">
        <v>2025</v>
      </c>
    </row>
    <row r="195" spans="2:65" s="17" customFormat="1" ht="16.5" customHeight="1">
      <c r="B195" s="18"/>
      <c r="C195" s="123" t="s">
        <v>843</v>
      </c>
      <c r="D195" s="123" t="s">
        <v>147</v>
      </c>
      <c r="E195" s="124" t="s">
        <v>2026</v>
      </c>
      <c r="F195" s="125" t="s">
        <v>1921</v>
      </c>
      <c r="G195" s="126" t="s">
        <v>1801</v>
      </c>
      <c r="H195" s="127">
        <v>1</v>
      </c>
      <c r="I195" s="128"/>
      <c r="J195" s="129">
        <f t="shared" si="48"/>
        <v>0</v>
      </c>
      <c r="K195" s="125" t="s">
        <v>19</v>
      </c>
      <c r="L195" s="18"/>
      <c r="M195" s="130" t="s">
        <v>19</v>
      </c>
      <c r="N195" s="131" t="s">
        <v>42</v>
      </c>
      <c r="P195" s="132">
        <f t="shared" si="49"/>
        <v>0</v>
      </c>
      <c r="Q195" s="132">
        <v>0</v>
      </c>
      <c r="R195" s="132">
        <f t="shared" si="50"/>
        <v>0</v>
      </c>
      <c r="S195" s="132">
        <v>0</v>
      </c>
      <c r="T195" s="133">
        <f t="shared" si="51"/>
        <v>0</v>
      </c>
      <c r="AR195" s="134" t="s">
        <v>152</v>
      </c>
      <c r="AT195" s="134" t="s">
        <v>147</v>
      </c>
      <c r="AU195" s="134" t="s">
        <v>81</v>
      </c>
      <c r="AY195" s="2" t="s">
        <v>145</v>
      </c>
      <c r="BE195" s="135">
        <f t="shared" si="43"/>
        <v>0</v>
      </c>
      <c r="BF195" s="135">
        <f t="shared" si="44"/>
        <v>0</v>
      </c>
      <c r="BG195" s="135">
        <f t="shared" si="45"/>
        <v>0</v>
      </c>
      <c r="BH195" s="135">
        <f t="shared" si="46"/>
        <v>0</v>
      </c>
      <c r="BI195" s="135">
        <f t="shared" si="47"/>
        <v>0</v>
      </c>
      <c r="BJ195" s="2" t="s">
        <v>79</v>
      </c>
      <c r="BK195" s="135">
        <f t="shared" si="52"/>
        <v>0</v>
      </c>
      <c r="BL195" s="2" t="s">
        <v>152</v>
      </c>
      <c r="BM195" s="134" t="s">
        <v>2027</v>
      </c>
    </row>
    <row r="196" spans="2:65" s="17" customFormat="1" ht="24.2" customHeight="1">
      <c r="B196" s="18"/>
      <c r="C196" s="123" t="s">
        <v>850</v>
      </c>
      <c r="D196" s="123" t="s">
        <v>147</v>
      </c>
      <c r="E196" s="124" t="s">
        <v>2028</v>
      </c>
      <c r="F196" s="125" t="s">
        <v>2029</v>
      </c>
      <c r="G196" s="126" t="s">
        <v>1801</v>
      </c>
      <c r="H196" s="127">
        <v>1</v>
      </c>
      <c r="I196" s="128"/>
      <c r="J196" s="129">
        <f t="shared" si="48"/>
        <v>0</v>
      </c>
      <c r="K196" s="125" t="s">
        <v>19</v>
      </c>
      <c r="L196" s="18"/>
      <c r="M196" s="130" t="s">
        <v>19</v>
      </c>
      <c r="N196" s="131" t="s">
        <v>42</v>
      </c>
      <c r="P196" s="132">
        <f t="shared" si="49"/>
        <v>0</v>
      </c>
      <c r="Q196" s="132">
        <v>0</v>
      </c>
      <c r="R196" s="132">
        <f t="shared" si="50"/>
        <v>0</v>
      </c>
      <c r="S196" s="132">
        <v>0</v>
      </c>
      <c r="T196" s="133">
        <f t="shared" si="51"/>
        <v>0</v>
      </c>
      <c r="AR196" s="134" t="s">
        <v>152</v>
      </c>
      <c r="AT196" s="134" t="s">
        <v>147</v>
      </c>
      <c r="AU196" s="134" t="s">
        <v>81</v>
      </c>
      <c r="AY196" s="2" t="s">
        <v>145</v>
      </c>
      <c r="BE196" s="135">
        <f t="shared" si="43"/>
        <v>0</v>
      </c>
      <c r="BF196" s="135">
        <f t="shared" si="44"/>
        <v>0</v>
      </c>
      <c r="BG196" s="135">
        <f t="shared" si="45"/>
        <v>0</v>
      </c>
      <c r="BH196" s="135">
        <f t="shared" si="46"/>
        <v>0</v>
      </c>
      <c r="BI196" s="135">
        <f t="shared" si="47"/>
        <v>0</v>
      </c>
      <c r="BJ196" s="2" t="s">
        <v>79</v>
      </c>
      <c r="BK196" s="135">
        <f t="shared" si="52"/>
        <v>0</v>
      </c>
      <c r="BL196" s="2" t="s">
        <v>152</v>
      </c>
      <c r="BM196" s="134" t="s">
        <v>2030</v>
      </c>
    </row>
    <row r="197" spans="2:65" s="17" customFormat="1" ht="16.5" customHeight="1">
      <c r="B197" s="18"/>
      <c r="C197" s="123" t="s">
        <v>857</v>
      </c>
      <c r="D197" s="123" t="s">
        <v>147</v>
      </c>
      <c r="E197" s="124" t="s">
        <v>2031</v>
      </c>
      <c r="F197" s="125" t="s">
        <v>2032</v>
      </c>
      <c r="G197" s="126" t="s">
        <v>292</v>
      </c>
      <c r="H197" s="127">
        <v>20</v>
      </c>
      <c r="I197" s="128"/>
      <c r="J197" s="129">
        <f t="shared" si="48"/>
        <v>0</v>
      </c>
      <c r="K197" s="125" t="s">
        <v>19</v>
      </c>
      <c r="L197" s="18"/>
      <c r="M197" s="130" t="s">
        <v>19</v>
      </c>
      <c r="N197" s="131" t="s">
        <v>42</v>
      </c>
      <c r="P197" s="132">
        <f t="shared" si="49"/>
        <v>0</v>
      </c>
      <c r="Q197" s="132">
        <v>0</v>
      </c>
      <c r="R197" s="132">
        <f t="shared" si="50"/>
        <v>0</v>
      </c>
      <c r="S197" s="132">
        <v>0</v>
      </c>
      <c r="T197" s="133">
        <f t="shared" si="51"/>
        <v>0</v>
      </c>
      <c r="AR197" s="134" t="s">
        <v>152</v>
      </c>
      <c r="AT197" s="134" t="s">
        <v>147</v>
      </c>
      <c r="AU197" s="134" t="s">
        <v>81</v>
      </c>
      <c r="AY197" s="2" t="s">
        <v>145</v>
      </c>
      <c r="BE197" s="135">
        <f t="shared" si="43"/>
        <v>0</v>
      </c>
      <c r="BF197" s="135">
        <f t="shared" si="44"/>
        <v>0</v>
      </c>
      <c r="BG197" s="135">
        <f t="shared" si="45"/>
        <v>0</v>
      </c>
      <c r="BH197" s="135">
        <f t="shared" si="46"/>
        <v>0</v>
      </c>
      <c r="BI197" s="135">
        <f t="shared" si="47"/>
        <v>0</v>
      </c>
      <c r="BJ197" s="2" t="s">
        <v>79</v>
      </c>
      <c r="BK197" s="135">
        <f t="shared" si="52"/>
        <v>0</v>
      </c>
      <c r="BL197" s="2" t="s">
        <v>152</v>
      </c>
      <c r="BM197" s="134" t="s">
        <v>2033</v>
      </c>
    </row>
    <row r="198" spans="2:65" s="17" customFormat="1" ht="16.5" customHeight="1">
      <c r="B198" s="18"/>
      <c r="C198" s="123" t="s">
        <v>864</v>
      </c>
      <c r="D198" s="123" t="s">
        <v>147</v>
      </c>
      <c r="E198" s="124" t="s">
        <v>2034</v>
      </c>
      <c r="F198" s="125" t="s">
        <v>2035</v>
      </c>
      <c r="G198" s="126" t="s">
        <v>292</v>
      </c>
      <c r="H198" s="127">
        <v>10</v>
      </c>
      <c r="I198" s="128"/>
      <c r="J198" s="129">
        <f t="shared" si="48"/>
        <v>0</v>
      </c>
      <c r="K198" s="125" t="s">
        <v>19</v>
      </c>
      <c r="L198" s="18"/>
      <c r="M198" s="130" t="s">
        <v>19</v>
      </c>
      <c r="N198" s="131" t="s">
        <v>42</v>
      </c>
      <c r="P198" s="132">
        <f t="shared" si="49"/>
        <v>0</v>
      </c>
      <c r="Q198" s="132">
        <v>0</v>
      </c>
      <c r="R198" s="132">
        <f t="shared" si="50"/>
        <v>0</v>
      </c>
      <c r="S198" s="132">
        <v>0</v>
      </c>
      <c r="T198" s="133">
        <f t="shared" si="51"/>
        <v>0</v>
      </c>
      <c r="AR198" s="134" t="s">
        <v>152</v>
      </c>
      <c r="AT198" s="134" t="s">
        <v>147</v>
      </c>
      <c r="AU198" s="134" t="s">
        <v>81</v>
      </c>
      <c r="AY198" s="2" t="s">
        <v>145</v>
      </c>
      <c r="BE198" s="135">
        <f t="shared" si="43"/>
        <v>0</v>
      </c>
      <c r="BF198" s="135">
        <f t="shared" si="44"/>
        <v>0</v>
      </c>
      <c r="BG198" s="135">
        <f t="shared" si="45"/>
        <v>0</v>
      </c>
      <c r="BH198" s="135">
        <f t="shared" si="46"/>
        <v>0</v>
      </c>
      <c r="BI198" s="135">
        <f t="shared" si="47"/>
        <v>0</v>
      </c>
      <c r="BJ198" s="2" t="s">
        <v>79</v>
      </c>
      <c r="BK198" s="135">
        <f t="shared" si="52"/>
        <v>0</v>
      </c>
      <c r="BL198" s="2" t="s">
        <v>152</v>
      </c>
      <c r="BM198" s="134" t="s">
        <v>2036</v>
      </c>
    </row>
    <row r="199" spans="2:63" s="110" customFormat="1" ht="22.9" customHeight="1">
      <c r="B199" s="111"/>
      <c r="D199" s="112" t="s">
        <v>70</v>
      </c>
      <c r="E199" s="121" t="s">
        <v>2037</v>
      </c>
      <c r="F199" s="121" t="s">
        <v>2038</v>
      </c>
      <c r="I199" s="114"/>
      <c r="J199" s="122">
        <f>BK199</f>
        <v>0</v>
      </c>
      <c r="L199" s="111"/>
      <c r="M199" s="116"/>
      <c r="P199" s="117">
        <f>SUM(P200:P246)</f>
        <v>0</v>
      </c>
      <c r="R199" s="117">
        <f>SUM(R200:R246)</f>
        <v>0</v>
      </c>
      <c r="T199" s="118">
        <f>SUM(T200:T246)</f>
        <v>0</v>
      </c>
      <c r="AR199" s="112" t="s">
        <v>81</v>
      </c>
      <c r="AT199" s="119" t="s">
        <v>70</v>
      </c>
      <c r="AU199" s="119" t="s">
        <v>79</v>
      </c>
      <c r="AY199" s="112" t="s">
        <v>145</v>
      </c>
      <c r="BK199" s="120">
        <f>SUM(BK200:BK246)</f>
        <v>0</v>
      </c>
    </row>
    <row r="200" spans="2:65" s="17" customFormat="1" ht="37.9" customHeight="1">
      <c r="B200" s="18"/>
      <c r="C200" s="123" t="s">
        <v>872</v>
      </c>
      <c r="D200" s="123" t="s">
        <v>147</v>
      </c>
      <c r="E200" s="124" t="s">
        <v>2039</v>
      </c>
      <c r="F200" s="125" t="s">
        <v>2040</v>
      </c>
      <c r="G200" s="126" t="s">
        <v>1495</v>
      </c>
      <c r="H200" s="127">
        <v>54</v>
      </c>
      <c r="I200" s="128"/>
      <c r="J200" s="129">
        <f aca="true" t="shared" si="53" ref="J200:J246">ROUND(I200*H200,2)</f>
        <v>0</v>
      </c>
      <c r="K200" s="125" t="s">
        <v>19</v>
      </c>
      <c r="L200" s="18"/>
      <c r="M200" s="130" t="s">
        <v>19</v>
      </c>
      <c r="N200" s="131" t="s">
        <v>42</v>
      </c>
      <c r="P200" s="132">
        <f aca="true" t="shared" si="54" ref="P200:P246">O200*H200</f>
        <v>0</v>
      </c>
      <c r="Q200" s="132">
        <v>0</v>
      </c>
      <c r="R200" s="132">
        <f aca="true" t="shared" si="55" ref="R200:R246">Q200*H200</f>
        <v>0</v>
      </c>
      <c r="S200" s="132">
        <v>0</v>
      </c>
      <c r="T200" s="133">
        <f aca="true" t="shared" si="56" ref="T200:T246">S200*H200</f>
        <v>0</v>
      </c>
      <c r="AR200" s="134" t="s">
        <v>152</v>
      </c>
      <c r="AT200" s="134" t="s">
        <v>147</v>
      </c>
      <c r="AU200" s="134" t="s">
        <v>81</v>
      </c>
      <c r="AY200" s="2" t="s">
        <v>145</v>
      </c>
      <c r="BE200" s="135">
        <f t="shared" si="43"/>
        <v>0</v>
      </c>
      <c r="BF200" s="135">
        <f t="shared" si="44"/>
        <v>0</v>
      </c>
      <c r="BG200" s="135">
        <f t="shared" si="45"/>
        <v>0</v>
      </c>
      <c r="BH200" s="135">
        <f t="shared" si="46"/>
        <v>0</v>
      </c>
      <c r="BI200" s="135">
        <f t="shared" si="47"/>
        <v>0</v>
      </c>
      <c r="BJ200" s="2" t="s">
        <v>79</v>
      </c>
      <c r="BK200" s="135">
        <f aca="true" t="shared" si="57" ref="BK200:BK246">ROUND(I200*H200,2)</f>
        <v>0</v>
      </c>
      <c r="BL200" s="2" t="s">
        <v>152</v>
      </c>
      <c r="BM200" s="134" t="s">
        <v>2041</v>
      </c>
    </row>
    <row r="201" spans="2:65" s="17" customFormat="1" ht="24.2" customHeight="1">
      <c r="B201" s="18"/>
      <c r="C201" s="123" t="s">
        <v>881</v>
      </c>
      <c r="D201" s="123" t="s">
        <v>147</v>
      </c>
      <c r="E201" s="124" t="s">
        <v>2042</v>
      </c>
      <c r="F201" s="125" t="s">
        <v>2043</v>
      </c>
      <c r="G201" s="126" t="s">
        <v>1495</v>
      </c>
      <c r="H201" s="127">
        <v>13</v>
      </c>
      <c r="I201" s="128"/>
      <c r="J201" s="129">
        <f t="shared" si="53"/>
        <v>0</v>
      </c>
      <c r="K201" s="125" t="s">
        <v>19</v>
      </c>
      <c r="L201" s="18"/>
      <c r="M201" s="130" t="s">
        <v>19</v>
      </c>
      <c r="N201" s="131" t="s">
        <v>42</v>
      </c>
      <c r="P201" s="132">
        <f t="shared" si="54"/>
        <v>0</v>
      </c>
      <c r="Q201" s="132">
        <v>0</v>
      </c>
      <c r="R201" s="132">
        <f t="shared" si="55"/>
        <v>0</v>
      </c>
      <c r="S201" s="132">
        <v>0</v>
      </c>
      <c r="T201" s="133">
        <f t="shared" si="56"/>
        <v>0</v>
      </c>
      <c r="AR201" s="134" t="s">
        <v>152</v>
      </c>
      <c r="AT201" s="134" t="s">
        <v>147</v>
      </c>
      <c r="AU201" s="134" t="s">
        <v>81</v>
      </c>
      <c r="AY201" s="2" t="s">
        <v>145</v>
      </c>
      <c r="BE201" s="135">
        <f t="shared" si="43"/>
        <v>0</v>
      </c>
      <c r="BF201" s="135">
        <f t="shared" si="44"/>
        <v>0</v>
      </c>
      <c r="BG201" s="135">
        <f t="shared" si="45"/>
        <v>0</v>
      </c>
      <c r="BH201" s="135">
        <f t="shared" si="46"/>
        <v>0</v>
      </c>
      <c r="BI201" s="135">
        <f t="shared" si="47"/>
        <v>0</v>
      </c>
      <c r="BJ201" s="2" t="s">
        <v>79</v>
      </c>
      <c r="BK201" s="135">
        <f t="shared" si="57"/>
        <v>0</v>
      </c>
      <c r="BL201" s="2" t="s">
        <v>152</v>
      </c>
      <c r="BM201" s="134" t="s">
        <v>2044</v>
      </c>
    </row>
    <row r="202" spans="2:65" s="17" customFormat="1" ht="24.2" customHeight="1">
      <c r="B202" s="18"/>
      <c r="C202" s="123" t="s">
        <v>891</v>
      </c>
      <c r="D202" s="123" t="s">
        <v>147</v>
      </c>
      <c r="E202" s="124" t="s">
        <v>2045</v>
      </c>
      <c r="F202" s="125" t="s">
        <v>2046</v>
      </c>
      <c r="G202" s="126" t="s">
        <v>1495</v>
      </c>
      <c r="H202" s="127">
        <v>3</v>
      </c>
      <c r="I202" s="128"/>
      <c r="J202" s="129">
        <f t="shared" si="53"/>
        <v>0</v>
      </c>
      <c r="K202" s="125" t="s">
        <v>19</v>
      </c>
      <c r="L202" s="18"/>
      <c r="M202" s="130" t="s">
        <v>19</v>
      </c>
      <c r="N202" s="131" t="s">
        <v>42</v>
      </c>
      <c r="P202" s="132">
        <f t="shared" si="54"/>
        <v>0</v>
      </c>
      <c r="Q202" s="132">
        <v>0</v>
      </c>
      <c r="R202" s="132">
        <f t="shared" si="55"/>
        <v>0</v>
      </c>
      <c r="S202" s="132">
        <v>0</v>
      </c>
      <c r="T202" s="133">
        <f t="shared" si="56"/>
        <v>0</v>
      </c>
      <c r="AR202" s="134" t="s">
        <v>152</v>
      </c>
      <c r="AT202" s="134" t="s">
        <v>147</v>
      </c>
      <c r="AU202" s="134" t="s">
        <v>81</v>
      </c>
      <c r="AY202" s="2" t="s">
        <v>145</v>
      </c>
      <c r="BE202" s="135">
        <f t="shared" si="43"/>
        <v>0</v>
      </c>
      <c r="BF202" s="135">
        <f t="shared" si="44"/>
        <v>0</v>
      </c>
      <c r="BG202" s="135">
        <f t="shared" si="45"/>
        <v>0</v>
      </c>
      <c r="BH202" s="135">
        <f t="shared" si="46"/>
        <v>0</v>
      </c>
      <c r="BI202" s="135">
        <f t="shared" si="47"/>
        <v>0</v>
      </c>
      <c r="BJ202" s="2" t="s">
        <v>79</v>
      </c>
      <c r="BK202" s="135">
        <f t="shared" si="57"/>
        <v>0</v>
      </c>
      <c r="BL202" s="2" t="s">
        <v>152</v>
      </c>
      <c r="BM202" s="134" t="s">
        <v>2047</v>
      </c>
    </row>
    <row r="203" spans="2:65" s="17" customFormat="1" ht="24.2" customHeight="1">
      <c r="B203" s="18"/>
      <c r="C203" s="123" t="s">
        <v>897</v>
      </c>
      <c r="D203" s="123" t="s">
        <v>147</v>
      </c>
      <c r="E203" s="124" t="s">
        <v>2048</v>
      </c>
      <c r="F203" s="125" t="s">
        <v>2049</v>
      </c>
      <c r="G203" s="126" t="s">
        <v>1495</v>
      </c>
      <c r="H203" s="127">
        <v>1</v>
      </c>
      <c r="I203" s="128"/>
      <c r="J203" s="129">
        <f t="shared" si="53"/>
        <v>0</v>
      </c>
      <c r="K203" s="125" t="s">
        <v>19</v>
      </c>
      <c r="L203" s="18"/>
      <c r="M203" s="130" t="s">
        <v>19</v>
      </c>
      <c r="N203" s="131" t="s">
        <v>42</v>
      </c>
      <c r="P203" s="132">
        <f t="shared" si="54"/>
        <v>0</v>
      </c>
      <c r="Q203" s="132">
        <v>0</v>
      </c>
      <c r="R203" s="132">
        <f t="shared" si="55"/>
        <v>0</v>
      </c>
      <c r="S203" s="132">
        <v>0</v>
      </c>
      <c r="T203" s="133">
        <f t="shared" si="56"/>
        <v>0</v>
      </c>
      <c r="AR203" s="134" t="s">
        <v>152</v>
      </c>
      <c r="AT203" s="134" t="s">
        <v>147</v>
      </c>
      <c r="AU203" s="134" t="s">
        <v>81</v>
      </c>
      <c r="AY203" s="2" t="s">
        <v>145</v>
      </c>
      <c r="BE203" s="135">
        <f t="shared" si="43"/>
        <v>0</v>
      </c>
      <c r="BF203" s="135">
        <f t="shared" si="44"/>
        <v>0</v>
      </c>
      <c r="BG203" s="135">
        <f t="shared" si="45"/>
        <v>0</v>
      </c>
      <c r="BH203" s="135">
        <f t="shared" si="46"/>
        <v>0</v>
      </c>
      <c r="BI203" s="135">
        <f t="shared" si="47"/>
        <v>0</v>
      </c>
      <c r="BJ203" s="2" t="s">
        <v>79</v>
      </c>
      <c r="BK203" s="135">
        <f t="shared" si="57"/>
        <v>0</v>
      </c>
      <c r="BL203" s="2" t="s">
        <v>152</v>
      </c>
      <c r="BM203" s="134" t="s">
        <v>2050</v>
      </c>
    </row>
    <row r="204" spans="2:65" s="17" customFormat="1" ht="16.5" customHeight="1">
      <c r="B204" s="18"/>
      <c r="C204" s="123" t="s">
        <v>902</v>
      </c>
      <c r="D204" s="123" t="s">
        <v>147</v>
      </c>
      <c r="E204" s="124" t="s">
        <v>2051</v>
      </c>
      <c r="F204" s="125" t="s">
        <v>1957</v>
      </c>
      <c r="G204" s="126" t="s">
        <v>1495</v>
      </c>
      <c r="H204" s="127">
        <v>57</v>
      </c>
      <c r="I204" s="128"/>
      <c r="J204" s="129">
        <f t="shared" si="53"/>
        <v>0</v>
      </c>
      <c r="K204" s="125" t="s">
        <v>19</v>
      </c>
      <c r="L204" s="18"/>
      <c r="M204" s="130" t="s">
        <v>19</v>
      </c>
      <c r="N204" s="131" t="s">
        <v>42</v>
      </c>
      <c r="P204" s="132">
        <f t="shared" si="54"/>
        <v>0</v>
      </c>
      <c r="Q204" s="132">
        <v>0</v>
      </c>
      <c r="R204" s="132">
        <f t="shared" si="55"/>
        <v>0</v>
      </c>
      <c r="S204" s="132">
        <v>0</v>
      </c>
      <c r="T204" s="133">
        <f t="shared" si="56"/>
        <v>0</v>
      </c>
      <c r="AR204" s="134" t="s">
        <v>152</v>
      </c>
      <c r="AT204" s="134" t="s">
        <v>147</v>
      </c>
      <c r="AU204" s="134" t="s">
        <v>81</v>
      </c>
      <c r="AY204" s="2" t="s">
        <v>145</v>
      </c>
      <c r="BE204" s="135">
        <f t="shared" si="43"/>
        <v>0</v>
      </c>
      <c r="BF204" s="135">
        <f t="shared" si="44"/>
        <v>0</v>
      </c>
      <c r="BG204" s="135">
        <f t="shared" si="45"/>
        <v>0</v>
      </c>
      <c r="BH204" s="135">
        <f t="shared" si="46"/>
        <v>0</v>
      </c>
      <c r="BI204" s="135">
        <f t="shared" si="47"/>
        <v>0</v>
      </c>
      <c r="BJ204" s="2" t="s">
        <v>79</v>
      </c>
      <c r="BK204" s="135">
        <f t="shared" si="57"/>
        <v>0</v>
      </c>
      <c r="BL204" s="2" t="s">
        <v>152</v>
      </c>
      <c r="BM204" s="134" t="s">
        <v>2052</v>
      </c>
    </row>
    <row r="205" spans="2:65" s="17" customFormat="1" ht="16.5" customHeight="1">
      <c r="B205" s="18"/>
      <c r="C205" s="123" t="s">
        <v>908</v>
      </c>
      <c r="D205" s="123" t="s">
        <v>147</v>
      </c>
      <c r="E205" s="124" t="s">
        <v>2053</v>
      </c>
      <c r="F205" s="125" t="s">
        <v>2054</v>
      </c>
      <c r="G205" s="126" t="s">
        <v>292</v>
      </c>
      <c r="H205" s="127">
        <v>650</v>
      </c>
      <c r="I205" s="128"/>
      <c r="J205" s="129">
        <f t="shared" si="53"/>
        <v>0</v>
      </c>
      <c r="K205" s="125" t="s">
        <v>19</v>
      </c>
      <c r="L205" s="18"/>
      <c r="M205" s="130" t="s">
        <v>19</v>
      </c>
      <c r="N205" s="131" t="s">
        <v>42</v>
      </c>
      <c r="P205" s="132">
        <f t="shared" si="54"/>
        <v>0</v>
      </c>
      <c r="Q205" s="132">
        <v>0</v>
      </c>
      <c r="R205" s="132">
        <f t="shared" si="55"/>
        <v>0</v>
      </c>
      <c r="S205" s="132">
        <v>0</v>
      </c>
      <c r="T205" s="133">
        <f t="shared" si="56"/>
        <v>0</v>
      </c>
      <c r="AR205" s="134" t="s">
        <v>152</v>
      </c>
      <c r="AT205" s="134" t="s">
        <v>147</v>
      </c>
      <c r="AU205" s="134" t="s">
        <v>81</v>
      </c>
      <c r="AY205" s="2" t="s">
        <v>145</v>
      </c>
      <c r="BE205" s="135">
        <f t="shared" si="43"/>
        <v>0</v>
      </c>
      <c r="BF205" s="135">
        <f t="shared" si="44"/>
        <v>0</v>
      </c>
      <c r="BG205" s="135">
        <f t="shared" si="45"/>
        <v>0</v>
      </c>
      <c r="BH205" s="135">
        <f t="shared" si="46"/>
        <v>0</v>
      </c>
      <c r="BI205" s="135">
        <f t="shared" si="47"/>
        <v>0</v>
      </c>
      <c r="BJ205" s="2" t="s">
        <v>79</v>
      </c>
      <c r="BK205" s="135">
        <f t="shared" si="57"/>
        <v>0</v>
      </c>
      <c r="BL205" s="2" t="s">
        <v>152</v>
      </c>
      <c r="BM205" s="134" t="s">
        <v>2055</v>
      </c>
    </row>
    <row r="206" spans="2:65" s="17" customFormat="1" ht="16.5" customHeight="1">
      <c r="B206" s="18"/>
      <c r="C206" s="123" t="s">
        <v>913</v>
      </c>
      <c r="D206" s="123" t="s">
        <v>147</v>
      </c>
      <c r="E206" s="124" t="s">
        <v>2031</v>
      </c>
      <c r="F206" s="125" t="s">
        <v>2032</v>
      </c>
      <c r="G206" s="126" t="s">
        <v>292</v>
      </c>
      <c r="H206" s="127">
        <v>300</v>
      </c>
      <c r="I206" s="128"/>
      <c r="J206" s="129">
        <f t="shared" si="53"/>
        <v>0</v>
      </c>
      <c r="K206" s="125" t="s">
        <v>19</v>
      </c>
      <c r="L206" s="18"/>
      <c r="M206" s="130" t="s">
        <v>19</v>
      </c>
      <c r="N206" s="131" t="s">
        <v>42</v>
      </c>
      <c r="P206" s="132">
        <f t="shared" si="54"/>
        <v>0</v>
      </c>
      <c r="Q206" s="132">
        <v>0</v>
      </c>
      <c r="R206" s="132">
        <f t="shared" si="55"/>
        <v>0</v>
      </c>
      <c r="S206" s="132">
        <v>0</v>
      </c>
      <c r="T206" s="133">
        <f t="shared" si="56"/>
        <v>0</v>
      </c>
      <c r="AR206" s="134" t="s">
        <v>152</v>
      </c>
      <c r="AT206" s="134" t="s">
        <v>147</v>
      </c>
      <c r="AU206" s="134" t="s">
        <v>81</v>
      </c>
      <c r="AY206" s="2" t="s">
        <v>145</v>
      </c>
      <c r="BE206" s="135">
        <f t="shared" si="43"/>
        <v>0</v>
      </c>
      <c r="BF206" s="135">
        <f t="shared" si="44"/>
        <v>0</v>
      </c>
      <c r="BG206" s="135">
        <f t="shared" si="45"/>
        <v>0</v>
      </c>
      <c r="BH206" s="135">
        <f t="shared" si="46"/>
        <v>0</v>
      </c>
      <c r="BI206" s="135">
        <f t="shared" si="47"/>
        <v>0</v>
      </c>
      <c r="BJ206" s="2" t="s">
        <v>79</v>
      </c>
      <c r="BK206" s="135">
        <f t="shared" si="57"/>
        <v>0</v>
      </c>
      <c r="BL206" s="2" t="s">
        <v>152</v>
      </c>
      <c r="BM206" s="134" t="s">
        <v>2056</v>
      </c>
    </row>
    <row r="207" spans="2:65" s="17" customFormat="1" ht="16.5" customHeight="1">
      <c r="B207" s="18"/>
      <c r="C207" s="123" t="s">
        <v>919</v>
      </c>
      <c r="D207" s="123" t="s">
        <v>147</v>
      </c>
      <c r="E207" s="124" t="s">
        <v>2057</v>
      </c>
      <c r="F207" s="125" t="s">
        <v>2058</v>
      </c>
      <c r="G207" s="126" t="s">
        <v>292</v>
      </c>
      <c r="H207" s="127">
        <v>60</v>
      </c>
      <c r="I207" s="128"/>
      <c r="J207" s="129">
        <f t="shared" si="53"/>
        <v>0</v>
      </c>
      <c r="K207" s="125" t="s">
        <v>19</v>
      </c>
      <c r="L207" s="18"/>
      <c r="M207" s="130" t="s">
        <v>19</v>
      </c>
      <c r="N207" s="131" t="s">
        <v>42</v>
      </c>
      <c r="P207" s="132">
        <f t="shared" si="54"/>
        <v>0</v>
      </c>
      <c r="Q207" s="132">
        <v>0</v>
      </c>
      <c r="R207" s="132">
        <f t="shared" si="55"/>
        <v>0</v>
      </c>
      <c r="S207" s="132">
        <v>0</v>
      </c>
      <c r="T207" s="133">
        <f t="shared" si="56"/>
        <v>0</v>
      </c>
      <c r="AR207" s="134" t="s">
        <v>152</v>
      </c>
      <c r="AT207" s="134" t="s">
        <v>147</v>
      </c>
      <c r="AU207" s="134" t="s">
        <v>81</v>
      </c>
      <c r="AY207" s="2" t="s">
        <v>145</v>
      </c>
      <c r="BE207" s="135">
        <f t="shared" si="43"/>
        <v>0</v>
      </c>
      <c r="BF207" s="135">
        <f t="shared" si="44"/>
        <v>0</v>
      </c>
      <c r="BG207" s="135">
        <f t="shared" si="45"/>
        <v>0</v>
      </c>
      <c r="BH207" s="135">
        <f t="shared" si="46"/>
        <v>0</v>
      </c>
      <c r="BI207" s="135">
        <f t="shared" si="47"/>
        <v>0</v>
      </c>
      <c r="BJ207" s="2" t="s">
        <v>79</v>
      </c>
      <c r="BK207" s="135">
        <f t="shared" si="57"/>
        <v>0</v>
      </c>
      <c r="BL207" s="2" t="s">
        <v>152</v>
      </c>
      <c r="BM207" s="134" t="s">
        <v>2059</v>
      </c>
    </row>
    <row r="208" spans="2:65" s="17" customFormat="1" ht="16.5" customHeight="1">
      <c r="B208" s="18"/>
      <c r="C208" s="123" t="s">
        <v>924</v>
      </c>
      <c r="D208" s="123" t="s">
        <v>147</v>
      </c>
      <c r="E208" s="124" t="s">
        <v>2060</v>
      </c>
      <c r="F208" s="125" t="s">
        <v>2061</v>
      </c>
      <c r="G208" s="126" t="s">
        <v>292</v>
      </c>
      <c r="H208" s="127">
        <v>30</v>
      </c>
      <c r="I208" s="128"/>
      <c r="J208" s="129">
        <f t="shared" si="53"/>
        <v>0</v>
      </c>
      <c r="K208" s="125" t="s">
        <v>19</v>
      </c>
      <c r="L208" s="18"/>
      <c r="M208" s="130" t="s">
        <v>19</v>
      </c>
      <c r="N208" s="131" t="s">
        <v>42</v>
      </c>
      <c r="P208" s="132">
        <f t="shared" si="54"/>
        <v>0</v>
      </c>
      <c r="Q208" s="132">
        <v>0</v>
      </c>
      <c r="R208" s="132">
        <f t="shared" si="55"/>
        <v>0</v>
      </c>
      <c r="S208" s="132">
        <v>0</v>
      </c>
      <c r="T208" s="133">
        <f t="shared" si="56"/>
        <v>0</v>
      </c>
      <c r="AR208" s="134" t="s">
        <v>152</v>
      </c>
      <c r="AT208" s="134" t="s">
        <v>147</v>
      </c>
      <c r="AU208" s="134" t="s">
        <v>81</v>
      </c>
      <c r="AY208" s="2" t="s">
        <v>145</v>
      </c>
      <c r="BE208" s="135">
        <f t="shared" si="43"/>
        <v>0</v>
      </c>
      <c r="BF208" s="135">
        <f t="shared" si="44"/>
        <v>0</v>
      </c>
      <c r="BG208" s="135">
        <f t="shared" si="45"/>
        <v>0</v>
      </c>
      <c r="BH208" s="135">
        <f t="shared" si="46"/>
        <v>0</v>
      </c>
      <c r="BI208" s="135">
        <f t="shared" si="47"/>
        <v>0</v>
      </c>
      <c r="BJ208" s="2" t="s">
        <v>79</v>
      </c>
      <c r="BK208" s="135">
        <f t="shared" si="57"/>
        <v>0</v>
      </c>
      <c r="BL208" s="2" t="s">
        <v>152</v>
      </c>
      <c r="BM208" s="134" t="s">
        <v>2062</v>
      </c>
    </row>
    <row r="209" spans="2:65" s="17" customFormat="1" ht="16.5" customHeight="1">
      <c r="B209" s="18"/>
      <c r="C209" s="123" t="s">
        <v>940</v>
      </c>
      <c r="D209" s="123" t="s">
        <v>147</v>
      </c>
      <c r="E209" s="124" t="s">
        <v>2063</v>
      </c>
      <c r="F209" s="125" t="s">
        <v>2064</v>
      </c>
      <c r="G209" s="126" t="s">
        <v>292</v>
      </c>
      <c r="H209" s="127">
        <v>45</v>
      </c>
      <c r="I209" s="128"/>
      <c r="J209" s="129">
        <f t="shared" si="53"/>
        <v>0</v>
      </c>
      <c r="K209" s="125" t="s">
        <v>19</v>
      </c>
      <c r="L209" s="18"/>
      <c r="M209" s="130" t="s">
        <v>19</v>
      </c>
      <c r="N209" s="131" t="s">
        <v>42</v>
      </c>
      <c r="P209" s="132">
        <f t="shared" si="54"/>
        <v>0</v>
      </c>
      <c r="Q209" s="132">
        <v>0</v>
      </c>
      <c r="R209" s="132">
        <f t="shared" si="55"/>
        <v>0</v>
      </c>
      <c r="S209" s="132">
        <v>0</v>
      </c>
      <c r="T209" s="133">
        <f t="shared" si="56"/>
        <v>0</v>
      </c>
      <c r="AR209" s="134" t="s">
        <v>152</v>
      </c>
      <c r="AT209" s="134" t="s">
        <v>147</v>
      </c>
      <c r="AU209" s="134" t="s">
        <v>81</v>
      </c>
      <c r="AY209" s="2" t="s">
        <v>145</v>
      </c>
      <c r="BE209" s="135">
        <f t="shared" si="43"/>
        <v>0</v>
      </c>
      <c r="BF209" s="135">
        <f t="shared" si="44"/>
        <v>0</v>
      </c>
      <c r="BG209" s="135">
        <f t="shared" si="45"/>
        <v>0</v>
      </c>
      <c r="BH209" s="135">
        <f t="shared" si="46"/>
        <v>0</v>
      </c>
      <c r="BI209" s="135">
        <f t="shared" si="47"/>
        <v>0</v>
      </c>
      <c r="BJ209" s="2" t="s">
        <v>79</v>
      </c>
      <c r="BK209" s="135">
        <f t="shared" si="57"/>
        <v>0</v>
      </c>
      <c r="BL209" s="2" t="s">
        <v>152</v>
      </c>
      <c r="BM209" s="134" t="s">
        <v>2065</v>
      </c>
    </row>
    <row r="210" spans="2:65" s="17" customFormat="1" ht="16.5" customHeight="1">
      <c r="B210" s="18"/>
      <c r="C210" s="123" t="s">
        <v>946</v>
      </c>
      <c r="D210" s="123" t="s">
        <v>147</v>
      </c>
      <c r="E210" s="124" t="s">
        <v>2066</v>
      </c>
      <c r="F210" s="125" t="s">
        <v>2067</v>
      </c>
      <c r="G210" s="126" t="s">
        <v>292</v>
      </c>
      <c r="H210" s="127">
        <v>10</v>
      </c>
      <c r="I210" s="128"/>
      <c r="J210" s="129">
        <f t="shared" si="53"/>
        <v>0</v>
      </c>
      <c r="K210" s="125" t="s">
        <v>19</v>
      </c>
      <c r="L210" s="18"/>
      <c r="M210" s="130" t="s">
        <v>19</v>
      </c>
      <c r="N210" s="131" t="s">
        <v>42</v>
      </c>
      <c r="P210" s="132">
        <f t="shared" si="54"/>
        <v>0</v>
      </c>
      <c r="Q210" s="132">
        <v>0</v>
      </c>
      <c r="R210" s="132">
        <f t="shared" si="55"/>
        <v>0</v>
      </c>
      <c r="S210" s="132">
        <v>0</v>
      </c>
      <c r="T210" s="133">
        <f t="shared" si="56"/>
        <v>0</v>
      </c>
      <c r="AR210" s="134" t="s">
        <v>152</v>
      </c>
      <c r="AT210" s="134" t="s">
        <v>147</v>
      </c>
      <c r="AU210" s="134" t="s">
        <v>81</v>
      </c>
      <c r="AY210" s="2" t="s">
        <v>145</v>
      </c>
      <c r="BE210" s="135">
        <f t="shared" si="43"/>
        <v>0</v>
      </c>
      <c r="BF210" s="135">
        <f t="shared" si="44"/>
        <v>0</v>
      </c>
      <c r="BG210" s="135">
        <f t="shared" si="45"/>
        <v>0</v>
      </c>
      <c r="BH210" s="135">
        <f t="shared" si="46"/>
        <v>0</v>
      </c>
      <c r="BI210" s="135">
        <f t="shared" si="47"/>
        <v>0</v>
      </c>
      <c r="BJ210" s="2" t="s">
        <v>79</v>
      </c>
      <c r="BK210" s="135">
        <f t="shared" si="57"/>
        <v>0</v>
      </c>
      <c r="BL210" s="2" t="s">
        <v>152</v>
      </c>
      <c r="BM210" s="134" t="s">
        <v>2068</v>
      </c>
    </row>
    <row r="211" spans="2:65" s="17" customFormat="1" ht="16.5" customHeight="1">
      <c r="B211" s="18"/>
      <c r="C211" s="123" t="s">
        <v>952</v>
      </c>
      <c r="D211" s="123" t="s">
        <v>147</v>
      </c>
      <c r="E211" s="124" t="s">
        <v>2069</v>
      </c>
      <c r="F211" s="125" t="s">
        <v>2070</v>
      </c>
      <c r="G211" s="126" t="s">
        <v>292</v>
      </c>
      <c r="H211" s="127">
        <v>420</v>
      </c>
      <c r="I211" s="128"/>
      <c r="J211" s="129">
        <f t="shared" si="53"/>
        <v>0</v>
      </c>
      <c r="K211" s="125" t="s">
        <v>19</v>
      </c>
      <c r="L211" s="18"/>
      <c r="M211" s="130" t="s">
        <v>19</v>
      </c>
      <c r="N211" s="131" t="s">
        <v>42</v>
      </c>
      <c r="P211" s="132">
        <f t="shared" si="54"/>
        <v>0</v>
      </c>
      <c r="Q211" s="132">
        <v>0</v>
      </c>
      <c r="R211" s="132">
        <f t="shared" si="55"/>
        <v>0</v>
      </c>
      <c r="S211" s="132">
        <v>0</v>
      </c>
      <c r="T211" s="133">
        <f t="shared" si="56"/>
        <v>0</v>
      </c>
      <c r="AR211" s="134" t="s">
        <v>152</v>
      </c>
      <c r="AT211" s="134" t="s">
        <v>147</v>
      </c>
      <c r="AU211" s="134" t="s">
        <v>81</v>
      </c>
      <c r="AY211" s="2" t="s">
        <v>145</v>
      </c>
      <c r="BE211" s="135">
        <f t="shared" si="43"/>
        <v>0</v>
      </c>
      <c r="BF211" s="135">
        <f t="shared" si="44"/>
        <v>0</v>
      </c>
      <c r="BG211" s="135">
        <f t="shared" si="45"/>
        <v>0</v>
      </c>
      <c r="BH211" s="135">
        <f t="shared" si="46"/>
        <v>0</v>
      </c>
      <c r="BI211" s="135">
        <f t="shared" si="47"/>
        <v>0</v>
      </c>
      <c r="BJ211" s="2" t="s">
        <v>79</v>
      </c>
      <c r="BK211" s="135">
        <f t="shared" si="57"/>
        <v>0</v>
      </c>
      <c r="BL211" s="2" t="s">
        <v>152</v>
      </c>
      <c r="BM211" s="134" t="s">
        <v>2071</v>
      </c>
    </row>
    <row r="212" spans="2:65" s="17" customFormat="1" ht="16.5" customHeight="1">
      <c r="B212" s="18"/>
      <c r="C212" s="123" t="s">
        <v>958</v>
      </c>
      <c r="D212" s="123" t="s">
        <v>147</v>
      </c>
      <c r="E212" s="124" t="s">
        <v>2072</v>
      </c>
      <c r="F212" s="125" t="s">
        <v>2073</v>
      </c>
      <c r="G212" s="126" t="s">
        <v>292</v>
      </c>
      <c r="H212" s="127">
        <v>420</v>
      </c>
      <c r="I212" s="128"/>
      <c r="J212" s="129">
        <f t="shared" si="53"/>
        <v>0</v>
      </c>
      <c r="K212" s="125" t="s">
        <v>19</v>
      </c>
      <c r="L212" s="18"/>
      <c r="M212" s="130" t="s">
        <v>19</v>
      </c>
      <c r="N212" s="131" t="s">
        <v>42</v>
      </c>
      <c r="P212" s="132">
        <f t="shared" si="54"/>
        <v>0</v>
      </c>
      <c r="Q212" s="132">
        <v>0</v>
      </c>
      <c r="R212" s="132">
        <f t="shared" si="55"/>
        <v>0</v>
      </c>
      <c r="S212" s="132">
        <v>0</v>
      </c>
      <c r="T212" s="133">
        <f t="shared" si="56"/>
        <v>0</v>
      </c>
      <c r="AR212" s="134" t="s">
        <v>152</v>
      </c>
      <c r="AT212" s="134" t="s">
        <v>147</v>
      </c>
      <c r="AU212" s="134" t="s">
        <v>81</v>
      </c>
      <c r="AY212" s="2" t="s">
        <v>145</v>
      </c>
      <c r="BE212" s="135">
        <f t="shared" si="43"/>
        <v>0</v>
      </c>
      <c r="BF212" s="135">
        <f t="shared" si="44"/>
        <v>0</v>
      </c>
      <c r="BG212" s="135">
        <f t="shared" si="45"/>
        <v>0</v>
      </c>
      <c r="BH212" s="135">
        <f t="shared" si="46"/>
        <v>0</v>
      </c>
      <c r="BI212" s="135">
        <f t="shared" si="47"/>
        <v>0</v>
      </c>
      <c r="BJ212" s="2" t="s">
        <v>79</v>
      </c>
      <c r="BK212" s="135">
        <f t="shared" si="57"/>
        <v>0</v>
      </c>
      <c r="BL212" s="2" t="s">
        <v>152</v>
      </c>
      <c r="BM212" s="134" t="s">
        <v>2074</v>
      </c>
    </row>
    <row r="213" spans="2:65" s="17" customFormat="1" ht="16.5" customHeight="1">
      <c r="B213" s="18"/>
      <c r="C213" s="123" t="s">
        <v>963</v>
      </c>
      <c r="D213" s="123" t="s">
        <v>147</v>
      </c>
      <c r="E213" s="124" t="s">
        <v>2075</v>
      </c>
      <c r="F213" s="125" t="s">
        <v>2076</v>
      </c>
      <c r="G213" s="126" t="s">
        <v>292</v>
      </c>
      <c r="H213" s="127">
        <v>20</v>
      </c>
      <c r="I213" s="128"/>
      <c r="J213" s="129">
        <f t="shared" si="53"/>
        <v>0</v>
      </c>
      <c r="K213" s="125" t="s">
        <v>19</v>
      </c>
      <c r="L213" s="18"/>
      <c r="M213" s="130" t="s">
        <v>19</v>
      </c>
      <c r="N213" s="131" t="s">
        <v>42</v>
      </c>
      <c r="P213" s="132">
        <f t="shared" si="54"/>
        <v>0</v>
      </c>
      <c r="Q213" s="132">
        <v>0</v>
      </c>
      <c r="R213" s="132">
        <f t="shared" si="55"/>
        <v>0</v>
      </c>
      <c r="S213" s="132">
        <v>0</v>
      </c>
      <c r="T213" s="133">
        <f t="shared" si="56"/>
        <v>0</v>
      </c>
      <c r="AR213" s="134" t="s">
        <v>152</v>
      </c>
      <c r="AT213" s="134" t="s">
        <v>147</v>
      </c>
      <c r="AU213" s="134" t="s">
        <v>81</v>
      </c>
      <c r="AY213" s="2" t="s">
        <v>145</v>
      </c>
      <c r="BE213" s="135">
        <f t="shared" si="43"/>
        <v>0</v>
      </c>
      <c r="BF213" s="135">
        <f t="shared" si="44"/>
        <v>0</v>
      </c>
      <c r="BG213" s="135">
        <f t="shared" si="45"/>
        <v>0</v>
      </c>
      <c r="BH213" s="135">
        <f t="shared" si="46"/>
        <v>0</v>
      </c>
      <c r="BI213" s="135">
        <f t="shared" si="47"/>
        <v>0</v>
      </c>
      <c r="BJ213" s="2" t="s">
        <v>79</v>
      </c>
      <c r="BK213" s="135">
        <f t="shared" si="57"/>
        <v>0</v>
      </c>
      <c r="BL213" s="2" t="s">
        <v>152</v>
      </c>
      <c r="BM213" s="134" t="s">
        <v>2077</v>
      </c>
    </row>
    <row r="214" spans="2:65" s="17" customFormat="1" ht="16.5" customHeight="1">
      <c r="B214" s="18"/>
      <c r="C214" s="123" t="s">
        <v>967</v>
      </c>
      <c r="D214" s="123" t="s">
        <v>147</v>
      </c>
      <c r="E214" s="124" t="s">
        <v>2078</v>
      </c>
      <c r="F214" s="125" t="s">
        <v>1921</v>
      </c>
      <c r="G214" s="126" t="s">
        <v>1801</v>
      </c>
      <c r="H214" s="127">
        <v>1</v>
      </c>
      <c r="I214" s="128"/>
      <c r="J214" s="129">
        <f t="shared" si="53"/>
        <v>0</v>
      </c>
      <c r="K214" s="125" t="s">
        <v>19</v>
      </c>
      <c r="L214" s="18"/>
      <c r="M214" s="130" t="s">
        <v>19</v>
      </c>
      <c r="N214" s="131" t="s">
        <v>42</v>
      </c>
      <c r="P214" s="132">
        <f t="shared" si="54"/>
        <v>0</v>
      </c>
      <c r="Q214" s="132">
        <v>0</v>
      </c>
      <c r="R214" s="132">
        <f t="shared" si="55"/>
        <v>0</v>
      </c>
      <c r="S214" s="132">
        <v>0</v>
      </c>
      <c r="T214" s="133">
        <f t="shared" si="56"/>
        <v>0</v>
      </c>
      <c r="AR214" s="134" t="s">
        <v>152</v>
      </c>
      <c r="AT214" s="134" t="s">
        <v>147</v>
      </c>
      <c r="AU214" s="134" t="s">
        <v>81</v>
      </c>
      <c r="AY214" s="2" t="s">
        <v>145</v>
      </c>
      <c r="BE214" s="135">
        <f t="shared" si="43"/>
        <v>0</v>
      </c>
      <c r="BF214" s="135">
        <f t="shared" si="44"/>
        <v>0</v>
      </c>
      <c r="BG214" s="135">
        <f t="shared" si="45"/>
        <v>0</v>
      </c>
      <c r="BH214" s="135">
        <f t="shared" si="46"/>
        <v>0</v>
      </c>
      <c r="BI214" s="135">
        <f t="shared" si="47"/>
        <v>0</v>
      </c>
      <c r="BJ214" s="2" t="s">
        <v>79</v>
      </c>
      <c r="BK214" s="135">
        <f t="shared" si="57"/>
        <v>0</v>
      </c>
      <c r="BL214" s="2" t="s">
        <v>152</v>
      </c>
      <c r="BM214" s="134" t="s">
        <v>2079</v>
      </c>
    </row>
    <row r="215" spans="2:65" s="17" customFormat="1" ht="16.5" customHeight="1">
      <c r="B215" s="18"/>
      <c r="C215" s="123" t="s">
        <v>971</v>
      </c>
      <c r="D215" s="123" t="s">
        <v>147</v>
      </c>
      <c r="E215" s="124" t="s">
        <v>2080</v>
      </c>
      <c r="F215" s="125" t="s">
        <v>2081</v>
      </c>
      <c r="G215" s="126" t="s">
        <v>292</v>
      </c>
      <c r="H215" s="127">
        <v>160</v>
      </c>
      <c r="I215" s="128"/>
      <c r="J215" s="129">
        <f t="shared" si="53"/>
        <v>0</v>
      </c>
      <c r="K215" s="125" t="s">
        <v>19</v>
      </c>
      <c r="L215" s="18"/>
      <c r="M215" s="130" t="s">
        <v>19</v>
      </c>
      <c r="N215" s="131" t="s">
        <v>42</v>
      </c>
      <c r="P215" s="132">
        <f t="shared" si="54"/>
        <v>0</v>
      </c>
      <c r="Q215" s="132">
        <v>0</v>
      </c>
      <c r="R215" s="132">
        <f t="shared" si="55"/>
        <v>0</v>
      </c>
      <c r="S215" s="132">
        <v>0</v>
      </c>
      <c r="T215" s="133">
        <f t="shared" si="56"/>
        <v>0</v>
      </c>
      <c r="AR215" s="134" t="s">
        <v>152</v>
      </c>
      <c r="AT215" s="134" t="s">
        <v>147</v>
      </c>
      <c r="AU215" s="134" t="s">
        <v>81</v>
      </c>
      <c r="AY215" s="2" t="s">
        <v>145</v>
      </c>
      <c r="BE215" s="135">
        <f t="shared" si="43"/>
        <v>0</v>
      </c>
      <c r="BF215" s="135">
        <f t="shared" si="44"/>
        <v>0</v>
      </c>
      <c r="BG215" s="135">
        <f t="shared" si="45"/>
        <v>0</v>
      </c>
      <c r="BH215" s="135">
        <f t="shared" si="46"/>
        <v>0</v>
      </c>
      <c r="BI215" s="135">
        <f t="shared" si="47"/>
        <v>0</v>
      </c>
      <c r="BJ215" s="2" t="s">
        <v>79</v>
      </c>
      <c r="BK215" s="135">
        <f t="shared" si="57"/>
        <v>0</v>
      </c>
      <c r="BL215" s="2" t="s">
        <v>152</v>
      </c>
      <c r="BM215" s="134" t="s">
        <v>2082</v>
      </c>
    </row>
    <row r="216" spans="2:65" s="17" customFormat="1" ht="24.2" customHeight="1">
      <c r="B216" s="18"/>
      <c r="C216" s="123" t="s">
        <v>975</v>
      </c>
      <c r="D216" s="123" t="s">
        <v>147</v>
      </c>
      <c r="E216" s="124" t="s">
        <v>2083</v>
      </c>
      <c r="F216" s="125" t="s">
        <v>2084</v>
      </c>
      <c r="G216" s="126" t="s">
        <v>1495</v>
      </c>
      <c r="H216" s="127">
        <v>2</v>
      </c>
      <c r="I216" s="128"/>
      <c r="J216" s="129">
        <f t="shared" si="53"/>
        <v>0</v>
      </c>
      <c r="K216" s="125" t="s">
        <v>19</v>
      </c>
      <c r="L216" s="18"/>
      <c r="M216" s="130" t="s">
        <v>19</v>
      </c>
      <c r="N216" s="131" t="s">
        <v>42</v>
      </c>
      <c r="P216" s="132">
        <f t="shared" si="54"/>
        <v>0</v>
      </c>
      <c r="Q216" s="132">
        <v>0</v>
      </c>
      <c r="R216" s="132">
        <f t="shared" si="55"/>
        <v>0</v>
      </c>
      <c r="S216" s="132">
        <v>0</v>
      </c>
      <c r="T216" s="133">
        <f t="shared" si="56"/>
        <v>0</v>
      </c>
      <c r="AR216" s="134" t="s">
        <v>152</v>
      </c>
      <c r="AT216" s="134" t="s">
        <v>147</v>
      </c>
      <c r="AU216" s="134" t="s">
        <v>81</v>
      </c>
      <c r="AY216" s="2" t="s">
        <v>145</v>
      </c>
      <c r="BE216" s="135">
        <f t="shared" si="43"/>
        <v>0</v>
      </c>
      <c r="BF216" s="135">
        <f t="shared" si="44"/>
        <v>0</v>
      </c>
      <c r="BG216" s="135">
        <f t="shared" si="45"/>
        <v>0</v>
      </c>
      <c r="BH216" s="135">
        <f t="shared" si="46"/>
        <v>0</v>
      </c>
      <c r="BI216" s="135">
        <f t="shared" si="47"/>
        <v>0</v>
      </c>
      <c r="BJ216" s="2" t="s">
        <v>79</v>
      </c>
      <c r="BK216" s="135">
        <f t="shared" si="57"/>
        <v>0</v>
      </c>
      <c r="BL216" s="2" t="s">
        <v>152</v>
      </c>
      <c r="BM216" s="134" t="s">
        <v>2085</v>
      </c>
    </row>
    <row r="217" spans="2:65" s="17" customFormat="1" ht="37.9" customHeight="1">
      <c r="B217" s="18"/>
      <c r="C217" s="123" t="s">
        <v>981</v>
      </c>
      <c r="D217" s="123" t="s">
        <v>147</v>
      </c>
      <c r="E217" s="124" t="s">
        <v>2086</v>
      </c>
      <c r="F217" s="125" t="s">
        <v>2087</v>
      </c>
      <c r="G217" s="126" t="s">
        <v>1495</v>
      </c>
      <c r="H217" s="127">
        <v>3</v>
      </c>
      <c r="I217" s="128"/>
      <c r="J217" s="129">
        <f t="shared" si="53"/>
        <v>0</v>
      </c>
      <c r="K217" s="125" t="s">
        <v>19</v>
      </c>
      <c r="L217" s="18"/>
      <c r="M217" s="130" t="s">
        <v>19</v>
      </c>
      <c r="N217" s="131" t="s">
        <v>42</v>
      </c>
      <c r="P217" s="132">
        <f t="shared" si="54"/>
        <v>0</v>
      </c>
      <c r="Q217" s="132">
        <v>0</v>
      </c>
      <c r="R217" s="132">
        <f t="shared" si="55"/>
        <v>0</v>
      </c>
      <c r="S217" s="132">
        <v>0</v>
      </c>
      <c r="T217" s="133">
        <f t="shared" si="56"/>
        <v>0</v>
      </c>
      <c r="AR217" s="134" t="s">
        <v>152</v>
      </c>
      <c r="AT217" s="134" t="s">
        <v>147</v>
      </c>
      <c r="AU217" s="134" t="s">
        <v>81</v>
      </c>
      <c r="AY217" s="2" t="s">
        <v>145</v>
      </c>
      <c r="BE217" s="135">
        <f t="shared" si="43"/>
        <v>0</v>
      </c>
      <c r="BF217" s="135">
        <f t="shared" si="44"/>
        <v>0</v>
      </c>
      <c r="BG217" s="135">
        <f t="shared" si="45"/>
        <v>0</v>
      </c>
      <c r="BH217" s="135">
        <f t="shared" si="46"/>
        <v>0</v>
      </c>
      <c r="BI217" s="135">
        <f t="shared" si="47"/>
        <v>0</v>
      </c>
      <c r="BJ217" s="2" t="s">
        <v>79</v>
      </c>
      <c r="BK217" s="135">
        <f t="shared" si="57"/>
        <v>0</v>
      </c>
      <c r="BL217" s="2" t="s">
        <v>152</v>
      </c>
      <c r="BM217" s="134" t="s">
        <v>2088</v>
      </c>
    </row>
    <row r="218" spans="2:65" s="17" customFormat="1" ht="16.5" customHeight="1">
      <c r="B218" s="18"/>
      <c r="C218" s="123" t="s">
        <v>987</v>
      </c>
      <c r="D218" s="123" t="s">
        <v>147</v>
      </c>
      <c r="E218" s="124" t="s">
        <v>2089</v>
      </c>
      <c r="F218" s="125" t="s">
        <v>2090</v>
      </c>
      <c r="G218" s="126" t="s">
        <v>1495</v>
      </c>
      <c r="H218" s="127">
        <v>1</v>
      </c>
      <c r="I218" s="128"/>
      <c r="J218" s="129">
        <f t="shared" si="53"/>
        <v>0</v>
      </c>
      <c r="K218" s="125" t="s">
        <v>19</v>
      </c>
      <c r="L218" s="18"/>
      <c r="M218" s="130" t="s">
        <v>19</v>
      </c>
      <c r="N218" s="131" t="s">
        <v>42</v>
      </c>
      <c r="P218" s="132">
        <f t="shared" si="54"/>
        <v>0</v>
      </c>
      <c r="Q218" s="132">
        <v>0</v>
      </c>
      <c r="R218" s="132">
        <f t="shared" si="55"/>
        <v>0</v>
      </c>
      <c r="S218" s="132">
        <v>0</v>
      </c>
      <c r="T218" s="133">
        <f t="shared" si="56"/>
        <v>0</v>
      </c>
      <c r="AR218" s="134" t="s">
        <v>152</v>
      </c>
      <c r="AT218" s="134" t="s">
        <v>147</v>
      </c>
      <c r="AU218" s="134" t="s">
        <v>81</v>
      </c>
      <c r="AY218" s="2" t="s">
        <v>145</v>
      </c>
      <c r="BE218" s="135">
        <f t="shared" si="43"/>
        <v>0</v>
      </c>
      <c r="BF218" s="135">
        <f t="shared" si="44"/>
        <v>0</v>
      </c>
      <c r="BG218" s="135">
        <f t="shared" si="45"/>
        <v>0</v>
      </c>
      <c r="BH218" s="135">
        <f t="shared" si="46"/>
        <v>0</v>
      </c>
      <c r="BI218" s="135">
        <f t="shared" si="47"/>
        <v>0</v>
      </c>
      <c r="BJ218" s="2" t="s">
        <v>79</v>
      </c>
      <c r="BK218" s="135">
        <f t="shared" si="57"/>
        <v>0</v>
      </c>
      <c r="BL218" s="2" t="s">
        <v>152</v>
      </c>
      <c r="BM218" s="134" t="s">
        <v>2091</v>
      </c>
    </row>
    <row r="219" spans="2:65" s="17" customFormat="1" ht="16.5" customHeight="1">
      <c r="B219" s="18"/>
      <c r="C219" s="123" t="s">
        <v>992</v>
      </c>
      <c r="D219" s="123" t="s">
        <v>147</v>
      </c>
      <c r="E219" s="124" t="s">
        <v>2092</v>
      </c>
      <c r="F219" s="125" t="s">
        <v>2093</v>
      </c>
      <c r="G219" s="126" t="s">
        <v>1495</v>
      </c>
      <c r="H219" s="127">
        <v>20</v>
      </c>
      <c r="I219" s="128"/>
      <c r="J219" s="129">
        <f t="shared" si="53"/>
        <v>0</v>
      </c>
      <c r="K219" s="125" t="s">
        <v>19</v>
      </c>
      <c r="L219" s="18"/>
      <c r="M219" s="130" t="s">
        <v>19</v>
      </c>
      <c r="N219" s="131" t="s">
        <v>42</v>
      </c>
      <c r="P219" s="132">
        <f t="shared" si="54"/>
        <v>0</v>
      </c>
      <c r="Q219" s="132">
        <v>0</v>
      </c>
      <c r="R219" s="132">
        <f t="shared" si="55"/>
        <v>0</v>
      </c>
      <c r="S219" s="132">
        <v>0</v>
      </c>
      <c r="T219" s="133">
        <f t="shared" si="56"/>
        <v>0</v>
      </c>
      <c r="AR219" s="134" t="s">
        <v>152</v>
      </c>
      <c r="AT219" s="134" t="s">
        <v>147</v>
      </c>
      <c r="AU219" s="134" t="s">
        <v>81</v>
      </c>
      <c r="AY219" s="2" t="s">
        <v>145</v>
      </c>
      <c r="BE219" s="135">
        <f t="shared" si="43"/>
        <v>0</v>
      </c>
      <c r="BF219" s="135">
        <f t="shared" si="44"/>
        <v>0</v>
      </c>
      <c r="BG219" s="135">
        <f t="shared" si="45"/>
        <v>0</v>
      </c>
      <c r="BH219" s="135">
        <f t="shared" si="46"/>
        <v>0</v>
      </c>
      <c r="BI219" s="135">
        <f t="shared" si="47"/>
        <v>0</v>
      </c>
      <c r="BJ219" s="2" t="s">
        <v>79</v>
      </c>
      <c r="BK219" s="135">
        <f t="shared" si="57"/>
        <v>0</v>
      </c>
      <c r="BL219" s="2" t="s">
        <v>152</v>
      </c>
      <c r="BM219" s="134" t="s">
        <v>2094</v>
      </c>
    </row>
    <row r="220" spans="2:65" s="17" customFormat="1" ht="24.2" customHeight="1">
      <c r="B220" s="18"/>
      <c r="C220" s="123" t="s">
        <v>998</v>
      </c>
      <c r="D220" s="123" t="s">
        <v>147</v>
      </c>
      <c r="E220" s="124" t="s">
        <v>2095</v>
      </c>
      <c r="F220" s="125" t="s">
        <v>2096</v>
      </c>
      <c r="G220" s="126" t="s">
        <v>1801</v>
      </c>
      <c r="H220" s="127">
        <v>1</v>
      </c>
      <c r="I220" s="128"/>
      <c r="J220" s="129">
        <f t="shared" si="53"/>
        <v>0</v>
      </c>
      <c r="K220" s="125" t="s">
        <v>19</v>
      </c>
      <c r="L220" s="18"/>
      <c r="M220" s="130" t="s">
        <v>19</v>
      </c>
      <c r="N220" s="131" t="s">
        <v>42</v>
      </c>
      <c r="P220" s="132">
        <f t="shared" si="54"/>
        <v>0</v>
      </c>
      <c r="Q220" s="132">
        <v>0</v>
      </c>
      <c r="R220" s="132">
        <f t="shared" si="55"/>
        <v>0</v>
      </c>
      <c r="S220" s="132">
        <v>0</v>
      </c>
      <c r="T220" s="133">
        <f t="shared" si="56"/>
        <v>0</v>
      </c>
      <c r="AR220" s="134" t="s">
        <v>152</v>
      </c>
      <c r="AT220" s="134" t="s">
        <v>147</v>
      </c>
      <c r="AU220" s="134" t="s">
        <v>81</v>
      </c>
      <c r="AY220" s="2" t="s">
        <v>145</v>
      </c>
      <c r="BE220" s="135">
        <f t="shared" si="43"/>
        <v>0</v>
      </c>
      <c r="BF220" s="135">
        <f t="shared" si="44"/>
        <v>0</v>
      </c>
      <c r="BG220" s="135">
        <f t="shared" si="45"/>
        <v>0</v>
      </c>
      <c r="BH220" s="135">
        <f t="shared" si="46"/>
        <v>0</v>
      </c>
      <c r="BI220" s="135">
        <f t="shared" si="47"/>
        <v>0</v>
      </c>
      <c r="BJ220" s="2" t="s">
        <v>79</v>
      </c>
      <c r="BK220" s="135">
        <f t="shared" si="57"/>
        <v>0</v>
      </c>
      <c r="BL220" s="2" t="s">
        <v>152</v>
      </c>
      <c r="BM220" s="134" t="s">
        <v>2097</v>
      </c>
    </row>
    <row r="221" spans="2:65" s="17" customFormat="1" ht="33" customHeight="1">
      <c r="B221" s="18"/>
      <c r="C221" s="123" t="s">
        <v>1004</v>
      </c>
      <c r="D221" s="123" t="s">
        <v>147</v>
      </c>
      <c r="E221" s="124" t="s">
        <v>2098</v>
      </c>
      <c r="F221" s="125" t="s">
        <v>2099</v>
      </c>
      <c r="G221" s="126" t="s">
        <v>1495</v>
      </c>
      <c r="H221" s="127">
        <v>4</v>
      </c>
      <c r="I221" s="128"/>
      <c r="J221" s="129">
        <f t="shared" si="53"/>
        <v>0</v>
      </c>
      <c r="K221" s="125" t="s">
        <v>19</v>
      </c>
      <c r="L221" s="18"/>
      <c r="M221" s="130" t="s">
        <v>19</v>
      </c>
      <c r="N221" s="131" t="s">
        <v>42</v>
      </c>
      <c r="P221" s="132">
        <f t="shared" si="54"/>
        <v>0</v>
      </c>
      <c r="Q221" s="132">
        <v>0</v>
      </c>
      <c r="R221" s="132">
        <f t="shared" si="55"/>
        <v>0</v>
      </c>
      <c r="S221" s="132">
        <v>0</v>
      </c>
      <c r="T221" s="133">
        <f t="shared" si="56"/>
        <v>0</v>
      </c>
      <c r="AR221" s="134" t="s">
        <v>152</v>
      </c>
      <c r="AT221" s="134" t="s">
        <v>147</v>
      </c>
      <c r="AU221" s="134" t="s">
        <v>81</v>
      </c>
      <c r="AY221" s="2" t="s">
        <v>145</v>
      </c>
      <c r="BE221" s="135">
        <f t="shared" si="43"/>
        <v>0</v>
      </c>
      <c r="BF221" s="135">
        <f t="shared" si="44"/>
        <v>0</v>
      </c>
      <c r="BG221" s="135">
        <f t="shared" si="45"/>
        <v>0</v>
      </c>
      <c r="BH221" s="135">
        <f t="shared" si="46"/>
        <v>0</v>
      </c>
      <c r="BI221" s="135">
        <f t="shared" si="47"/>
        <v>0</v>
      </c>
      <c r="BJ221" s="2" t="s">
        <v>79</v>
      </c>
      <c r="BK221" s="135">
        <f t="shared" si="57"/>
        <v>0</v>
      </c>
      <c r="BL221" s="2" t="s">
        <v>152</v>
      </c>
      <c r="BM221" s="134" t="s">
        <v>2100</v>
      </c>
    </row>
    <row r="222" spans="2:65" s="17" customFormat="1" ht="33" customHeight="1">
      <c r="B222" s="18"/>
      <c r="C222" s="123" t="s">
        <v>1010</v>
      </c>
      <c r="D222" s="123" t="s">
        <v>147</v>
      </c>
      <c r="E222" s="124" t="s">
        <v>2101</v>
      </c>
      <c r="F222" s="125" t="s">
        <v>2102</v>
      </c>
      <c r="G222" s="126" t="s">
        <v>1495</v>
      </c>
      <c r="H222" s="127">
        <v>2</v>
      </c>
      <c r="I222" s="128"/>
      <c r="J222" s="129">
        <f t="shared" si="53"/>
        <v>0</v>
      </c>
      <c r="K222" s="125" t="s">
        <v>19</v>
      </c>
      <c r="L222" s="18"/>
      <c r="M222" s="130" t="s">
        <v>19</v>
      </c>
      <c r="N222" s="131" t="s">
        <v>42</v>
      </c>
      <c r="P222" s="132">
        <f t="shared" si="54"/>
        <v>0</v>
      </c>
      <c r="Q222" s="132">
        <v>0</v>
      </c>
      <c r="R222" s="132">
        <f t="shared" si="55"/>
        <v>0</v>
      </c>
      <c r="S222" s="132">
        <v>0</v>
      </c>
      <c r="T222" s="133">
        <f t="shared" si="56"/>
        <v>0</v>
      </c>
      <c r="AR222" s="134" t="s">
        <v>152</v>
      </c>
      <c r="AT222" s="134" t="s">
        <v>147</v>
      </c>
      <c r="AU222" s="134" t="s">
        <v>81</v>
      </c>
      <c r="AY222" s="2" t="s">
        <v>145</v>
      </c>
      <c r="BE222" s="135">
        <f t="shared" si="43"/>
        <v>0</v>
      </c>
      <c r="BF222" s="135">
        <f t="shared" si="44"/>
        <v>0</v>
      </c>
      <c r="BG222" s="135">
        <f t="shared" si="45"/>
        <v>0</v>
      </c>
      <c r="BH222" s="135">
        <f t="shared" si="46"/>
        <v>0</v>
      </c>
      <c r="BI222" s="135">
        <f t="shared" si="47"/>
        <v>0</v>
      </c>
      <c r="BJ222" s="2" t="s">
        <v>79</v>
      </c>
      <c r="BK222" s="135">
        <f t="shared" si="57"/>
        <v>0</v>
      </c>
      <c r="BL222" s="2" t="s">
        <v>152</v>
      </c>
      <c r="BM222" s="134" t="s">
        <v>2103</v>
      </c>
    </row>
    <row r="223" spans="2:65" s="17" customFormat="1" ht="16.5" customHeight="1">
      <c r="B223" s="18"/>
      <c r="C223" s="123" t="s">
        <v>1016</v>
      </c>
      <c r="D223" s="123" t="s">
        <v>147</v>
      </c>
      <c r="E223" s="124" t="s">
        <v>2104</v>
      </c>
      <c r="F223" s="125" t="s">
        <v>2105</v>
      </c>
      <c r="G223" s="126" t="s">
        <v>1495</v>
      </c>
      <c r="H223" s="127">
        <v>1</v>
      </c>
      <c r="I223" s="128"/>
      <c r="J223" s="129">
        <f t="shared" si="53"/>
        <v>0</v>
      </c>
      <c r="K223" s="125" t="s">
        <v>19</v>
      </c>
      <c r="L223" s="18"/>
      <c r="M223" s="130" t="s">
        <v>19</v>
      </c>
      <c r="N223" s="131" t="s">
        <v>42</v>
      </c>
      <c r="P223" s="132">
        <f t="shared" si="54"/>
        <v>0</v>
      </c>
      <c r="Q223" s="132">
        <v>0</v>
      </c>
      <c r="R223" s="132">
        <f t="shared" si="55"/>
        <v>0</v>
      </c>
      <c r="S223" s="132">
        <v>0</v>
      </c>
      <c r="T223" s="133">
        <f t="shared" si="56"/>
        <v>0</v>
      </c>
      <c r="AR223" s="134" t="s">
        <v>152</v>
      </c>
      <c r="AT223" s="134" t="s">
        <v>147</v>
      </c>
      <c r="AU223" s="134" t="s">
        <v>81</v>
      </c>
      <c r="AY223" s="2" t="s">
        <v>145</v>
      </c>
      <c r="BE223" s="135">
        <f t="shared" si="43"/>
        <v>0</v>
      </c>
      <c r="BF223" s="135">
        <f t="shared" si="44"/>
        <v>0</v>
      </c>
      <c r="BG223" s="135">
        <f t="shared" si="45"/>
        <v>0</v>
      </c>
      <c r="BH223" s="135">
        <f t="shared" si="46"/>
        <v>0</v>
      </c>
      <c r="BI223" s="135">
        <f t="shared" si="47"/>
        <v>0</v>
      </c>
      <c r="BJ223" s="2" t="s">
        <v>79</v>
      </c>
      <c r="BK223" s="135">
        <f t="shared" si="57"/>
        <v>0</v>
      </c>
      <c r="BL223" s="2" t="s">
        <v>152</v>
      </c>
      <c r="BM223" s="134" t="s">
        <v>2106</v>
      </c>
    </row>
    <row r="224" spans="2:65" s="17" customFormat="1" ht="55.5" customHeight="1">
      <c r="B224" s="18"/>
      <c r="C224" s="123" t="s">
        <v>1023</v>
      </c>
      <c r="D224" s="123" t="s">
        <v>147</v>
      </c>
      <c r="E224" s="124" t="s">
        <v>2107</v>
      </c>
      <c r="F224" s="125" t="s">
        <v>2108</v>
      </c>
      <c r="G224" s="126" t="s">
        <v>1801</v>
      </c>
      <c r="H224" s="127">
        <v>1</v>
      </c>
      <c r="I224" s="128"/>
      <c r="J224" s="129">
        <f t="shared" si="53"/>
        <v>0</v>
      </c>
      <c r="K224" s="125" t="s">
        <v>19</v>
      </c>
      <c r="L224" s="18"/>
      <c r="M224" s="130" t="s">
        <v>19</v>
      </c>
      <c r="N224" s="131" t="s">
        <v>42</v>
      </c>
      <c r="P224" s="132">
        <f t="shared" si="54"/>
        <v>0</v>
      </c>
      <c r="Q224" s="132">
        <v>0</v>
      </c>
      <c r="R224" s="132">
        <f t="shared" si="55"/>
        <v>0</v>
      </c>
      <c r="S224" s="132">
        <v>0</v>
      </c>
      <c r="T224" s="133">
        <f t="shared" si="56"/>
        <v>0</v>
      </c>
      <c r="AR224" s="134" t="s">
        <v>152</v>
      </c>
      <c r="AT224" s="134" t="s">
        <v>147</v>
      </c>
      <c r="AU224" s="134" t="s">
        <v>81</v>
      </c>
      <c r="AY224" s="2" t="s">
        <v>145</v>
      </c>
      <c r="BE224" s="135">
        <f t="shared" si="43"/>
        <v>0</v>
      </c>
      <c r="BF224" s="135">
        <f t="shared" si="44"/>
        <v>0</v>
      </c>
      <c r="BG224" s="135">
        <f t="shared" si="45"/>
        <v>0</v>
      </c>
      <c r="BH224" s="135">
        <f t="shared" si="46"/>
        <v>0</v>
      </c>
      <c r="BI224" s="135">
        <f t="shared" si="47"/>
        <v>0</v>
      </c>
      <c r="BJ224" s="2" t="s">
        <v>79</v>
      </c>
      <c r="BK224" s="135">
        <f t="shared" si="57"/>
        <v>0</v>
      </c>
      <c r="BL224" s="2" t="s">
        <v>152</v>
      </c>
      <c r="BM224" s="134" t="s">
        <v>2109</v>
      </c>
    </row>
    <row r="225" spans="2:65" s="17" customFormat="1" ht="16.5" customHeight="1">
      <c r="B225" s="18"/>
      <c r="C225" s="123" t="s">
        <v>1032</v>
      </c>
      <c r="D225" s="123" t="s">
        <v>147</v>
      </c>
      <c r="E225" s="124" t="s">
        <v>2110</v>
      </c>
      <c r="F225" s="125" t="s">
        <v>2111</v>
      </c>
      <c r="G225" s="126" t="s">
        <v>1495</v>
      </c>
      <c r="H225" s="127">
        <v>3</v>
      </c>
      <c r="I225" s="128"/>
      <c r="J225" s="129">
        <f t="shared" si="53"/>
        <v>0</v>
      </c>
      <c r="K225" s="125" t="s">
        <v>19</v>
      </c>
      <c r="L225" s="18"/>
      <c r="M225" s="130" t="s">
        <v>19</v>
      </c>
      <c r="N225" s="131" t="s">
        <v>42</v>
      </c>
      <c r="P225" s="132">
        <f t="shared" si="54"/>
        <v>0</v>
      </c>
      <c r="Q225" s="132">
        <v>0</v>
      </c>
      <c r="R225" s="132">
        <f t="shared" si="55"/>
        <v>0</v>
      </c>
      <c r="S225" s="132">
        <v>0</v>
      </c>
      <c r="T225" s="133">
        <f t="shared" si="56"/>
        <v>0</v>
      </c>
      <c r="AR225" s="134" t="s">
        <v>152</v>
      </c>
      <c r="AT225" s="134" t="s">
        <v>147</v>
      </c>
      <c r="AU225" s="134" t="s">
        <v>81</v>
      </c>
      <c r="AY225" s="2" t="s">
        <v>145</v>
      </c>
      <c r="BE225" s="135">
        <f t="shared" si="43"/>
        <v>0</v>
      </c>
      <c r="BF225" s="135">
        <f t="shared" si="44"/>
        <v>0</v>
      </c>
      <c r="BG225" s="135">
        <f t="shared" si="45"/>
        <v>0</v>
      </c>
      <c r="BH225" s="135">
        <f t="shared" si="46"/>
        <v>0</v>
      </c>
      <c r="BI225" s="135">
        <f t="shared" si="47"/>
        <v>0</v>
      </c>
      <c r="BJ225" s="2" t="s">
        <v>79</v>
      </c>
      <c r="BK225" s="135">
        <f t="shared" si="57"/>
        <v>0</v>
      </c>
      <c r="BL225" s="2" t="s">
        <v>152</v>
      </c>
      <c r="BM225" s="134" t="s">
        <v>2112</v>
      </c>
    </row>
    <row r="226" spans="2:65" s="17" customFormat="1" ht="21.75" customHeight="1">
      <c r="B226" s="18"/>
      <c r="C226" s="123" t="s">
        <v>1038</v>
      </c>
      <c r="D226" s="123" t="s">
        <v>147</v>
      </c>
      <c r="E226" s="124" t="s">
        <v>2113</v>
      </c>
      <c r="F226" s="125" t="s">
        <v>2114</v>
      </c>
      <c r="G226" s="126" t="s">
        <v>1495</v>
      </c>
      <c r="H226" s="127">
        <v>1</v>
      </c>
      <c r="I226" s="128"/>
      <c r="J226" s="129">
        <f t="shared" si="53"/>
        <v>0</v>
      </c>
      <c r="K226" s="125" t="s">
        <v>19</v>
      </c>
      <c r="L226" s="18"/>
      <c r="M226" s="130" t="s">
        <v>19</v>
      </c>
      <c r="N226" s="131" t="s">
        <v>42</v>
      </c>
      <c r="P226" s="132">
        <f t="shared" si="54"/>
        <v>0</v>
      </c>
      <c r="Q226" s="132">
        <v>0</v>
      </c>
      <c r="R226" s="132">
        <f t="shared" si="55"/>
        <v>0</v>
      </c>
      <c r="S226" s="132">
        <v>0</v>
      </c>
      <c r="T226" s="133">
        <f t="shared" si="56"/>
        <v>0</v>
      </c>
      <c r="AR226" s="134" t="s">
        <v>152</v>
      </c>
      <c r="AT226" s="134" t="s">
        <v>147</v>
      </c>
      <c r="AU226" s="134" t="s">
        <v>81</v>
      </c>
      <c r="AY226" s="2" t="s">
        <v>145</v>
      </c>
      <c r="BE226" s="135">
        <f t="shared" si="43"/>
        <v>0</v>
      </c>
      <c r="BF226" s="135">
        <f t="shared" si="44"/>
        <v>0</v>
      </c>
      <c r="BG226" s="135">
        <f t="shared" si="45"/>
        <v>0</v>
      </c>
      <c r="BH226" s="135">
        <f t="shared" si="46"/>
        <v>0</v>
      </c>
      <c r="BI226" s="135">
        <f t="shared" si="47"/>
        <v>0</v>
      </c>
      <c r="BJ226" s="2" t="s">
        <v>79</v>
      </c>
      <c r="BK226" s="135">
        <f t="shared" si="57"/>
        <v>0</v>
      </c>
      <c r="BL226" s="2" t="s">
        <v>152</v>
      </c>
      <c r="BM226" s="134" t="s">
        <v>2115</v>
      </c>
    </row>
    <row r="227" spans="2:65" s="17" customFormat="1" ht="16.5" customHeight="1">
      <c r="B227" s="18"/>
      <c r="C227" s="123" t="s">
        <v>1047</v>
      </c>
      <c r="D227" s="123" t="s">
        <v>147</v>
      </c>
      <c r="E227" s="124" t="s">
        <v>2116</v>
      </c>
      <c r="F227" s="125" t="s">
        <v>2117</v>
      </c>
      <c r="G227" s="126" t="s">
        <v>1801</v>
      </c>
      <c r="H227" s="127">
        <v>1</v>
      </c>
      <c r="I227" s="128"/>
      <c r="J227" s="129">
        <f t="shared" si="53"/>
        <v>0</v>
      </c>
      <c r="K227" s="125" t="s">
        <v>19</v>
      </c>
      <c r="L227" s="18"/>
      <c r="M227" s="130" t="s">
        <v>19</v>
      </c>
      <c r="N227" s="131" t="s">
        <v>42</v>
      </c>
      <c r="P227" s="132">
        <f t="shared" si="54"/>
        <v>0</v>
      </c>
      <c r="Q227" s="132">
        <v>0</v>
      </c>
      <c r="R227" s="132">
        <f t="shared" si="55"/>
        <v>0</v>
      </c>
      <c r="S227" s="132">
        <v>0</v>
      </c>
      <c r="T227" s="133">
        <f t="shared" si="56"/>
        <v>0</v>
      </c>
      <c r="AR227" s="134" t="s">
        <v>152</v>
      </c>
      <c r="AT227" s="134" t="s">
        <v>147</v>
      </c>
      <c r="AU227" s="134" t="s">
        <v>81</v>
      </c>
      <c r="AY227" s="2" t="s">
        <v>145</v>
      </c>
      <c r="BE227" s="135">
        <f t="shared" si="43"/>
        <v>0</v>
      </c>
      <c r="BF227" s="135">
        <f t="shared" si="44"/>
        <v>0</v>
      </c>
      <c r="BG227" s="135">
        <f t="shared" si="45"/>
        <v>0</v>
      </c>
      <c r="BH227" s="135">
        <f t="shared" si="46"/>
        <v>0</v>
      </c>
      <c r="BI227" s="135">
        <f t="shared" si="47"/>
        <v>0</v>
      </c>
      <c r="BJ227" s="2" t="s">
        <v>79</v>
      </c>
      <c r="BK227" s="135">
        <f t="shared" si="57"/>
        <v>0</v>
      </c>
      <c r="BL227" s="2" t="s">
        <v>152</v>
      </c>
      <c r="BM227" s="134" t="s">
        <v>2118</v>
      </c>
    </row>
    <row r="228" spans="2:65" s="17" customFormat="1" ht="16.5" customHeight="1">
      <c r="B228" s="18"/>
      <c r="C228" s="123" t="s">
        <v>1056</v>
      </c>
      <c r="D228" s="123" t="s">
        <v>147</v>
      </c>
      <c r="E228" s="124" t="s">
        <v>2119</v>
      </c>
      <c r="F228" s="125" t="s">
        <v>2120</v>
      </c>
      <c r="G228" s="126" t="s">
        <v>292</v>
      </c>
      <c r="H228" s="127">
        <v>250</v>
      </c>
      <c r="I228" s="128"/>
      <c r="J228" s="129">
        <f t="shared" si="53"/>
        <v>0</v>
      </c>
      <c r="K228" s="125" t="s">
        <v>19</v>
      </c>
      <c r="L228" s="18"/>
      <c r="M228" s="130" t="s">
        <v>19</v>
      </c>
      <c r="N228" s="131" t="s">
        <v>42</v>
      </c>
      <c r="P228" s="132">
        <f t="shared" si="54"/>
        <v>0</v>
      </c>
      <c r="Q228" s="132">
        <v>0</v>
      </c>
      <c r="R228" s="132">
        <f t="shared" si="55"/>
        <v>0</v>
      </c>
      <c r="S228" s="132">
        <v>0</v>
      </c>
      <c r="T228" s="133">
        <f t="shared" si="56"/>
        <v>0</v>
      </c>
      <c r="AR228" s="134" t="s">
        <v>152</v>
      </c>
      <c r="AT228" s="134" t="s">
        <v>147</v>
      </c>
      <c r="AU228" s="134" t="s">
        <v>81</v>
      </c>
      <c r="AY228" s="2" t="s">
        <v>145</v>
      </c>
      <c r="BE228" s="135">
        <f t="shared" si="43"/>
        <v>0</v>
      </c>
      <c r="BF228" s="135">
        <f t="shared" si="44"/>
        <v>0</v>
      </c>
      <c r="BG228" s="135">
        <f t="shared" si="45"/>
        <v>0</v>
      </c>
      <c r="BH228" s="135">
        <f t="shared" si="46"/>
        <v>0</v>
      </c>
      <c r="BI228" s="135">
        <f t="shared" si="47"/>
        <v>0</v>
      </c>
      <c r="BJ228" s="2" t="s">
        <v>79</v>
      </c>
      <c r="BK228" s="135">
        <f t="shared" si="57"/>
        <v>0</v>
      </c>
      <c r="BL228" s="2" t="s">
        <v>152</v>
      </c>
      <c r="BM228" s="134" t="s">
        <v>2121</v>
      </c>
    </row>
    <row r="229" spans="2:65" s="17" customFormat="1" ht="24.2" customHeight="1">
      <c r="B229" s="18"/>
      <c r="C229" s="123" t="s">
        <v>1064</v>
      </c>
      <c r="D229" s="123" t="s">
        <v>147</v>
      </c>
      <c r="E229" s="124" t="s">
        <v>2122</v>
      </c>
      <c r="F229" s="125" t="s">
        <v>2123</v>
      </c>
      <c r="G229" s="126" t="s">
        <v>1495</v>
      </c>
      <c r="H229" s="127">
        <v>1</v>
      </c>
      <c r="I229" s="128"/>
      <c r="J229" s="129">
        <f t="shared" si="53"/>
        <v>0</v>
      </c>
      <c r="K229" s="125" t="s">
        <v>19</v>
      </c>
      <c r="L229" s="18"/>
      <c r="M229" s="130" t="s">
        <v>19</v>
      </c>
      <c r="N229" s="131" t="s">
        <v>42</v>
      </c>
      <c r="P229" s="132">
        <f t="shared" si="54"/>
        <v>0</v>
      </c>
      <c r="Q229" s="132">
        <v>0</v>
      </c>
      <c r="R229" s="132">
        <f t="shared" si="55"/>
        <v>0</v>
      </c>
      <c r="S229" s="132">
        <v>0</v>
      </c>
      <c r="T229" s="133">
        <f t="shared" si="56"/>
        <v>0</v>
      </c>
      <c r="AR229" s="134" t="s">
        <v>152</v>
      </c>
      <c r="AT229" s="134" t="s">
        <v>147</v>
      </c>
      <c r="AU229" s="134" t="s">
        <v>81</v>
      </c>
      <c r="AY229" s="2" t="s">
        <v>145</v>
      </c>
      <c r="BE229" s="135">
        <f t="shared" si="43"/>
        <v>0</v>
      </c>
      <c r="BF229" s="135">
        <f t="shared" si="44"/>
        <v>0</v>
      </c>
      <c r="BG229" s="135">
        <f t="shared" si="45"/>
        <v>0</v>
      </c>
      <c r="BH229" s="135">
        <f t="shared" si="46"/>
        <v>0</v>
      </c>
      <c r="BI229" s="135">
        <f t="shared" si="47"/>
        <v>0</v>
      </c>
      <c r="BJ229" s="2" t="s">
        <v>79</v>
      </c>
      <c r="BK229" s="135">
        <f t="shared" si="57"/>
        <v>0</v>
      </c>
      <c r="BL229" s="2" t="s">
        <v>152</v>
      </c>
      <c r="BM229" s="134" t="s">
        <v>2124</v>
      </c>
    </row>
    <row r="230" spans="2:65" s="17" customFormat="1" ht="21.75" customHeight="1">
      <c r="B230" s="18"/>
      <c r="C230" s="123" t="s">
        <v>1070</v>
      </c>
      <c r="D230" s="123" t="s">
        <v>147</v>
      </c>
      <c r="E230" s="124" t="s">
        <v>2125</v>
      </c>
      <c r="F230" s="125" t="s">
        <v>2126</v>
      </c>
      <c r="G230" s="126" t="s">
        <v>1495</v>
      </c>
      <c r="H230" s="127">
        <v>3</v>
      </c>
      <c r="I230" s="128"/>
      <c r="J230" s="129">
        <f t="shared" si="53"/>
        <v>0</v>
      </c>
      <c r="K230" s="125" t="s">
        <v>19</v>
      </c>
      <c r="L230" s="18"/>
      <c r="M230" s="130" t="s">
        <v>19</v>
      </c>
      <c r="N230" s="131" t="s">
        <v>42</v>
      </c>
      <c r="P230" s="132">
        <f t="shared" si="54"/>
        <v>0</v>
      </c>
      <c r="Q230" s="132">
        <v>0</v>
      </c>
      <c r="R230" s="132">
        <f t="shared" si="55"/>
        <v>0</v>
      </c>
      <c r="S230" s="132">
        <v>0</v>
      </c>
      <c r="T230" s="133">
        <f t="shared" si="56"/>
        <v>0</v>
      </c>
      <c r="AR230" s="134" t="s">
        <v>152</v>
      </c>
      <c r="AT230" s="134" t="s">
        <v>147</v>
      </c>
      <c r="AU230" s="134" t="s">
        <v>81</v>
      </c>
      <c r="AY230" s="2" t="s">
        <v>145</v>
      </c>
      <c r="BE230" s="135">
        <f t="shared" si="43"/>
        <v>0</v>
      </c>
      <c r="BF230" s="135">
        <f t="shared" si="44"/>
        <v>0</v>
      </c>
      <c r="BG230" s="135">
        <f t="shared" si="45"/>
        <v>0</v>
      </c>
      <c r="BH230" s="135">
        <f t="shared" si="46"/>
        <v>0</v>
      </c>
      <c r="BI230" s="135">
        <f t="shared" si="47"/>
        <v>0</v>
      </c>
      <c r="BJ230" s="2" t="s">
        <v>79</v>
      </c>
      <c r="BK230" s="135">
        <f t="shared" si="57"/>
        <v>0</v>
      </c>
      <c r="BL230" s="2" t="s">
        <v>152</v>
      </c>
      <c r="BM230" s="134" t="s">
        <v>2127</v>
      </c>
    </row>
    <row r="231" spans="2:65" s="17" customFormat="1" ht="24.2" customHeight="1">
      <c r="B231" s="18"/>
      <c r="C231" s="123" t="s">
        <v>1077</v>
      </c>
      <c r="D231" s="123" t="s">
        <v>147</v>
      </c>
      <c r="E231" s="124" t="s">
        <v>2128</v>
      </c>
      <c r="F231" s="125" t="s">
        <v>2129</v>
      </c>
      <c r="G231" s="126" t="s">
        <v>1495</v>
      </c>
      <c r="H231" s="127">
        <v>3</v>
      </c>
      <c r="I231" s="128"/>
      <c r="J231" s="129">
        <f t="shared" si="53"/>
        <v>0</v>
      </c>
      <c r="K231" s="125" t="s">
        <v>19</v>
      </c>
      <c r="L231" s="18"/>
      <c r="M231" s="130" t="s">
        <v>19</v>
      </c>
      <c r="N231" s="131" t="s">
        <v>42</v>
      </c>
      <c r="P231" s="132">
        <f t="shared" si="54"/>
        <v>0</v>
      </c>
      <c r="Q231" s="132">
        <v>0</v>
      </c>
      <c r="R231" s="132">
        <f t="shared" si="55"/>
        <v>0</v>
      </c>
      <c r="S231" s="132">
        <v>0</v>
      </c>
      <c r="T231" s="133">
        <f t="shared" si="56"/>
        <v>0</v>
      </c>
      <c r="AR231" s="134" t="s">
        <v>152</v>
      </c>
      <c r="AT231" s="134" t="s">
        <v>147</v>
      </c>
      <c r="AU231" s="134" t="s">
        <v>81</v>
      </c>
      <c r="AY231" s="2" t="s">
        <v>145</v>
      </c>
      <c r="BE231" s="135">
        <f t="shared" si="43"/>
        <v>0</v>
      </c>
      <c r="BF231" s="135">
        <f t="shared" si="44"/>
        <v>0</v>
      </c>
      <c r="BG231" s="135">
        <f t="shared" si="45"/>
        <v>0</v>
      </c>
      <c r="BH231" s="135">
        <f t="shared" si="46"/>
        <v>0</v>
      </c>
      <c r="BI231" s="135">
        <f t="shared" si="47"/>
        <v>0</v>
      </c>
      <c r="BJ231" s="2" t="s">
        <v>79</v>
      </c>
      <c r="BK231" s="135">
        <f t="shared" si="57"/>
        <v>0</v>
      </c>
      <c r="BL231" s="2" t="s">
        <v>152</v>
      </c>
      <c r="BM231" s="134" t="s">
        <v>2130</v>
      </c>
    </row>
    <row r="232" spans="2:65" s="17" customFormat="1" ht="16.5" customHeight="1">
      <c r="B232" s="18"/>
      <c r="C232" s="123" t="s">
        <v>1083</v>
      </c>
      <c r="D232" s="123" t="s">
        <v>147</v>
      </c>
      <c r="E232" s="124" t="s">
        <v>2131</v>
      </c>
      <c r="F232" s="125" t="s">
        <v>2132</v>
      </c>
      <c r="G232" s="126" t="s">
        <v>1495</v>
      </c>
      <c r="H232" s="127">
        <v>1</v>
      </c>
      <c r="I232" s="128"/>
      <c r="J232" s="129">
        <f t="shared" si="53"/>
        <v>0</v>
      </c>
      <c r="K232" s="125" t="s">
        <v>19</v>
      </c>
      <c r="L232" s="18"/>
      <c r="M232" s="130" t="s">
        <v>19</v>
      </c>
      <c r="N232" s="131" t="s">
        <v>42</v>
      </c>
      <c r="P232" s="132">
        <f t="shared" si="54"/>
        <v>0</v>
      </c>
      <c r="Q232" s="132">
        <v>0</v>
      </c>
      <c r="R232" s="132">
        <f t="shared" si="55"/>
        <v>0</v>
      </c>
      <c r="S232" s="132">
        <v>0</v>
      </c>
      <c r="T232" s="133">
        <f t="shared" si="56"/>
        <v>0</v>
      </c>
      <c r="AR232" s="134" t="s">
        <v>152</v>
      </c>
      <c r="AT232" s="134" t="s">
        <v>147</v>
      </c>
      <c r="AU232" s="134" t="s">
        <v>81</v>
      </c>
      <c r="AY232" s="2" t="s">
        <v>145</v>
      </c>
      <c r="BE232" s="135">
        <f t="shared" si="43"/>
        <v>0</v>
      </c>
      <c r="BF232" s="135">
        <f t="shared" si="44"/>
        <v>0</v>
      </c>
      <c r="BG232" s="135">
        <f t="shared" si="45"/>
        <v>0</v>
      </c>
      <c r="BH232" s="135">
        <f t="shared" si="46"/>
        <v>0</v>
      </c>
      <c r="BI232" s="135">
        <f t="shared" si="47"/>
        <v>0</v>
      </c>
      <c r="BJ232" s="2" t="s">
        <v>79</v>
      </c>
      <c r="BK232" s="135">
        <f t="shared" si="57"/>
        <v>0</v>
      </c>
      <c r="BL232" s="2" t="s">
        <v>152</v>
      </c>
      <c r="BM232" s="134" t="s">
        <v>2133</v>
      </c>
    </row>
    <row r="233" spans="2:65" s="17" customFormat="1" ht="16.5" customHeight="1">
      <c r="B233" s="18"/>
      <c r="C233" s="123" t="s">
        <v>1089</v>
      </c>
      <c r="D233" s="123" t="s">
        <v>147</v>
      </c>
      <c r="E233" s="124" t="s">
        <v>2134</v>
      </c>
      <c r="F233" s="125" t="s">
        <v>2135</v>
      </c>
      <c r="G233" s="126" t="s">
        <v>1495</v>
      </c>
      <c r="H233" s="127">
        <v>1</v>
      </c>
      <c r="I233" s="128"/>
      <c r="J233" s="129">
        <f t="shared" si="53"/>
        <v>0</v>
      </c>
      <c r="K233" s="125" t="s">
        <v>19</v>
      </c>
      <c r="L233" s="18"/>
      <c r="M233" s="130" t="s">
        <v>19</v>
      </c>
      <c r="N233" s="131" t="s">
        <v>42</v>
      </c>
      <c r="P233" s="132">
        <f t="shared" si="54"/>
        <v>0</v>
      </c>
      <c r="Q233" s="132">
        <v>0</v>
      </c>
      <c r="R233" s="132">
        <f t="shared" si="55"/>
        <v>0</v>
      </c>
      <c r="S233" s="132">
        <v>0</v>
      </c>
      <c r="T233" s="133">
        <f t="shared" si="56"/>
        <v>0</v>
      </c>
      <c r="AR233" s="134" t="s">
        <v>152</v>
      </c>
      <c r="AT233" s="134" t="s">
        <v>147</v>
      </c>
      <c r="AU233" s="134" t="s">
        <v>81</v>
      </c>
      <c r="AY233" s="2" t="s">
        <v>145</v>
      </c>
      <c r="BE233" s="135">
        <f t="shared" si="43"/>
        <v>0</v>
      </c>
      <c r="BF233" s="135">
        <f t="shared" si="44"/>
        <v>0</v>
      </c>
      <c r="BG233" s="135">
        <f t="shared" si="45"/>
        <v>0</v>
      </c>
      <c r="BH233" s="135">
        <f t="shared" si="46"/>
        <v>0</v>
      </c>
      <c r="BI233" s="135">
        <f t="shared" si="47"/>
        <v>0</v>
      </c>
      <c r="BJ233" s="2" t="s">
        <v>79</v>
      </c>
      <c r="BK233" s="135">
        <f t="shared" si="57"/>
        <v>0</v>
      </c>
      <c r="BL233" s="2" t="s">
        <v>152</v>
      </c>
      <c r="BM233" s="134" t="s">
        <v>2136</v>
      </c>
    </row>
    <row r="234" spans="2:65" s="17" customFormat="1" ht="16.5" customHeight="1">
      <c r="B234" s="18"/>
      <c r="C234" s="123" t="s">
        <v>1094</v>
      </c>
      <c r="D234" s="123" t="s">
        <v>147</v>
      </c>
      <c r="E234" s="124" t="s">
        <v>2137</v>
      </c>
      <c r="F234" s="125" t="s">
        <v>2138</v>
      </c>
      <c r="G234" s="126" t="s">
        <v>1801</v>
      </c>
      <c r="H234" s="127">
        <v>1</v>
      </c>
      <c r="I234" s="128"/>
      <c r="J234" s="129">
        <f t="shared" si="53"/>
        <v>0</v>
      </c>
      <c r="K234" s="125" t="s">
        <v>19</v>
      </c>
      <c r="L234" s="18"/>
      <c r="M234" s="130" t="s">
        <v>19</v>
      </c>
      <c r="N234" s="131" t="s">
        <v>42</v>
      </c>
      <c r="P234" s="132">
        <f t="shared" si="54"/>
        <v>0</v>
      </c>
      <c r="Q234" s="132">
        <v>0</v>
      </c>
      <c r="R234" s="132">
        <f t="shared" si="55"/>
        <v>0</v>
      </c>
      <c r="S234" s="132">
        <v>0</v>
      </c>
      <c r="T234" s="133">
        <f t="shared" si="56"/>
        <v>0</v>
      </c>
      <c r="AR234" s="134" t="s">
        <v>152</v>
      </c>
      <c r="AT234" s="134" t="s">
        <v>147</v>
      </c>
      <c r="AU234" s="134" t="s">
        <v>81</v>
      </c>
      <c r="AY234" s="2" t="s">
        <v>145</v>
      </c>
      <c r="BE234" s="135">
        <f t="shared" si="43"/>
        <v>0</v>
      </c>
      <c r="BF234" s="135">
        <f t="shared" si="44"/>
        <v>0</v>
      </c>
      <c r="BG234" s="135">
        <f t="shared" si="45"/>
        <v>0</v>
      </c>
      <c r="BH234" s="135">
        <f t="shared" si="46"/>
        <v>0</v>
      </c>
      <c r="BI234" s="135">
        <f t="shared" si="47"/>
        <v>0</v>
      </c>
      <c r="BJ234" s="2" t="s">
        <v>79</v>
      </c>
      <c r="BK234" s="135">
        <f t="shared" si="57"/>
        <v>0</v>
      </c>
      <c r="BL234" s="2" t="s">
        <v>152</v>
      </c>
      <c r="BM234" s="134" t="s">
        <v>2139</v>
      </c>
    </row>
    <row r="235" spans="2:65" s="17" customFormat="1" ht="16.5" customHeight="1">
      <c r="B235" s="18"/>
      <c r="C235" s="123" t="s">
        <v>1102</v>
      </c>
      <c r="D235" s="123" t="s">
        <v>147</v>
      </c>
      <c r="E235" s="124" t="s">
        <v>2140</v>
      </c>
      <c r="F235" s="125" t="s">
        <v>2141</v>
      </c>
      <c r="G235" s="126" t="s">
        <v>1801</v>
      </c>
      <c r="H235" s="127">
        <v>1</v>
      </c>
      <c r="I235" s="128"/>
      <c r="J235" s="129">
        <f t="shared" si="53"/>
        <v>0</v>
      </c>
      <c r="K235" s="125" t="s">
        <v>19</v>
      </c>
      <c r="L235" s="18"/>
      <c r="M235" s="130" t="s">
        <v>19</v>
      </c>
      <c r="N235" s="131" t="s">
        <v>42</v>
      </c>
      <c r="P235" s="132">
        <f t="shared" si="54"/>
        <v>0</v>
      </c>
      <c r="Q235" s="132">
        <v>0</v>
      </c>
      <c r="R235" s="132">
        <f t="shared" si="55"/>
        <v>0</v>
      </c>
      <c r="S235" s="132">
        <v>0</v>
      </c>
      <c r="T235" s="133">
        <f t="shared" si="56"/>
        <v>0</v>
      </c>
      <c r="AR235" s="134" t="s">
        <v>152</v>
      </c>
      <c r="AT235" s="134" t="s">
        <v>147</v>
      </c>
      <c r="AU235" s="134" t="s">
        <v>81</v>
      </c>
      <c r="AY235" s="2" t="s">
        <v>145</v>
      </c>
      <c r="BE235" s="135">
        <f t="shared" si="43"/>
        <v>0</v>
      </c>
      <c r="BF235" s="135">
        <f t="shared" si="44"/>
        <v>0</v>
      </c>
      <c r="BG235" s="135">
        <f t="shared" si="45"/>
        <v>0</v>
      </c>
      <c r="BH235" s="135">
        <f t="shared" si="46"/>
        <v>0</v>
      </c>
      <c r="BI235" s="135">
        <f t="shared" si="47"/>
        <v>0</v>
      </c>
      <c r="BJ235" s="2" t="s">
        <v>79</v>
      </c>
      <c r="BK235" s="135">
        <f t="shared" si="57"/>
        <v>0</v>
      </c>
      <c r="BL235" s="2" t="s">
        <v>152</v>
      </c>
      <c r="BM235" s="134" t="s">
        <v>2142</v>
      </c>
    </row>
    <row r="236" spans="2:65" s="17" customFormat="1" ht="16.5" customHeight="1">
      <c r="B236" s="18"/>
      <c r="C236" s="123" t="s">
        <v>1108</v>
      </c>
      <c r="D236" s="123" t="s">
        <v>147</v>
      </c>
      <c r="E236" s="124" t="s">
        <v>2143</v>
      </c>
      <c r="F236" s="125" t="s">
        <v>2144</v>
      </c>
      <c r="G236" s="126" t="s">
        <v>1801</v>
      </c>
      <c r="H236" s="127">
        <v>1</v>
      </c>
      <c r="I236" s="128"/>
      <c r="J236" s="129">
        <f t="shared" si="53"/>
        <v>0</v>
      </c>
      <c r="K236" s="125" t="s">
        <v>19</v>
      </c>
      <c r="L236" s="18"/>
      <c r="M236" s="130" t="s">
        <v>19</v>
      </c>
      <c r="N236" s="131" t="s">
        <v>42</v>
      </c>
      <c r="P236" s="132">
        <f t="shared" si="54"/>
        <v>0</v>
      </c>
      <c r="Q236" s="132">
        <v>0</v>
      </c>
      <c r="R236" s="132">
        <f t="shared" si="55"/>
        <v>0</v>
      </c>
      <c r="S236" s="132">
        <v>0</v>
      </c>
      <c r="T236" s="133">
        <f t="shared" si="56"/>
        <v>0</v>
      </c>
      <c r="AR236" s="134" t="s">
        <v>152</v>
      </c>
      <c r="AT236" s="134" t="s">
        <v>147</v>
      </c>
      <c r="AU236" s="134" t="s">
        <v>81</v>
      </c>
      <c r="AY236" s="2" t="s">
        <v>145</v>
      </c>
      <c r="BE236" s="135">
        <f t="shared" si="43"/>
        <v>0</v>
      </c>
      <c r="BF236" s="135">
        <f t="shared" si="44"/>
        <v>0</v>
      </c>
      <c r="BG236" s="135">
        <f t="shared" si="45"/>
        <v>0</v>
      </c>
      <c r="BH236" s="135">
        <f t="shared" si="46"/>
        <v>0</v>
      </c>
      <c r="BI236" s="135">
        <f t="shared" si="47"/>
        <v>0</v>
      </c>
      <c r="BJ236" s="2" t="s">
        <v>79</v>
      </c>
      <c r="BK236" s="135">
        <f t="shared" si="57"/>
        <v>0</v>
      </c>
      <c r="BL236" s="2" t="s">
        <v>152</v>
      </c>
      <c r="BM236" s="134" t="s">
        <v>2145</v>
      </c>
    </row>
    <row r="237" spans="2:65" s="17" customFormat="1" ht="24.2" customHeight="1">
      <c r="B237" s="18"/>
      <c r="C237" s="123" t="s">
        <v>1113</v>
      </c>
      <c r="D237" s="123" t="s">
        <v>147</v>
      </c>
      <c r="E237" s="124" t="s">
        <v>2146</v>
      </c>
      <c r="F237" s="125" t="s">
        <v>2147</v>
      </c>
      <c r="G237" s="126" t="s">
        <v>1801</v>
      </c>
      <c r="H237" s="127">
        <v>1</v>
      </c>
      <c r="I237" s="128"/>
      <c r="J237" s="129">
        <f t="shared" si="53"/>
        <v>0</v>
      </c>
      <c r="K237" s="125" t="s">
        <v>19</v>
      </c>
      <c r="L237" s="18"/>
      <c r="M237" s="130" t="s">
        <v>19</v>
      </c>
      <c r="N237" s="131" t="s">
        <v>42</v>
      </c>
      <c r="P237" s="132">
        <f t="shared" si="54"/>
        <v>0</v>
      </c>
      <c r="Q237" s="132">
        <v>0</v>
      </c>
      <c r="R237" s="132">
        <f t="shared" si="55"/>
        <v>0</v>
      </c>
      <c r="S237" s="132">
        <v>0</v>
      </c>
      <c r="T237" s="133">
        <f t="shared" si="56"/>
        <v>0</v>
      </c>
      <c r="AR237" s="134" t="s">
        <v>152</v>
      </c>
      <c r="AT237" s="134" t="s">
        <v>147</v>
      </c>
      <c r="AU237" s="134" t="s">
        <v>81</v>
      </c>
      <c r="AY237" s="2" t="s">
        <v>145</v>
      </c>
      <c r="BE237" s="135">
        <f t="shared" si="43"/>
        <v>0</v>
      </c>
      <c r="BF237" s="135">
        <f t="shared" si="44"/>
        <v>0</v>
      </c>
      <c r="BG237" s="135">
        <f t="shared" si="45"/>
        <v>0</v>
      </c>
      <c r="BH237" s="135">
        <f t="shared" si="46"/>
        <v>0</v>
      </c>
      <c r="BI237" s="135">
        <f t="shared" si="47"/>
        <v>0</v>
      </c>
      <c r="BJ237" s="2" t="s">
        <v>79</v>
      </c>
      <c r="BK237" s="135">
        <f t="shared" si="57"/>
        <v>0</v>
      </c>
      <c r="BL237" s="2" t="s">
        <v>152</v>
      </c>
      <c r="BM237" s="134" t="s">
        <v>2148</v>
      </c>
    </row>
    <row r="238" spans="2:65" s="17" customFormat="1" ht="16.5" customHeight="1">
      <c r="B238" s="18"/>
      <c r="C238" s="123" t="s">
        <v>1119</v>
      </c>
      <c r="D238" s="123" t="s">
        <v>147</v>
      </c>
      <c r="E238" s="124" t="s">
        <v>2149</v>
      </c>
      <c r="F238" s="125" t="s">
        <v>2150</v>
      </c>
      <c r="G238" s="126" t="s">
        <v>1801</v>
      </c>
      <c r="H238" s="127">
        <v>2</v>
      </c>
      <c r="I238" s="128"/>
      <c r="J238" s="129">
        <f t="shared" si="53"/>
        <v>0</v>
      </c>
      <c r="K238" s="125" t="s">
        <v>19</v>
      </c>
      <c r="L238" s="18"/>
      <c r="M238" s="130" t="s">
        <v>19</v>
      </c>
      <c r="N238" s="131" t="s">
        <v>42</v>
      </c>
      <c r="P238" s="132">
        <f t="shared" si="54"/>
        <v>0</v>
      </c>
      <c r="Q238" s="132">
        <v>0</v>
      </c>
      <c r="R238" s="132">
        <f t="shared" si="55"/>
        <v>0</v>
      </c>
      <c r="S238" s="132">
        <v>0</v>
      </c>
      <c r="T238" s="133">
        <f t="shared" si="56"/>
        <v>0</v>
      </c>
      <c r="AR238" s="134" t="s">
        <v>152</v>
      </c>
      <c r="AT238" s="134" t="s">
        <v>147</v>
      </c>
      <c r="AU238" s="134" t="s">
        <v>81</v>
      </c>
      <c r="AY238" s="2" t="s">
        <v>145</v>
      </c>
      <c r="BE238" s="135">
        <f t="shared" si="43"/>
        <v>0</v>
      </c>
      <c r="BF238" s="135">
        <f t="shared" si="44"/>
        <v>0</v>
      </c>
      <c r="BG238" s="135">
        <f t="shared" si="45"/>
        <v>0</v>
      </c>
      <c r="BH238" s="135">
        <f t="shared" si="46"/>
        <v>0</v>
      </c>
      <c r="BI238" s="135">
        <f t="shared" si="47"/>
        <v>0</v>
      </c>
      <c r="BJ238" s="2" t="s">
        <v>79</v>
      </c>
      <c r="BK238" s="135">
        <f t="shared" si="57"/>
        <v>0</v>
      </c>
      <c r="BL238" s="2" t="s">
        <v>152</v>
      </c>
      <c r="BM238" s="134" t="s">
        <v>2151</v>
      </c>
    </row>
    <row r="239" spans="2:65" s="17" customFormat="1" ht="33" customHeight="1">
      <c r="B239" s="18"/>
      <c r="C239" s="123" t="s">
        <v>1124</v>
      </c>
      <c r="D239" s="123" t="s">
        <v>147</v>
      </c>
      <c r="E239" s="124" t="s">
        <v>2152</v>
      </c>
      <c r="F239" s="125" t="s">
        <v>2153</v>
      </c>
      <c r="G239" s="126" t="s">
        <v>1801</v>
      </c>
      <c r="H239" s="127">
        <v>1</v>
      </c>
      <c r="I239" s="128"/>
      <c r="J239" s="129">
        <f t="shared" si="53"/>
        <v>0</v>
      </c>
      <c r="K239" s="125" t="s">
        <v>19</v>
      </c>
      <c r="L239" s="18"/>
      <c r="M239" s="130" t="s">
        <v>19</v>
      </c>
      <c r="N239" s="131" t="s">
        <v>42</v>
      </c>
      <c r="P239" s="132">
        <f t="shared" si="54"/>
        <v>0</v>
      </c>
      <c r="Q239" s="132">
        <v>0</v>
      </c>
      <c r="R239" s="132">
        <f t="shared" si="55"/>
        <v>0</v>
      </c>
      <c r="S239" s="132">
        <v>0</v>
      </c>
      <c r="T239" s="133">
        <f t="shared" si="56"/>
        <v>0</v>
      </c>
      <c r="AR239" s="134" t="s">
        <v>152</v>
      </c>
      <c r="AT239" s="134" t="s">
        <v>147</v>
      </c>
      <c r="AU239" s="134" t="s">
        <v>81</v>
      </c>
      <c r="AY239" s="2" t="s">
        <v>145</v>
      </c>
      <c r="BE239" s="135">
        <f aca="true" t="shared" si="58" ref="BE239:BE253">IF(N239="základní",J239,0)</f>
        <v>0</v>
      </c>
      <c r="BF239" s="135">
        <f aca="true" t="shared" si="59" ref="BF239:BF253">IF(N239="snížená",J239,0)</f>
        <v>0</v>
      </c>
      <c r="BG239" s="135">
        <f aca="true" t="shared" si="60" ref="BG239:BG253">IF(N239="zákl. přenesená",J239,0)</f>
        <v>0</v>
      </c>
      <c r="BH239" s="135">
        <f aca="true" t="shared" si="61" ref="BH239:BH253">IF(N239="sníž. přenesená",J239,0)</f>
        <v>0</v>
      </c>
      <c r="BI239" s="135">
        <f aca="true" t="shared" si="62" ref="BI239:BI253">IF(N239="nulová",J239,0)</f>
        <v>0</v>
      </c>
      <c r="BJ239" s="2" t="s">
        <v>79</v>
      </c>
      <c r="BK239" s="135">
        <f t="shared" si="57"/>
        <v>0</v>
      </c>
      <c r="BL239" s="2" t="s">
        <v>152</v>
      </c>
      <c r="BM239" s="134" t="s">
        <v>2154</v>
      </c>
    </row>
    <row r="240" spans="2:65" s="17" customFormat="1" ht="21.75" customHeight="1">
      <c r="B240" s="18"/>
      <c r="C240" s="123" t="s">
        <v>1131</v>
      </c>
      <c r="D240" s="123" t="s">
        <v>147</v>
      </c>
      <c r="E240" s="124" t="s">
        <v>2155</v>
      </c>
      <c r="F240" s="125" t="s">
        <v>2156</v>
      </c>
      <c r="G240" s="126" t="s">
        <v>1801</v>
      </c>
      <c r="H240" s="127">
        <v>1</v>
      </c>
      <c r="I240" s="128"/>
      <c r="J240" s="129">
        <f t="shared" si="53"/>
        <v>0</v>
      </c>
      <c r="K240" s="125" t="s">
        <v>19</v>
      </c>
      <c r="L240" s="18"/>
      <c r="M240" s="130" t="s">
        <v>19</v>
      </c>
      <c r="N240" s="131" t="s">
        <v>42</v>
      </c>
      <c r="P240" s="132">
        <f t="shared" si="54"/>
        <v>0</v>
      </c>
      <c r="Q240" s="132">
        <v>0</v>
      </c>
      <c r="R240" s="132">
        <f t="shared" si="55"/>
        <v>0</v>
      </c>
      <c r="S240" s="132">
        <v>0</v>
      </c>
      <c r="T240" s="133">
        <f t="shared" si="56"/>
        <v>0</v>
      </c>
      <c r="AR240" s="134" t="s">
        <v>152</v>
      </c>
      <c r="AT240" s="134" t="s">
        <v>147</v>
      </c>
      <c r="AU240" s="134" t="s">
        <v>81</v>
      </c>
      <c r="AY240" s="2" t="s">
        <v>145</v>
      </c>
      <c r="BE240" s="135">
        <f t="shared" si="58"/>
        <v>0</v>
      </c>
      <c r="BF240" s="135">
        <f t="shared" si="59"/>
        <v>0</v>
      </c>
      <c r="BG240" s="135">
        <f t="shared" si="60"/>
        <v>0</v>
      </c>
      <c r="BH240" s="135">
        <f t="shared" si="61"/>
        <v>0</v>
      </c>
      <c r="BI240" s="135">
        <f t="shared" si="62"/>
        <v>0</v>
      </c>
      <c r="BJ240" s="2" t="s">
        <v>79</v>
      </c>
      <c r="BK240" s="135">
        <f t="shared" si="57"/>
        <v>0</v>
      </c>
      <c r="BL240" s="2" t="s">
        <v>152</v>
      </c>
      <c r="BM240" s="134" t="s">
        <v>2157</v>
      </c>
    </row>
    <row r="241" spans="2:65" s="17" customFormat="1" ht="16.5" customHeight="1">
      <c r="B241" s="18"/>
      <c r="C241" s="123" t="s">
        <v>1135</v>
      </c>
      <c r="D241" s="123" t="s">
        <v>147</v>
      </c>
      <c r="E241" s="124" t="s">
        <v>2158</v>
      </c>
      <c r="F241" s="125" t="s">
        <v>2159</v>
      </c>
      <c r="G241" s="126" t="s">
        <v>292</v>
      </c>
      <c r="H241" s="127">
        <v>100</v>
      </c>
      <c r="I241" s="128"/>
      <c r="J241" s="129">
        <f t="shared" si="53"/>
        <v>0</v>
      </c>
      <c r="K241" s="125" t="s">
        <v>19</v>
      </c>
      <c r="L241" s="18"/>
      <c r="M241" s="130" t="s">
        <v>19</v>
      </c>
      <c r="N241" s="131" t="s">
        <v>42</v>
      </c>
      <c r="P241" s="132">
        <f t="shared" si="54"/>
        <v>0</v>
      </c>
      <c r="Q241" s="132">
        <v>0</v>
      </c>
      <c r="R241" s="132">
        <f t="shared" si="55"/>
        <v>0</v>
      </c>
      <c r="S241" s="132">
        <v>0</v>
      </c>
      <c r="T241" s="133">
        <f t="shared" si="56"/>
        <v>0</v>
      </c>
      <c r="AR241" s="134" t="s">
        <v>152</v>
      </c>
      <c r="AT241" s="134" t="s">
        <v>147</v>
      </c>
      <c r="AU241" s="134" t="s">
        <v>81</v>
      </c>
      <c r="AY241" s="2" t="s">
        <v>145</v>
      </c>
      <c r="BE241" s="135">
        <f t="shared" si="58"/>
        <v>0</v>
      </c>
      <c r="BF241" s="135">
        <f t="shared" si="59"/>
        <v>0</v>
      </c>
      <c r="BG241" s="135">
        <f t="shared" si="60"/>
        <v>0</v>
      </c>
      <c r="BH241" s="135">
        <f t="shared" si="61"/>
        <v>0</v>
      </c>
      <c r="BI241" s="135">
        <f t="shared" si="62"/>
        <v>0</v>
      </c>
      <c r="BJ241" s="2" t="s">
        <v>79</v>
      </c>
      <c r="BK241" s="135">
        <f t="shared" si="57"/>
        <v>0</v>
      </c>
      <c r="BL241" s="2" t="s">
        <v>152</v>
      </c>
      <c r="BM241" s="134" t="s">
        <v>2160</v>
      </c>
    </row>
    <row r="242" spans="2:65" s="17" customFormat="1" ht="21.75" customHeight="1">
      <c r="B242" s="18"/>
      <c r="C242" s="123" t="s">
        <v>1140</v>
      </c>
      <c r="D242" s="123" t="s">
        <v>147</v>
      </c>
      <c r="E242" s="124" t="s">
        <v>2161</v>
      </c>
      <c r="F242" s="125" t="s">
        <v>2162</v>
      </c>
      <c r="G242" s="126" t="s">
        <v>1495</v>
      </c>
      <c r="H242" s="127">
        <v>1</v>
      </c>
      <c r="I242" s="128"/>
      <c r="J242" s="129">
        <f t="shared" si="53"/>
        <v>0</v>
      </c>
      <c r="K242" s="125" t="s">
        <v>19</v>
      </c>
      <c r="L242" s="18"/>
      <c r="M242" s="130" t="s">
        <v>19</v>
      </c>
      <c r="N242" s="131" t="s">
        <v>42</v>
      </c>
      <c r="P242" s="132">
        <f t="shared" si="54"/>
        <v>0</v>
      </c>
      <c r="Q242" s="132">
        <v>0</v>
      </c>
      <c r="R242" s="132">
        <f t="shared" si="55"/>
        <v>0</v>
      </c>
      <c r="S242" s="132">
        <v>0</v>
      </c>
      <c r="T242" s="133">
        <f t="shared" si="56"/>
        <v>0</v>
      </c>
      <c r="AR242" s="134" t="s">
        <v>152</v>
      </c>
      <c r="AT242" s="134" t="s">
        <v>147</v>
      </c>
      <c r="AU242" s="134" t="s">
        <v>81</v>
      </c>
      <c r="AY242" s="2" t="s">
        <v>145</v>
      </c>
      <c r="BE242" s="135">
        <f t="shared" si="58"/>
        <v>0</v>
      </c>
      <c r="BF242" s="135">
        <f t="shared" si="59"/>
        <v>0</v>
      </c>
      <c r="BG242" s="135">
        <f t="shared" si="60"/>
        <v>0</v>
      </c>
      <c r="BH242" s="135">
        <f t="shared" si="61"/>
        <v>0</v>
      </c>
      <c r="BI242" s="135">
        <f t="shared" si="62"/>
        <v>0</v>
      </c>
      <c r="BJ242" s="2" t="s">
        <v>79</v>
      </c>
      <c r="BK242" s="135">
        <f t="shared" si="57"/>
        <v>0</v>
      </c>
      <c r="BL242" s="2" t="s">
        <v>152</v>
      </c>
      <c r="BM242" s="134" t="s">
        <v>2163</v>
      </c>
    </row>
    <row r="243" spans="2:65" s="17" customFormat="1" ht="16.5" customHeight="1">
      <c r="B243" s="18"/>
      <c r="C243" s="123" t="s">
        <v>1145</v>
      </c>
      <c r="D243" s="123" t="s">
        <v>147</v>
      </c>
      <c r="E243" s="124" t="s">
        <v>2164</v>
      </c>
      <c r="F243" s="125" t="s">
        <v>2165</v>
      </c>
      <c r="G243" s="126" t="s">
        <v>1495</v>
      </c>
      <c r="H243" s="127">
        <v>3</v>
      </c>
      <c r="I243" s="128"/>
      <c r="J243" s="129">
        <f t="shared" si="53"/>
        <v>0</v>
      </c>
      <c r="K243" s="125" t="s">
        <v>19</v>
      </c>
      <c r="L243" s="18"/>
      <c r="M243" s="130" t="s">
        <v>19</v>
      </c>
      <c r="N243" s="131" t="s">
        <v>42</v>
      </c>
      <c r="P243" s="132">
        <f t="shared" si="54"/>
        <v>0</v>
      </c>
      <c r="Q243" s="132">
        <v>0</v>
      </c>
      <c r="R243" s="132">
        <f t="shared" si="55"/>
        <v>0</v>
      </c>
      <c r="S243" s="132">
        <v>0</v>
      </c>
      <c r="T243" s="133">
        <f t="shared" si="56"/>
        <v>0</v>
      </c>
      <c r="AR243" s="134" t="s">
        <v>152</v>
      </c>
      <c r="AT243" s="134" t="s">
        <v>147</v>
      </c>
      <c r="AU243" s="134" t="s">
        <v>81</v>
      </c>
      <c r="AY243" s="2" t="s">
        <v>145</v>
      </c>
      <c r="BE243" s="135">
        <f t="shared" si="58"/>
        <v>0</v>
      </c>
      <c r="BF243" s="135">
        <f t="shared" si="59"/>
        <v>0</v>
      </c>
      <c r="BG243" s="135">
        <f t="shared" si="60"/>
        <v>0</v>
      </c>
      <c r="BH243" s="135">
        <f t="shared" si="61"/>
        <v>0</v>
      </c>
      <c r="BI243" s="135">
        <f t="shared" si="62"/>
        <v>0</v>
      </c>
      <c r="BJ243" s="2" t="s">
        <v>79</v>
      </c>
      <c r="BK243" s="135">
        <f t="shared" si="57"/>
        <v>0</v>
      </c>
      <c r="BL243" s="2" t="s">
        <v>152</v>
      </c>
      <c r="BM243" s="134" t="s">
        <v>2166</v>
      </c>
    </row>
    <row r="244" spans="2:65" s="17" customFormat="1" ht="66.75" customHeight="1">
      <c r="B244" s="18"/>
      <c r="C244" s="123" t="s">
        <v>1150</v>
      </c>
      <c r="D244" s="123" t="s">
        <v>147</v>
      </c>
      <c r="E244" s="124" t="s">
        <v>2167</v>
      </c>
      <c r="F244" s="125" t="s">
        <v>2168</v>
      </c>
      <c r="G244" s="126" t="s">
        <v>1495</v>
      </c>
      <c r="H244" s="127">
        <v>1</v>
      </c>
      <c r="I244" s="128"/>
      <c r="J244" s="129">
        <f t="shared" si="53"/>
        <v>0</v>
      </c>
      <c r="K244" s="125" t="s">
        <v>19</v>
      </c>
      <c r="L244" s="18"/>
      <c r="M244" s="130" t="s">
        <v>19</v>
      </c>
      <c r="N244" s="131" t="s">
        <v>42</v>
      </c>
      <c r="P244" s="132">
        <f t="shared" si="54"/>
        <v>0</v>
      </c>
      <c r="Q244" s="132">
        <v>0</v>
      </c>
      <c r="R244" s="132">
        <f t="shared" si="55"/>
        <v>0</v>
      </c>
      <c r="S244" s="132">
        <v>0</v>
      </c>
      <c r="T244" s="133">
        <f t="shared" si="56"/>
        <v>0</v>
      </c>
      <c r="AR244" s="134" t="s">
        <v>152</v>
      </c>
      <c r="AT244" s="134" t="s">
        <v>147</v>
      </c>
      <c r="AU244" s="134" t="s">
        <v>81</v>
      </c>
      <c r="AY244" s="2" t="s">
        <v>145</v>
      </c>
      <c r="BE244" s="135">
        <f t="shared" si="58"/>
        <v>0</v>
      </c>
      <c r="BF244" s="135">
        <f t="shared" si="59"/>
        <v>0</v>
      </c>
      <c r="BG244" s="135">
        <f t="shared" si="60"/>
        <v>0</v>
      </c>
      <c r="BH244" s="135">
        <f t="shared" si="61"/>
        <v>0</v>
      </c>
      <c r="BI244" s="135">
        <f t="shared" si="62"/>
        <v>0</v>
      </c>
      <c r="BJ244" s="2" t="s">
        <v>79</v>
      </c>
      <c r="BK244" s="135">
        <f t="shared" si="57"/>
        <v>0</v>
      </c>
      <c r="BL244" s="2" t="s">
        <v>152</v>
      </c>
      <c r="BM244" s="134" t="s">
        <v>2169</v>
      </c>
    </row>
    <row r="245" spans="2:65" s="17" customFormat="1" ht="16.5" customHeight="1">
      <c r="B245" s="18"/>
      <c r="C245" s="123" t="s">
        <v>1154</v>
      </c>
      <c r="D245" s="123" t="s">
        <v>147</v>
      </c>
      <c r="E245" s="124" t="s">
        <v>2170</v>
      </c>
      <c r="F245" s="125" t="s">
        <v>2171</v>
      </c>
      <c r="G245" s="126" t="s">
        <v>292</v>
      </c>
      <c r="H245" s="127">
        <v>400</v>
      </c>
      <c r="I245" s="128"/>
      <c r="J245" s="129">
        <f t="shared" si="53"/>
        <v>0</v>
      </c>
      <c r="K245" s="125" t="s">
        <v>19</v>
      </c>
      <c r="L245" s="18"/>
      <c r="M245" s="130" t="s">
        <v>19</v>
      </c>
      <c r="N245" s="131" t="s">
        <v>42</v>
      </c>
      <c r="P245" s="132">
        <f t="shared" si="54"/>
        <v>0</v>
      </c>
      <c r="Q245" s="132">
        <v>0</v>
      </c>
      <c r="R245" s="132">
        <f t="shared" si="55"/>
        <v>0</v>
      </c>
      <c r="S245" s="132">
        <v>0</v>
      </c>
      <c r="T245" s="133">
        <f t="shared" si="56"/>
        <v>0</v>
      </c>
      <c r="AR245" s="134" t="s">
        <v>152</v>
      </c>
      <c r="AT245" s="134" t="s">
        <v>147</v>
      </c>
      <c r="AU245" s="134" t="s">
        <v>81</v>
      </c>
      <c r="AY245" s="2" t="s">
        <v>145</v>
      </c>
      <c r="BE245" s="135">
        <f t="shared" si="58"/>
        <v>0</v>
      </c>
      <c r="BF245" s="135">
        <f t="shared" si="59"/>
        <v>0</v>
      </c>
      <c r="BG245" s="135">
        <f t="shared" si="60"/>
        <v>0</v>
      </c>
      <c r="BH245" s="135">
        <f t="shared" si="61"/>
        <v>0</v>
      </c>
      <c r="BI245" s="135">
        <f t="shared" si="62"/>
        <v>0</v>
      </c>
      <c r="BJ245" s="2" t="s">
        <v>79</v>
      </c>
      <c r="BK245" s="135">
        <f t="shared" si="57"/>
        <v>0</v>
      </c>
      <c r="BL245" s="2" t="s">
        <v>152</v>
      </c>
      <c r="BM245" s="134" t="s">
        <v>2172</v>
      </c>
    </row>
    <row r="246" spans="2:65" s="17" customFormat="1" ht="16.5" customHeight="1">
      <c r="B246" s="18"/>
      <c r="C246" s="123" t="s">
        <v>1159</v>
      </c>
      <c r="D246" s="123" t="s">
        <v>147</v>
      </c>
      <c r="E246" s="124" t="s">
        <v>2173</v>
      </c>
      <c r="F246" s="125" t="s">
        <v>2174</v>
      </c>
      <c r="G246" s="126" t="s">
        <v>292</v>
      </c>
      <c r="H246" s="127">
        <v>550</v>
      </c>
      <c r="I246" s="128"/>
      <c r="J246" s="129">
        <f t="shared" si="53"/>
        <v>0</v>
      </c>
      <c r="K246" s="125" t="s">
        <v>19</v>
      </c>
      <c r="L246" s="18"/>
      <c r="M246" s="130" t="s">
        <v>19</v>
      </c>
      <c r="N246" s="131" t="s">
        <v>42</v>
      </c>
      <c r="P246" s="132">
        <f t="shared" si="54"/>
        <v>0</v>
      </c>
      <c r="Q246" s="132">
        <v>0</v>
      </c>
      <c r="R246" s="132">
        <f t="shared" si="55"/>
        <v>0</v>
      </c>
      <c r="S246" s="132">
        <v>0</v>
      </c>
      <c r="T246" s="133">
        <f t="shared" si="56"/>
        <v>0</v>
      </c>
      <c r="AR246" s="134" t="s">
        <v>152</v>
      </c>
      <c r="AT246" s="134" t="s">
        <v>147</v>
      </c>
      <c r="AU246" s="134" t="s">
        <v>81</v>
      </c>
      <c r="AY246" s="2" t="s">
        <v>145</v>
      </c>
      <c r="BE246" s="135">
        <f t="shared" si="58"/>
        <v>0</v>
      </c>
      <c r="BF246" s="135">
        <f t="shared" si="59"/>
        <v>0</v>
      </c>
      <c r="BG246" s="135">
        <f t="shared" si="60"/>
        <v>0</v>
      </c>
      <c r="BH246" s="135">
        <f t="shared" si="61"/>
        <v>0</v>
      </c>
      <c r="BI246" s="135">
        <f t="shared" si="62"/>
        <v>0</v>
      </c>
      <c r="BJ246" s="2" t="s">
        <v>79</v>
      </c>
      <c r="BK246" s="135">
        <f t="shared" si="57"/>
        <v>0</v>
      </c>
      <c r="BL246" s="2" t="s">
        <v>152</v>
      </c>
      <c r="BM246" s="134" t="s">
        <v>2175</v>
      </c>
    </row>
    <row r="247" spans="2:63" s="110" customFormat="1" ht="22.9" customHeight="1">
      <c r="B247" s="111"/>
      <c r="D247" s="112" t="s">
        <v>70</v>
      </c>
      <c r="E247" s="121" t="s">
        <v>2176</v>
      </c>
      <c r="F247" s="121" t="s">
        <v>2177</v>
      </c>
      <c r="I247" s="114"/>
      <c r="J247" s="122">
        <f>BK247</f>
        <v>0</v>
      </c>
      <c r="L247" s="111"/>
      <c r="M247" s="116"/>
      <c r="P247" s="117">
        <f>SUM(P248:P253)</f>
        <v>0</v>
      </c>
      <c r="R247" s="117">
        <f>SUM(R248:R253)</f>
        <v>0</v>
      </c>
      <c r="T247" s="118">
        <f>SUM(T248:T253)</f>
        <v>0</v>
      </c>
      <c r="AR247" s="112" t="s">
        <v>81</v>
      </c>
      <c r="AT247" s="119" t="s">
        <v>70</v>
      </c>
      <c r="AU247" s="119" t="s">
        <v>79</v>
      </c>
      <c r="AY247" s="112" t="s">
        <v>145</v>
      </c>
      <c r="BK247" s="120">
        <f>SUM(BK248:BK253)</f>
        <v>0</v>
      </c>
    </row>
    <row r="248" spans="2:65" s="17" customFormat="1" ht="24.2" customHeight="1">
      <c r="B248" s="18"/>
      <c r="C248" s="123" t="s">
        <v>1165</v>
      </c>
      <c r="D248" s="123" t="s">
        <v>147</v>
      </c>
      <c r="E248" s="124" t="s">
        <v>2178</v>
      </c>
      <c r="F248" s="125" t="s">
        <v>2179</v>
      </c>
      <c r="G248" s="126" t="s">
        <v>1502</v>
      </c>
      <c r="H248" s="127">
        <v>32</v>
      </c>
      <c r="I248" s="128"/>
      <c r="J248" s="129">
        <f aca="true" t="shared" si="63" ref="J248:J253">ROUND(I248*H248,2)</f>
        <v>0</v>
      </c>
      <c r="K248" s="125" t="s">
        <v>19</v>
      </c>
      <c r="L248" s="18"/>
      <c r="M248" s="130" t="s">
        <v>19</v>
      </c>
      <c r="N248" s="131" t="s">
        <v>42</v>
      </c>
      <c r="P248" s="132">
        <f aca="true" t="shared" si="64" ref="P248:P253">O248*H248</f>
        <v>0</v>
      </c>
      <c r="Q248" s="132">
        <v>0</v>
      </c>
      <c r="R248" s="132">
        <f aca="true" t="shared" si="65" ref="R248:R253">Q248*H248</f>
        <v>0</v>
      </c>
      <c r="S248" s="132">
        <v>0</v>
      </c>
      <c r="T248" s="133">
        <f aca="true" t="shared" si="66" ref="T248:T253">S248*H248</f>
        <v>0</v>
      </c>
      <c r="AR248" s="134" t="s">
        <v>152</v>
      </c>
      <c r="AT248" s="134" t="s">
        <v>147</v>
      </c>
      <c r="AU248" s="134" t="s">
        <v>81</v>
      </c>
      <c r="AY248" s="2" t="s">
        <v>145</v>
      </c>
      <c r="BE248" s="135">
        <f t="shared" si="58"/>
        <v>0</v>
      </c>
      <c r="BF248" s="135">
        <f t="shared" si="59"/>
        <v>0</v>
      </c>
      <c r="BG248" s="135">
        <f t="shared" si="60"/>
        <v>0</v>
      </c>
      <c r="BH248" s="135">
        <f t="shared" si="61"/>
        <v>0</v>
      </c>
      <c r="BI248" s="135">
        <f t="shared" si="62"/>
        <v>0</v>
      </c>
      <c r="BJ248" s="2" t="s">
        <v>79</v>
      </c>
      <c r="BK248" s="135">
        <f aca="true" t="shared" si="67" ref="BK248:BK253">ROUND(I248*H248,2)</f>
        <v>0</v>
      </c>
      <c r="BL248" s="2" t="s">
        <v>152</v>
      </c>
      <c r="BM248" s="134" t="s">
        <v>2180</v>
      </c>
    </row>
    <row r="249" spans="2:65" s="17" customFormat="1" ht="16.5" customHeight="1">
      <c r="B249" s="18"/>
      <c r="C249" s="123" t="s">
        <v>1169</v>
      </c>
      <c r="D249" s="123" t="s">
        <v>147</v>
      </c>
      <c r="E249" s="124" t="s">
        <v>2181</v>
      </c>
      <c r="F249" s="125" t="s">
        <v>2182</v>
      </c>
      <c r="G249" s="126" t="s">
        <v>1801</v>
      </c>
      <c r="H249" s="127">
        <v>1</v>
      </c>
      <c r="I249" s="128"/>
      <c r="J249" s="129">
        <f t="shared" si="63"/>
        <v>0</v>
      </c>
      <c r="K249" s="125" t="s">
        <v>19</v>
      </c>
      <c r="L249" s="18"/>
      <c r="M249" s="130" t="s">
        <v>19</v>
      </c>
      <c r="N249" s="131" t="s">
        <v>42</v>
      </c>
      <c r="P249" s="132">
        <f t="shared" si="64"/>
        <v>0</v>
      </c>
      <c r="Q249" s="132">
        <v>0</v>
      </c>
      <c r="R249" s="132">
        <f t="shared" si="65"/>
        <v>0</v>
      </c>
      <c r="S249" s="132">
        <v>0</v>
      </c>
      <c r="T249" s="133">
        <f t="shared" si="66"/>
        <v>0</v>
      </c>
      <c r="AR249" s="134" t="s">
        <v>152</v>
      </c>
      <c r="AT249" s="134" t="s">
        <v>147</v>
      </c>
      <c r="AU249" s="134" t="s">
        <v>81</v>
      </c>
      <c r="AY249" s="2" t="s">
        <v>145</v>
      </c>
      <c r="BE249" s="135">
        <f t="shared" si="58"/>
        <v>0</v>
      </c>
      <c r="BF249" s="135">
        <f t="shared" si="59"/>
        <v>0</v>
      </c>
      <c r="BG249" s="135">
        <f t="shared" si="60"/>
        <v>0</v>
      </c>
      <c r="BH249" s="135">
        <f t="shared" si="61"/>
        <v>0</v>
      </c>
      <c r="BI249" s="135">
        <f t="shared" si="62"/>
        <v>0</v>
      </c>
      <c r="BJ249" s="2" t="s">
        <v>79</v>
      </c>
      <c r="BK249" s="135">
        <f t="shared" si="67"/>
        <v>0</v>
      </c>
      <c r="BL249" s="2" t="s">
        <v>152</v>
      </c>
      <c r="BM249" s="134" t="s">
        <v>2183</v>
      </c>
    </row>
    <row r="250" spans="2:65" s="17" customFormat="1" ht="16.5" customHeight="1">
      <c r="B250" s="18"/>
      <c r="C250" s="123" t="s">
        <v>1173</v>
      </c>
      <c r="D250" s="123" t="s">
        <v>147</v>
      </c>
      <c r="E250" s="124" t="s">
        <v>2184</v>
      </c>
      <c r="F250" s="125" t="s">
        <v>2185</v>
      </c>
      <c r="G250" s="126" t="s">
        <v>1801</v>
      </c>
      <c r="H250" s="127">
        <v>1</v>
      </c>
      <c r="I250" s="128"/>
      <c r="J250" s="129">
        <f t="shared" si="63"/>
        <v>0</v>
      </c>
      <c r="K250" s="125" t="s">
        <v>19</v>
      </c>
      <c r="L250" s="18"/>
      <c r="M250" s="130" t="s">
        <v>19</v>
      </c>
      <c r="N250" s="131" t="s">
        <v>42</v>
      </c>
      <c r="P250" s="132">
        <f t="shared" si="64"/>
        <v>0</v>
      </c>
      <c r="Q250" s="132">
        <v>0</v>
      </c>
      <c r="R250" s="132">
        <f t="shared" si="65"/>
        <v>0</v>
      </c>
      <c r="S250" s="132">
        <v>0</v>
      </c>
      <c r="T250" s="133">
        <f t="shared" si="66"/>
        <v>0</v>
      </c>
      <c r="AR250" s="134" t="s">
        <v>152</v>
      </c>
      <c r="AT250" s="134" t="s">
        <v>147</v>
      </c>
      <c r="AU250" s="134" t="s">
        <v>81</v>
      </c>
      <c r="AY250" s="2" t="s">
        <v>145</v>
      </c>
      <c r="BE250" s="135">
        <f t="shared" si="58"/>
        <v>0</v>
      </c>
      <c r="BF250" s="135">
        <f t="shared" si="59"/>
        <v>0</v>
      </c>
      <c r="BG250" s="135">
        <f t="shared" si="60"/>
        <v>0</v>
      </c>
      <c r="BH250" s="135">
        <f t="shared" si="61"/>
        <v>0</v>
      </c>
      <c r="BI250" s="135">
        <f t="shared" si="62"/>
        <v>0</v>
      </c>
      <c r="BJ250" s="2" t="s">
        <v>79</v>
      </c>
      <c r="BK250" s="135">
        <f t="shared" si="67"/>
        <v>0</v>
      </c>
      <c r="BL250" s="2" t="s">
        <v>152</v>
      </c>
      <c r="BM250" s="134" t="s">
        <v>2186</v>
      </c>
    </row>
    <row r="251" spans="2:65" s="17" customFormat="1" ht="16.5" customHeight="1">
      <c r="B251" s="18"/>
      <c r="C251" s="123" t="s">
        <v>1177</v>
      </c>
      <c r="D251" s="123" t="s">
        <v>147</v>
      </c>
      <c r="E251" s="124" t="s">
        <v>2187</v>
      </c>
      <c r="F251" s="125" t="s">
        <v>2188</v>
      </c>
      <c r="G251" s="126" t="s">
        <v>1801</v>
      </c>
      <c r="H251" s="127">
        <v>1</v>
      </c>
      <c r="I251" s="128"/>
      <c r="J251" s="129">
        <f t="shared" si="63"/>
        <v>0</v>
      </c>
      <c r="K251" s="125" t="s">
        <v>19</v>
      </c>
      <c r="L251" s="18"/>
      <c r="M251" s="130" t="s">
        <v>19</v>
      </c>
      <c r="N251" s="131" t="s">
        <v>42</v>
      </c>
      <c r="P251" s="132">
        <f t="shared" si="64"/>
        <v>0</v>
      </c>
      <c r="Q251" s="132">
        <v>0</v>
      </c>
      <c r="R251" s="132">
        <f t="shared" si="65"/>
        <v>0</v>
      </c>
      <c r="S251" s="132">
        <v>0</v>
      </c>
      <c r="T251" s="133">
        <f t="shared" si="66"/>
        <v>0</v>
      </c>
      <c r="AR251" s="134" t="s">
        <v>152</v>
      </c>
      <c r="AT251" s="134" t="s">
        <v>147</v>
      </c>
      <c r="AU251" s="134" t="s">
        <v>81</v>
      </c>
      <c r="AY251" s="2" t="s">
        <v>145</v>
      </c>
      <c r="BE251" s="135">
        <f t="shared" si="58"/>
        <v>0</v>
      </c>
      <c r="BF251" s="135">
        <f t="shared" si="59"/>
        <v>0</v>
      </c>
      <c r="BG251" s="135">
        <f t="shared" si="60"/>
        <v>0</v>
      </c>
      <c r="BH251" s="135">
        <f t="shared" si="61"/>
        <v>0</v>
      </c>
      <c r="BI251" s="135">
        <f t="shared" si="62"/>
        <v>0</v>
      </c>
      <c r="BJ251" s="2" t="s">
        <v>79</v>
      </c>
      <c r="BK251" s="135">
        <f t="shared" si="67"/>
        <v>0</v>
      </c>
      <c r="BL251" s="2" t="s">
        <v>152</v>
      </c>
      <c r="BM251" s="134" t="s">
        <v>2189</v>
      </c>
    </row>
    <row r="252" spans="2:65" s="17" customFormat="1" ht="21.75" customHeight="1">
      <c r="B252" s="18"/>
      <c r="C252" s="123" t="s">
        <v>1181</v>
      </c>
      <c r="D252" s="123" t="s">
        <v>147</v>
      </c>
      <c r="E252" s="124" t="s">
        <v>2190</v>
      </c>
      <c r="F252" s="125" t="s">
        <v>2191</v>
      </c>
      <c r="G252" s="126" t="s">
        <v>1801</v>
      </c>
      <c r="H252" s="127">
        <v>1</v>
      </c>
      <c r="I252" s="128"/>
      <c r="J252" s="129">
        <f t="shared" si="63"/>
        <v>0</v>
      </c>
      <c r="K252" s="125" t="s">
        <v>19</v>
      </c>
      <c r="L252" s="18"/>
      <c r="M252" s="130" t="s">
        <v>19</v>
      </c>
      <c r="N252" s="131" t="s">
        <v>42</v>
      </c>
      <c r="P252" s="132">
        <f t="shared" si="64"/>
        <v>0</v>
      </c>
      <c r="Q252" s="132">
        <v>0</v>
      </c>
      <c r="R252" s="132">
        <f t="shared" si="65"/>
        <v>0</v>
      </c>
      <c r="S252" s="132">
        <v>0</v>
      </c>
      <c r="T252" s="133">
        <f t="shared" si="66"/>
        <v>0</v>
      </c>
      <c r="AR252" s="134" t="s">
        <v>152</v>
      </c>
      <c r="AT252" s="134" t="s">
        <v>147</v>
      </c>
      <c r="AU252" s="134" t="s">
        <v>81</v>
      </c>
      <c r="AY252" s="2" t="s">
        <v>145</v>
      </c>
      <c r="BE252" s="135">
        <f t="shared" si="58"/>
        <v>0</v>
      </c>
      <c r="BF252" s="135">
        <f t="shared" si="59"/>
        <v>0</v>
      </c>
      <c r="BG252" s="135">
        <f t="shared" si="60"/>
        <v>0</v>
      </c>
      <c r="BH252" s="135">
        <f t="shared" si="61"/>
        <v>0</v>
      </c>
      <c r="BI252" s="135">
        <f t="shared" si="62"/>
        <v>0</v>
      </c>
      <c r="BJ252" s="2" t="s">
        <v>79</v>
      </c>
      <c r="BK252" s="135">
        <f t="shared" si="67"/>
        <v>0</v>
      </c>
      <c r="BL252" s="2" t="s">
        <v>152</v>
      </c>
      <c r="BM252" s="134" t="s">
        <v>2192</v>
      </c>
    </row>
    <row r="253" spans="2:65" s="17" customFormat="1" ht="16.5" customHeight="1">
      <c r="B253" s="18"/>
      <c r="C253" s="123" t="s">
        <v>1189</v>
      </c>
      <c r="D253" s="123" t="s">
        <v>147</v>
      </c>
      <c r="E253" s="124" t="s">
        <v>2193</v>
      </c>
      <c r="F253" s="125" t="s">
        <v>2194</v>
      </c>
      <c r="G253" s="126" t="s">
        <v>2195</v>
      </c>
      <c r="H253" s="127">
        <v>1</v>
      </c>
      <c r="I253" s="128"/>
      <c r="J253" s="129">
        <f t="shared" si="63"/>
        <v>0</v>
      </c>
      <c r="K253" s="125" t="s">
        <v>19</v>
      </c>
      <c r="L253" s="18"/>
      <c r="M253" s="184" t="s">
        <v>19</v>
      </c>
      <c r="N253" s="185" t="s">
        <v>42</v>
      </c>
      <c r="O253" s="186"/>
      <c r="P253" s="187">
        <f t="shared" si="64"/>
        <v>0</v>
      </c>
      <c r="Q253" s="187">
        <v>0</v>
      </c>
      <c r="R253" s="187">
        <f t="shared" si="65"/>
        <v>0</v>
      </c>
      <c r="S253" s="187">
        <v>0</v>
      </c>
      <c r="T253" s="188">
        <f t="shared" si="66"/>
        <v>0</v>
      </c>
      <c r="AR253" s="134" t="s">
        <v>152</v>
      </c>
      <c r="AT253" s="134" t="s">
        <v>147</v>
      </c>
      <c r="AU253" s="134" t="s">
        <v>81</v>
      </c>
      <c r="AY253" s="2" t="s">
        <v>145</v>
      </c>
      <c r="BE253" s="135">
        <f t="shared" si="58"/>
        <v>0</v>
      </c>
      <c r="BF253" s="135">
        <f t="shared" si="59"/>
        <v>0</v>
      </c>
      <c r="BG253" s="135">
        <f t="shared" si="60"/>
        <v>0</v>
      </c>
      <c r="BH253" s="135">
        <f t="shared" si="61"/>
        <v>0</v>
      </c>
      <c r="BI253" s="135">
        <f t="shared" si="62"/>
        <v>0</v>
      </c>
      <c r="BJ253" s="2" t="s">
        <v>79</v>
      </c>
      <c r="BK253" s="135">
        <f t="shared" si="67"/>
        <v>0</v>
      </c>
      <c r="BL253" s="2" t="s">
        <v>152</v>
      </c>
      <c r="BM253" s="134" t="s">
        <v>2196</v>
      </c>
    </row>
    <row r="254" spans="2:12" s="17" customFormat="1" ht="6.95" customHeight="1">
      <c r="B254" s="28"/>
      <c r="C254" s="29"/>
      <c r="D254" s="29"/>
      <c r="E254" s="29"/>
      <c r="F254" s="29"/>
      <c r="G254" s="29"/>
      <c r="H254" s="29"/>
      <c r="I254" s="29"/>
      <c r="J254" s="29"/>
      <c r="K254" s="29"/>
      <c r="L254" s="18"/>
    </row>
  </sheetData>
  <sheetProtection algorithmName="SHA-512" hashValue="CO2N3iukx80GE6t4+lqozHWBqH/VeckVo1aCQHv5UzuJP6y5cNNnmTMKlgDcxzdavquGn3qYCTKmji+zHpeV/g==" saltValue="GJYMGN78H7mIUiPcwRMgTZxpW42Op++KerKVwXhsqud9LXSeyZQLTIuk5ff27e6N+uZhoA+s24g2ncoSK6F33w==" spinCount="100000" sheet="1" objects="1" scenarios="1" formatColumns="0" formatRows="0" autoFilter="0"/>
  <autoFilter ref="C88:K253"/>
  <mergeCells count="9">
    <mergeCell ref="E50:H50"/>
    <mergeCell ref="E79:H79"/>
    <mergeCell ref="E81:H81"/>
    <mergeCell ref="L2:V2"/>
    <mergeCell ref="E7:H7"/>
    <mergeCell ref="E9:H9"/>
    <mergeCell ref="E18:H18"/>
    <mergeCell ref="E27:H27"/>
    <mergeCell ref="E48:H48"/>
  </mergeCell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4"/>
  <sheetViews>
    <sheetView showGridLines="0" workbookViewId="0" topLeftCell="A1">
      <selection activeCell="F86" sqref="F8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90</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2197</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ROUND(J83,2)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ROUND((SUM(BE83:BE183)),2)</f>
        <v>0</v>
      </c>
      <c r="I33" s="81">
        <v>0.21</v>
      </c>
      <c r="J33" s="80">
        <f>ROUND(((SUM(BE83:BE183))*I33),2)</f>
        <v>0</v>
      </c>
      <c r="L33" s="18"/>
    </row>
    <row r="34" spans="2:12" s="17" customFormat="1" ht="14.45" customHeight="1" hidden="1">
      <c r="B34" s="18"/>
      <c r="E34" s="12" t="s">
        <v>43</v>
      </c>
      <c r="F34" s="80">
        <f>ROUND((SUM(BF83:BF183)),2)</f>
        <v>0</v>
      </c>
      <c r="I34" s="81">
        <v>0.12</v>
      </c>
      <c r="J34" s="80">
        <f>ROUND(((SUM(BF83:BF183))*I34),2)</f>
        <v>0</v>
      </c>
      <c r="L34" s="18"/>
    </row>
    <row r="35" spans="2:12" s="17" customFormat="1" ht="14.45" customHeight="1" hidden="1">
      <c r="B35" s="18"/>
      <c r="E35" s="12" t="s">
        <v>44</v>
      </c>
      <c r="F35" s="80">
        <f>ROUND((SUM(BG83:BG183)),2)</f>
        <v>0</v>
      </c>
      <c r="I35" s="81">
        <v>0.21</v>
      </c>
      <c r="J35" s="80">
        <f aca="true" t="shared" si="0" ref="J35:J37">0</f>
        <v>0</v>
      </c>
      <c r="L35" s="18"/>
    </row>
    <row r="36" spans="2:12" s="17" customFormat="1" ht="14.45" customHeight="1" hidden="1">
      <c r="B36" s="18"/>
      <c r="E36" s="12" t="s">
        <v>45</v>
      </c>
      <c r="F36" s="80">
        <f>ROUND((SUM(BH83:BH183)),2)</f>
        <v>0</v>
      </c>
      <c r="I36" s="81">
        <v>0.12</v>
      </c>
      <c r="J36" s="80">
        <f t="shared" si="0"/>
        <v>0</v>
      </c>
      <c r="L36" s="18"/>
    </row>
    <row r="37" spans="2:12" s="17" customFormat="1" ht="14.45" customHeight="1" hidden="1">
      <c r="B37" s="18"/>
      <c r="E37" s="12" t="s">
        <v>46</v>
      </c>
      <c r="F37" s="80">
        <f>ROUND((SUM(BI83:BI183)),2)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04 - VZT</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J83</f>
        <v>0</v>
      </c>
      <c r="L59" s="18"/>
      <c r="AU59" s="2" t="s">
        <v>109</v>
      </c>
    </row>
    <row r="60" spans="2:12" s="91" customFormat="1" ht="24.95" customHeight="1">
      <c r="B60" s="92"/>
      <c r="D60" s="93" t="s">
        <v>2198</v>
      </c>
      <c r="E60" s="94"/>
      <c r="F60" s="94"/>
      <c r="G60" s="94"/>
      <c r="H60" s="94"/>
      <c r="I60" s="94"/>
      <c r="J60" s="95">
        <f>J85</f>
        <v>0</v>
      </c>
      <c r="L60" s="92"/>
    </row>
    <row r="61" spans="2:12" s="91" customFormat="1" ht="24.95" customHeight="1">
      <c r="B61" s="92"/>
      <c r="D61" s="93" t="s">
        <v>2199</v>
      </c>
      <c r="E61" s="94"/>
      <c r="F61" s="94"/>
      <c r="G61" s="94"/>
      <c r="H61" s="94"/>
      <c r="I61" s="94"/>
      <c r="J61" s="95">
        <f>J117</f>
        <v>0</v>
      </c>
      <c r="L61" s="92"/>
    </row>
    <row r="62" spans="2:12" s="91" customFormat="1" ht="24.95" customHeight="1">
      <c r="B62" s="92"/>
      <c r="D62" s="93" t="s">
        <v>2200</v>
      </c>
      <c r="E62" s="94"/>
      <c r="F62" s="94"/>
      <c r="G62" s="94"/>
      <c r="H62" s="94"/>
      <c r="I62" s="94"/>
      <c r="J62" s="95">
        <f>J137</f>
        <v>0</v>
      </c>
      <c r="L62" s="92"/>
    </row>
    <row r="63" spans="2:12" s="91" customFormat="1" ht="24.95" customHeight="1">
      <c r="B63" s="92"/>
      <c r="D63" s="93" t="s">
        <v>2201</v>
      </c>
      <c r="E63" s="94"/>
      <c r="F63" s="94"/>
      <c r="G63" s="94"/>
      <c r="H63" s="94"/>
      <c r="I63" s="94"/>
      <c r="J63" s="95">
        <f>J167</f>
        <v>0</v>
      </c>
      <c r="L63" s="92"/>
    </row>
    <row r="64" spans="2:12" s="17" customFormat="1" ht="21.75" customHeight="1">
      <c r="B64" s="18"/>
      <c r="L64" s="18"/>
    </row>
    <row r="65" spans="2:12" s="17" customFormat="1" ht="6.95" customHeight="1">
      <c r="B65" s="28"/>
      <c r="C65" s="29"/>
      <c r="D65" s="29"/>
      <c r="E65" s="29"/>
      <c r="F65" s="29"/>
      <c r="G65" s="29"/>
      <c r="H65" s="29"/>
      <c r="I65" s="29"/>
      <c r="J65" s="29"/>
      <c r="K65" s="29"/>
      <c r="L65" s="18"/>
    </row>
    <row r="69" spans="2:12" s="17" customFormat="1" ht="6.95" customHeight="1">
      <c r="B69" s="30"/>
      <c r="C69" s="31"/>
      <c r="D69" s="31"/>
      <c r="E69" s="31"/>
      <c r="F69" s="31"/>
      <c r="G69" s="31"/>
      <c r="H69" s="31"/>
      <c r="I69" s="31"/>
      <c r="J69" s="31"/>
      <c r="K69" s="31"/>
      <c r="L69" s="18"/>
    </row>
    <row r="70" spans="2:12" s="17" customFormat="1" ht="24.95" customHeight="1">
      <c r="B70" s="18"/>
      <c r="C70" s="6" t="s">
        <v>130</v>
      </c>
      <c r="L70" s="18"/>
    </row>
    <row r="71" spans="2:12" s="17" customFormat="1" ht="6.95" customHeight="1">
      <c r="B71" s="18"/>
      <c r="L71" s="18"/>
    </row>
    <row r="72" spans="2:12" s="17" customFormat="1" ht="12" customHeight="1">
      <c r="B72" s="18"/>
      <c r="C72" s="12" t="s">
        <v>16</v>
      </c>
      <c r="L72" s="18"/>
    </row>
    <row r="73" spans="2:12" s="17" customFormat="1" ht="16.5" customHeight="1">
      <c r="B73" s="18"/>
      <c r="E73" s="230" t="str">
        <f>E7</f>
        <v>Stavební úpravy Škola Dlouhá 56,  Nový Jičín 741 01</v>
      </c>
      <c r="F73" s="231"/>
      <c r="G73" s="231"/>
      <c r="H73" s="231"/>
      <c r="L73" s="18"/>
    </row>
    <row r="74" spans="2:12" s="17" customFormat="1" ht="12" customHeight="1">
      <c r="B74" s="18"/>
      <c r="C74" s="12" t="s">
        <v>104</v>
      </c>
      <c r="L74" s="18"/>
    </row>
    <row r="75" spans="2:12" s="17" customFormat="1" ht="16.5" customHeight="1">
      <c r="B75" s="18"/>
      <c r="E75" s="210" t="str">
        <f>E9</f>
        <v>04 - VZT</v>
      </c>
      <c r="F75" s="229"/>
      <c r="G75" s="229"/>
      <c r="H75" s="229"/>
      <c r="L75" s="18"/>
    </row>
    <row r="76" spans="2:12" s="17" customFormat="1" ht="6.95" customHeight="1">
      <c r="B76" s="18"/>
      <c r="L76" s="18"/>
    </row>
    <row r="77" spans="2:12" s="17" customFormat="1" ht="12" customHeight="1">
      <c r="B77" s="18"/>
      <c r="C77" s="12" t="s">
        <v>21</v>
      </c>
      <c r="F77" s="10" t="str">
        <f>F12</f>
        <v xml:space="preserve"> </v>
      </c>
      <c r="I77" s="12" t="s">
        <v>23</v>
      </c>
      <c r="J77" s="38" t="str">
        <f>IF(J12="","",J12)</f>
        <v>16. 1. 2024</v>
      </c>
      <c r="L77" s="18"/>
    </row>
    <row r="78" spans="2:12" s="17" customFormat="1" ht="6.95" customHeight="1">
      <c r="B78" s="18"/>
      <c r="L78" s="18"/>
    </row>
    <row r="79" spans="2:12" s="17" customFormat="1" ht="25.7" customHeight="1">
      <c r="B79" s="18"/>
      <c r="C79" s="12" t="s">
        <v>25</v>
      </c>
      <c r="F79" s="10" t="str">
        <f>E15</f>
        <v>Město Nový Jičín</v>
      </c>
      <c r="I79" s="12" t="s">
        <v>31</v>
      </c>
      <c r="J79" s="15" t="str">
        <f>E21</f>
        <v>ing.arch. Tomáš Kudělka</v>
      </c>
      <c r="L79" s="18"/>
    </row>
    <row r="80" spans="2:12" s="17" customFormat="1" ht="15.2" customHeight="1">
      <c r="B80" s="18"/>
      <c r="C80" s="12" t="s">
        <v>29</v>
      </c>
      <c r="F80" s="10" t="str">
        <f>IF(E18="","",E18)</f>
        <v>Vyplň údaj</v>
      </c>
      <c r="I80" s="12" t="s">
        <v>34</v>
      </c>
      <c r="J80" s="15" t="str">
        <f>E24</f>
        <v xml:space="preserve"> </v>
      </c>
      <c r="L80" s="18"/>
    </row>
    <row r="81" spans="2:12" s="17" customFormat="1" ht="10.35" customHeight="1">
      <c r="B81" s="18"/>
      <c r="L81" s="18"/>
    </row>
    <row r="82" spans="2:20" s="101" customFormat="1" ht="29.25" customHeight="1">
      <c r="B82" s="102"/>
      <c r="C82" s="103" t="s">
        <v>131</v>
      </c>
      <c r="D82" s="104" t="s">
        <v>56</v>
      </c>
      <c r="E82" s="104" t="s">
        <v>52</v>
      </c>
      <c r="F82" s="104" t="s">
        <v>53</v>
      </c>
      <c r="G82" s="104" t="s">
        <v>132</v>
      </c>
      <c r="H82" s="104" t="s">
        <v>133</v>
      </c>
      <c r="I82" s="104" t="s">
        <v>134</v>
      </c>
      <c r="J82" s="104" t="s">
        <v>108</v>
      </c>
      <c r="K82" s="105" t="s">
        <v>135</v>
      </c>
      <c r="L82" s="102"/>
      <c r="M82" s="45" t="s">
        <v>19</v>
      </c>
      <c r="N82" s="46" t="s">
        <v>41</v>
      </c>
      <c r="O82" s="46" t="s">
        <v>136</v>
      </c>
      <c r="P82" s="46" t="s">
        <v>137</v>
      </c>
      <c r="Q82" s="46" t="s">
        <v>138</v>
      </c>
      <c r="R82" s="46" t="s">
        <v>139</v>
      </c>
      <c r="S82" s="46" t="s">
        <v>140</v>
      </c>
      <c r="T82" s="47" t="s">
        <v>141</v>
      </c>
    </row>
    <row r="83" spans="2:63" s="17" customFormat="1" ht="22.9" customHeight="1">
      <c r="B83" s="18"/>
      <c r="C83" s="51" t="s">
        <v>142</v>
      </c>
      <c r="J83" s="106">
        <f>BK83</f>
        <v>0</v>
      </c>
      <c r="L83" s="18"/>
      <c r="M83" s="48"/>
      <c r="N83" s="39"/>
      <c r="O83" s="39"/>
      <c r="P83" s="107">
        <f>P84+P85+P117+P137+P167</f>
        <v>0</v>
      </c>
      <c r="Q83" s="39"/>
      <c r="R83" s="107">
        <f>R84+R85+R117+R137+R167</f>
        <v>0</v>
      </c>
      <c r="S83" s="39"/>
      <c r="T83" s="108">
        <f>T84+T85+T117+T137+T167</f>
        <v>0</v>
      </c>
      <c r="AT83" s="2" t="s">
        <v>70</v>
      </c>
      <c r="AU83" s="2" t="s">
        <v>109</v>
      </c>
      <c r="BK83" s="109">
        <f>BK84+BK85+BK117+BK137+BK167</f>
        <v>0</v>
      </c>
    </row>
    <row r="84" spans="2:65" s="17" customFormat="1" ht="16.5" customHeight="1">
      <c r="B84" s="18"/>
      <c r="C84" s="123" t="s">
        <v>71</v>
      </c>
      <c r="D84" s="123" t="s">
        <v>147</v>
      </c>
      <c r="E84" s="124" t="s">
        <v>2202</v>
      </c>
      <c r="F84" s="125" t="s">
        <v>2203</v>
      </c>
      <c r="G84" s="126" t="s">
        <v>132</v>
      </c>
      <c r="H84" s="127">
        <v>0</v>
      </c>
      <c r="I84" s="128"/>
      <c r="J84" s="129">
        <f>ROUND(I84*H84,2)</f>
        <v>0</v>
      </c>
      <c r="K84" s="125" t="s">
        <v>19</v>
      </c>
      <c r="L84" s="18"/>
      <c r="M84" s="130" t="s">
        <v>19</v>
      </c>
      <c r="N84" s="131" t="s">
        <v>42</v>
      </c>
      <c r="P84" s="132">
        <f>O84*H84</f>
        <v>0</v>
      </c>
      <c r="Q84" s="132">
        <v>0</v>
      </c>
      <c r="R84" s="132">
        <f>Q84*H84</f>
        <v>0</v>
      </c>
      <c r="S84" s="132">
        <v>0</v>
      </c>
      <c r="T84" s="133">
        <f>S84*H84</f>
        <v>0</v>
      </c>
      <c r="AR84" s="134" t="s">
        <v>152</v>
      </c>
      <c r="AT84" s="134" t="s">
        <v>147</v>
      </c>
      <c r="AU84" s="134" t="s">
        <v>71</v>
      </c>
      <c r="AY84" s="2" t="s">
        <v>145</v>
      </c>
      <c r="BE84" s="135">
        <f>IF(N84="základní",J84,0)</f>
        <v>0</v>
      </c>
      <c r="BF84" s="135">
        <f>IF(N84="snížená",J84,0)</f>
        <v>0</v>
      </c>
      <c r="BG84" s="135">
        <f>IF(N84="zákl. přenesená",J84,0)</f>
        <v>0</v>
      </c>
      <c r="BH84" s="135">
        <f>IF(N84="sníž. přenesená",J84,0)</f>
        <v>0</v>
      </c>
      <c r="BI84" s="135">
        <f>IF(N84="nulová",J84,0)</f>
        <v>0</v>
      </c>
      <c r="BJ84" s="2" t="s">
        <v>79</v>
      </c>
      <c r="BK84" s="135">
        <f>ROUND(I84*H84,2)</f>
        <v>0</v>
      </c>
      <c r="BL84" s="2" t="s">
        <v>152</v>
      </c>
      <c r="BM84" s="134" t="s">
        <v>81</v>
      </c>
    </row>
    <row r="85" spans="2:63" s="110" customFormat="1" ht="25.9" customHeight="1">
      <c r="B85" s="111"/>
      <c r="D85" s="112" t="s">
        <v>70</v>
      </c>
      <c r="E85" s="113" t="s">
        <v>2204</v>
      </c>
      <c r="F85" s="113" t="s">
        <v>2205</v>
      </c>
      <c r="I85" s="114"/>
      <c r="J85" s="115">
        <f>BK85</f>
        <v>0</v>
      </c>
      <c r="L85" s="111"/>
      <c r="M85" s="116"/>
      <c r="P85" s="117">
        <f>SUM(P86:P116)</f>
        <v>0</v>
      </c>
      <c r="R85" s="117">
        <f>SUM(R86:R116)</f>
        <v>0</v>
      </c>
      <c r="T85" s="118">
        <f>SUM(T86:T116)</f>
        <v>0</v>
      </c>
      <c r="AR85" s="112" t="s">
        <v>79</v>
      </c>
      <c r="AT85" s="119" t="s">
        <v>70</v>
      </c>
      <c r="AU85" s="119" t="s">
        <v>71</v>
      </c>
      <c r="AY85" s="112" t="s">
        <v>145</v>
      </c>
      <c r="BK85" s="120">
        <f>SUM(BK86:BK116)</f>
        <v>0</v>
      </c>
    </row>
    <row r="86" spans="2:65" s="17" customFormat="1" ht="246" customHeight="1">
      <c r="B86" s="18"/>
      <c r="C86" s="123" t="s">
        <v>71</v>
      </c>
      <c r="D86" s="123" t="s">
        <v>147</v>
      </c>
      <c r="E86" s="124" t="s">
        <v>2206</v>
      </c>
      <c r="F86" s="125" t="s">
        <v>2207</v>
      </c>
      <c r="G86" s="126" t="s">
        <v>2195</v>
      </c>
      <c r="H86" s="127">
        <v>1</v>
      </c>
      <c r="I86" s="128"/>
      <c r="J86" s="129">
        <f aca="true" t="shared" si="1" ref="J86:J116">ROUND(I86*H86,2)</f>
        <v>0</v>
      </c>
      <c r="K86" s="125" t="s">
        <v>19</v>
      </c>
      <c r="L86" s="18"/>
      <c r="M86" s="130" t="s">
        <v>19</v>
      </c>
      <c r="N86" s="131" t="s">
        <v>42</v>
      </c>
      <c r="P86" s="132">
        <f aca="true" t="shared" si="2" ref="P86:P116">O86*H86</f>
        <v>0</v>
      </c>
      <c r="Q86" s="132">
        <v>0</v>
      </c>
      <c r="R86" s="132">
        <f aca="true" t="shared" si="3" ref="R86:R116">Q86*H86</f>
        <v>0</v>
      </c>
      <c r="S86" s="132">
        <v>0</v>
      </c>
      <c r="T86" s="133">
        <f aca="true" t="shared" si="4" ref="T86:T116">S86*H86</f>
        <v>0</v>
      </c>
      <c r="AR86" s="134" t="s">
        <v>152</v>
      </c>
      <c r="AT86" s="134" t="s">
        <v>147</v>
      </c>
      <c r="AU86" s="134" t="s">
        <v>79</v>
      </c>
      <c r="AY86" s="2" t="s">
        <v>145</v>
      </c>
      <c r="BE86" s="135">
        <f aca="true" t="shared" si="5" ref="BE86:BE116">IF(N86="základní",J86,0)</f>
        <v>0</v>
      </c>
      <c r="BF86" s="135">
        <f aca="true" t="shared" si="6" ref="BF86:BF116">IF(N86="snížená",J86,0)</f>
        <v>0</v>
      </c>
      <c r="BG86" s="135">
        <f aca="true" t="shared" si="7" ref="BG86:BG116">IF(N86="zákl. přenesená",J86,0)</f>
        <v>0</v>
      </c>
      <c r="BH86" s="135">
        <f aca="true" t="shared" si="8" ref="BH86:BH116">IF(N86="sníž. přenesená",J86,0)</f>
        <v>0</v>
      </c>
      <c r="BI86" s="135">
        <f aca="true" t="shared" si="9" ref="BI86:BI116">IF(N86="nulová",J86,0)</f>
        <v>0</v>
      </c>
      <c r="BJ86" s="2" t="s">
        <v>79</v>
      </c>
      <c r="BK86" s="135">
        <f aca="true" t="shared" si="10" ref="BK86:BK116">ROUND(I86*H86,2)</f>
        <v>0</v>
      </c>
      <c r="BL86" s="2" t="s">
        <v>152</v>
      </c>
      <c r="BM86" s="134" t="s">
        <v>152</v>
      </c>
    </row>
    <row r="87" spans="2:65" s="17" customFormat="1" ht="246" customHeight="1">
      <c r="B87" s="18"/>
      <c r="C87" s="123" t="s">
        <v>71</v>
      </c>
      <c r="D87" s="123" t="s">
        <v>147</v>
      </c>
      <c r="E87" s="124" t="s">
        <v>2208</v>
      </c>
      <c r="F87" s="125" t="s">
        <v>2209</v>
      </c>
      <c r="G87" s="126" t="s">
        <v>2195</v>
      </c>
      <c r="H87" s="127">
        <v>1</v>
      </c>
      <c r="I87" s="128"/>
      <c r="J87" s="129">
        <f t="shared" si="1"/>
        <v>0</v>
      </c>
      <c r="K87" s="125" t="s">
        <v>19</v>
      </c>
      <c r="L87" s="18"/>
      <c r="M87" s="130" t="s">
        <v>19</v>
      </c>
      <c r="N87" s="131" t="s">
        <v>42</v>
      </c>
      <c r="P87" s="132">
        <f t="shared" si="2"/>
        <v>0</v>
      </c>
      <c r="Q87" s="132">
        <v>0</v>
      </c>
      <c r="R87" s="132">
        <f t="shared" si="3"/>
        <v>0</v>
      </c>
      <c r="S87" s="132">
        <v>0</v>
      </c>
      <c r="T87" s="133">
        <f t="shared" si="4"/>
        <v>0</v>
      </c>
      <c r="AR87" s="134" t="s">
        <v>152</v>
      </c>
      <c r="AT87" s="134" t="s">
        <v>147</v>
      </c>
      <c r="AU87" s="134" t="s">
        <v>79</v>
      </c>
      <c r="AY87" s="2" t="s">
        <v>145</v>
      </c>
      <c r="BE87" s="135">
        <f t="shared" si="5"/>
        <v>0</v>
      </c>
      <c r="BF87" s="135">
        <f t="shared" si="6"/>
        <v>0</v>
      </c>
      <c r="BG87" s="135">
        <f t="shared" si="7"/>
        <v>0</v>
      </c>
      <c r="BH87" s="135">
        <f t="shared" si="8"/>
        <v>0</v>
      </c>
      <c r="BI87" s="135">
        <f t="shared" si="9"/>
        <v>0</v>
      </c>
      <c r="BJ87" s="2" t="s">
        <v>79</v>
      </c>
      <c r="BK87" s="135">
        <f t="shared" si="10"/>
        <v>0</v>
      </c>
      <c r="BL87" s="2" t="s">
        <v>152</v>
      </c>
      <c r="BM87" s="134" t="s">
        <v>187</v>
      </c>
    </row>
    <row r="88" spans="2:65" s="17" customFormat="1" ht="37.9" customHeight="1">
      <c r="B88" s="18"/>
      <c r="C88" s="123" t="s">
        <v>71</v>
      </c>
      <c r="D88" s="123" t="s">
        <v>147</v>
      </c>
      <c r="E88" s="124" t="s">
        <v>2210</v>
      </c>
      <c r="F88" s="125" t="s">
        <v>2211</v>
      </c>
      <c r="G88" s="126" t="s">
        <v>2195</v>
      </c>
      <c r="H88" s="127">
        <v>1</v>
      </c>
      <c r="I88" s="128"/>
      <c r="J88" s="129">
        <f t="shared" si="1"/>
        <v>0</v>
      </c>
      <c r="K88" s="125" t="s">
        <v>19</v>
      </c>
      <c r="L88" s="18"/>
      <c r="M88" s="130" t="s">
        <v>19</v>
      </c>
      <c r="N88" s="131" t="s">
        <v>42</v>
      </c>
      <c r="P88" s="132">
        <f t="shared" si="2"/>
        <v>0</v>
      </c>
      <c r="Q88" s="132">
        <v>0</v>
      </c>
      <c r="R88" s="132">
        <f t="shared" si="3"/>
        <v>0</v>
      </c>
      <c r="S88" s="132">
        <v>0</v>
      </c>
      <c r="T88" s="133">
        <f t="shared" si="4"/>
        <v>0</v>
      </c>
      <c r="AR88" s="134" t="s">
        <v>152</v>
      </c>
      <c r="AT88" s="134" t="s">
        <v>147</v>
      </c>
      <c r="AU88" s="134" t="s">
        <v>79</v>
      </c>
      <c r="AY88" s="2" t="s">
        <v>145</v>
      </c>
      <c r="BE88" s="135">
        <f t="shared" si="5"/>
        <v>0</v>
      </c>
      <c r="BF88" s="135">
        <f t="shared" si="6"/>
        <v>0</v>
      </c>
      <c r="BG88" s="135">
        <f t="shared" si="7"/>
        <v>0</v>
      </c>
      <c r="BH88" s="135">
        <f t="shared" si="8"/>
        <v>0</v>
      </c>
      <c r="BI88" s="135">
        <f t="shared" si="9"/>
        <v>0</v>
      </c>
      <c r="BJ88" s="2" t="s">
        <v>79</v>
      </c>
      <c r="BK88" s="135">
        <f t="shared" si="10"/>
        <v>0</v>
      </c>
      <c r="BL88" s="2" t="s">
        <v>152</v>
      </c>
      <c r="BM88" s="134" t="s">
        <v>184</v>
      </c>
    </row>
    <row r="89" spans="2:65" s="17" customFormat="1" ht="33" customHeight="1">
      <c r="B89" s="18"/>
      <c r="C89" s="123" t="s">
        <v>71</v>
      </c>
      <c r="D89" s="123" t="s">
        <v>147</v>
      </c>
      <c r="E89" s="124" t="s">
        <v>2212</v>
      </c>
      <c r="F89" s="125" t="s">
        <v>2213</v>
      </c>
      <c r="G89" s="126" t="s">
        <v>1495</v>
      </c>
      <c r="H89" s="127">
        <v>4</v>
      </c>
      <c r="I89" s="128"/>
      <c r="J89" s="129">
        <f t="shared" si="1"/>
        <v>0</v>
      </c>
      <c r="K89" s="125" t="s">
        <v>19</v>
      </c>
      <c r="L89" s="18"/>
      <c r="M89" s="130" t="s">
        <v>19</v>
      </c>
      <c r="N89" s="131" t="s">
        <v>42</v>
      </c>
      <c r="P89" s="132">
        <f t="shared" si="2"/>
        <v>0</v>
      </c>
      <c r="Q89" s="132">
        <v>0</v>
      </c>
      <c r="R89" s="132">
        <f t="shared" si="3"/>
        <v>0</v>
      </c>
      <c r="S89" s="132">
        <v>0</v>
      </c>
      <c r="T89" s="133">
        <f t="shared" si="4"/>
        <v>0</v>
      </c>
      <c r="AR89" s="134" t="s">
        <v>152</v>
      </c>
      <c r="AT89" s="134" t="s">
        <v>147</v>
      </c>
      <c r="AU89" s="134" t="s">
        <v>79</v>
      </c>
      <c r="AY89" s="2" t="s">
        <v>145</v>
      </c>
      <c r="BE89" s="135">
        <f t="shared" si="5"/>
        <v>0</v>
      </c>
      <c r="BF89" s="135">
        <f t="shared" si="6"/>
        <v>0</v>
      </c>
      <c r="BG89" s="135">
        <f t="shared" si="7"/>
        <v>0</v>
      </c>
      <c r="BH89" s="135">
        <f t="shared" si="8"/>
        <v>0</v>
      </c>
      <c r="BI89" s="135">
        <f t="shared" si="9"/>
        <v>0</v>
      </c>
      <c r="BJ89" s="2" t="s">
        <v>79</v>
      </c>
      <c r="BK89" s="135">
        <f t="shared" si="10"/>
        <v>0</v>
      </c>
      <c r="BL89" s="2" t="s">
        <v>152</v>
      </c>
      <c r="BM89" s="134" t="s">
        <v>210</v>
      </c>
    </row>
    <row r="90" spans="2:65" s="17" customFormat="1" ht="33" customHeight="1">
      <c r="B90" s="18"/>
      <c r="C90" s="123" t="s">
        <v>71</v>
      </c>
      <c r="D90" s="123" t="s">
        <v>147</v>
      </c>
      <c r="E90" s="124" t="s">
        <v>2214</v>
      </c>
      <c r="F90" s="125" t="s">
        <v>2215</v>
      </c>
      <c r="G90" s="126" t="s">
        <v>1495</v>
      </c>
      <c r="H90" s="127">
        <v>4</v>
      </c>
      <c r="I90" s="128"/>
      <c r="J90" s="129">
        <f t="shared" si="1"/>
        <v>0</v>
      </c>
      <c r="K90" s="125" t="s">
        <v>19</v>
      </c>
      <c r="L90" s="18"/>
      <c r="M90" s="130" t="s">
        <v>19</v>
      </c>
      <c r="N90" s="131" t="s">
        <v>42</v>
      </c>
      <c r="P90" s="132">
        <f t="shared" si="2"/>
        <v>0</v>
      </c>
      <c r="Q90" s="132">
        <v>0</v>
      </c>
      <c r="R90" s="132">
        <f t="shared" si="3"/>
        <v>0</v>
      </c>
      <c r="S90" s="132">
        <v>0</v>
      </c>
      <c r="T90" s="133">
        <f t="shared" si="4"/>
        <v>0</v>
      </c>
      <c r="AR90" s="134" t="s">
        <v>152</v>
      </c>
      <c r="AT90" s="134" t="s">
        <v>147</v>
      </c>
      <c r="AU90" s="134" t="s">
        <v>79</v>
      </c>
      <c r="AY90" s="2" t="s">
        <v>145</v>
      </c>
      <c r="BE90" s="135">
        <f t="shared" si="5"/>
        <v>0</v>
      </c>
      <c r="BF90" s="135">
        <f t="shared" si="6"/>
        <v>0</v>
      </c>
      <c r="BG90" s="135">
        <f t="shared" si="7"/>
        <v>0</v>
      </c>
      <c r="BH90" s="135">
        <f t="shared" si="8"/>
        <v>0</v>
      </c>
      <c r="BI90" s="135">
        <f t="shared" si="9"/>
        <v>0</v>
      </c>
      <c r="BJ90" s="2" t="s">
        <v>79</v>
      </c>
      <c r="BK90" s="135">
        <f t="shared" si="10"/>
        <v>0</v>
      </c>
      <c r="BL90" s="2" t="s">
        <v>152</v>
      </c>
      <c r="BM90" s="134" t="s">
        <v>8</v>
      </c>
    </row>
    <row r="91" spans="2:65" s="17" customFormat="1" ht="33" customHeight="1">
      <c r="B91" s="18"/>
      <c r="C91" s="123" t="s">
        <v>71</v>
      </c>
      <c r="D91" s="123" t="s">
        <v>147</v>
      </c>
      <c r="E91" s="124" t="s">
        <v>2216</v>
      </c>
      <c r="F91" s="125" t="s">
        <v>2217</v>
      </c>
      <c r="G91" s="126" t="s">
        <v>1495</v>
      </c>
      <c r="H91" s="127">
        <v>1</v>
      </c>
      <c r="I91" s="128"/>
      <c r="J91" s="129">
        <f t="shared" si="1"/>
        <v>0</v>
      </c>
      <c r="K91" s="125" t="s">
        <v>19</v>
      </c>
      <c r="L91" s="18"/>
      <c r="M91" s="130" t="s">
        <v>19</v>
      </c>
      <c r="N91" s="131" t="s">
        <v>42</v>
      </c>
      <c r="P91" s="132">
        <f t="shared" si="2"/>
        <v>0</v>
      </c>
      <c r="Q91" s="132">
        <v>0</v>
      </c>
      <c r="R91" s="132">
        <f t="shared" si="3"/>
        <v>0</v>
      </c>
      <c r="S91" s="132">
        <v>0</v>
      </c>
      <c r="T91" s="133">
        <f t="shared" si="4"/>
        <v>0</v>
      </c>
      <c r="AR91" s="134" t="s">
        <v>152</v>
      </c>
      <c r="AT91" s="134" t="s">
        <v>147</v>
      </c>
      <c r="AU91" s="134" t="s">
        <v>79</v>
      </c>
      <c r="AY91" s="2" t="s">
        <v>145</v>
      </c>
      <c r="BE91" s="135">
        <f t="shared" si="5"/>
        <v>0</v>
      </c>
      <c r="BF91" s="135">
        <f t="shared" si="6"/>
        <v>0</v>
      </c>
      <c r="BG91" s="135">
        <f t="shared" si="7"/>
        <v>0</v>
      </c>
      <c r="BH91" s="135">
        <f t="shared" si="8"/>
        <v>0</v>
      </c>
      <c r="BI91" s="135">
        <f t="shared" si="9"/>
        <v>0</v>
      </c>
      <c r="BJ91" s="2" t="s">
        <v>79</v>
      </c>
      <c r="BK91" s="135">
        <f t="shared" si="10"/>
        <v>0</v>
      </c>
      <c r="BL91" s="2" t="s">
        <v>152</v>
      </c>
      <c r="BM91" s="134" t="s">
        <v>238</v>
      </c>
    </row>
    <row r="92" spans="2:65" s="17" customFormat="1" ht="33" customHeight="1">
      <c r="B92" s="18"/>
      <c r="C92" s="123" t="s">
        <v>71</v>
      </c>
      <c r="D92" s="123" t="s">
        <v>147</v>
      </c>
      <c r="E92" s="124" t="s">
        <v>2218</v>
      </c>
      <c r="F92" s="125" t="s">
        <v>2219</v>
      </c>
      <c r="G92" s="126" t="s">
        <v>1495</v>
      </c>
      <c r="H92" s="127">
        <v>1</v>
      </c>
      <c r="I92" s="128"/>
      <c r="J92" s="129">
        <f t="shared" si="1"/>
        <v>0</v>
      </c>
      <c r="K92" s="125" t="s">
        <v>19</v>
      </c>
      <c r="L92" s="18"/>
      <c r="M92" s="130" t="s">
        <v>19</v>
      </c>
      <c r="N92" s="131" t="s">
        <v>42</v>
      </c>
      <c r="P92" s="132">
        <f t="shared" si="2"/>
        <v>0</v>
      </c>
      <c r="Q92" s="132">
        <v>0</v>
      </c>
      <c r="R92" s="132">
        <f t="shared" si="3"/>
        <v>0</v>
      </c>
      <c r="S92" s="132">
        <v>0</v>
      </c>
      <c r="T92" s="133">
        <f t="shared" si="4"/>
        <v>0</v>
      </c>
      <c r="AR92" s="134" t="s">
        <v>152</v>
      </c>
      <c r="AT92" s="134" t="s">
        <v>147</v>
      </c>
      <c r="AU92" s="134" t="s">
        <v>79</v>
      </c>
      <c r="AY92" s="2" t="s">
        <v>145</v>
      </c>
      <c r="BE92" s="135">
        <f t="shared" si="5"/>
        <v>0</v>
      </c>
      <c r="BF92" s="135">
        <f t="shared" si="6"/>
        <v>0</v>
      </c>
      <c r="BG92" s="135">
        <f t="shared" si="7"/>
        <v>0</v>
      </c>
      <c r="BH92" s="135">
        <f t="shared" si="8"/>
        <v>0</v>
      </c>
      <c r="BI92" s="135">
        <f t="shared" si="9"/>
        <v>0</v>
      </c>
      <c r="BJ92" s="2" t="s">
        <v>79</v>
      </c>
      <c r="BK92" s="135">
        <f t="shared" si="10"/>
        <v>0</v>
      </c>
      <c r="BL92" s="2" t="s">
        <v>152</v>
      </c>
      <c r="BM92" s="134" t="s">
        <v>250</v>
      </c>
    </row>
    <row r="93" spans="2:65" s="17" customFormat="1" ht="66.75" customHeight="1">
      <c r="B93" s="18"/>
      <c r="C93" s="123" t="s">
        <v>71</v>
      </c>
      <c r="D93" s="123" t="s">
        <v>147</v>
      </c>
      <c r="E93" s="124" t="s">
        <v>2220</v>
      </c>
      <c r="F93" s="125" t="s">
        <v>2221</v>
      </c>
      <c r="G93" s="126" t="s">
        <v>2195</v>
      </c>
      <c r="H93" s="127">
        <v>1</v>
      </c>
      <c r="I93" s="128"/>
      <c r="J93" s="129">
        <f t="shared" si="1"/>
        <v>0</v>
      </c>
      <c r="K93" s="125" t="s">
        <v>19</v>
      </c>
      <c r="L93" s="18"/>
      <c r="M93" s="130" t="s">
        <v>19</v>
      </c>
      <c r="N93" s="131" t="s">
        <v>42</v>
      </c>
      <c r="P93" s="132">
        <f t="shared" si="2"/>
        <v>0</v>
      </c>
      <c r="Q93" s="132">
        <v>0</v>
      </c>
      <c r="R93" s="132">
        <f t="shared" si="3"/>
        <v>0</v>
      </c>
      <c r="S93" s="132">
        <v>0</v>
      </c>
      <c r="T93" s="133">
        <f t="shared" si="4"/>
        <v>0</v>
      </c>
      <c r="AR93" s="134" t="s">
        <v>152</v>
      </c>
      <c r="AT93" s="134" t="s">
        <v>147</v>
      </c>
      <c r="AU93" s="134" t="s">
        <v>79</v>
      </c>
      <c r="AY93" s="2" t="s">
        <v>145</v>
      </c>
      <c r="BE93" s="135">
        <f t="shared" si="5"/>
        <v>0</v>
      </c>
      <c r="BF93" s="135">
        <f t="shared" si="6"/>
        <v>0</v>
      </c>
      <c r="BG93" s="135">
        <f t="shared" si="7"/>
        <v>0</v>
      </c>
      <c r="BH93" s="135">
        <f t="shared" si="8"/>
        <v>0</v>
      </c>
      <c r="BI93" s="135">
        <f t="shared" si="9"/>
        <v>0</v>
      </c>
      <c r="BJ93" s="2" t="s">
        <v>79</v>
      </c>
      <c r="BK93" s="135">
        <f t="shared" si="10"/>
        <v>0</v>
      </c>
      <c r="BL93" s="2" t="s">
        <v>152</v>
      </c>
      <c r="BM93" s="134" t="s">
        <v>260</v>
      </c>
    </row>
    <row r="94" spans="2:65" s="17" customFormat="1" ht="55.5" customHeight="1">
      <c r="B94" s="18"/>
      <c r="C94" s="123" t="s">
        <v>71</v>
      </c>
      <c r="D94" s="123" t="s">
        <v>147</v>
      </c>
      <c r="E94" s="124" t="s">
        <v>2222</v>
      </c>
      <c r="F94" s="125" t="s">
        <v>2223</v>
      </c>
      <c r="G94" s="126" t="s">
        <v>2195</v>
      </c>
      <c r="H94" s="127">
        <v>1</v>
      </c>
      <c r="I94" s="128"/>
      <c r="J94" s="129">
        <f t="shared" si="1"/>
        <v>0</v>
      </c>
      <c r="K94" s="125" t="s">
        <v>19</v>
      </c>
      <c r="L94" s="18"/>
      <c r="M94" s="130" t="s">
        <v>19</v>
      </c>
      <c r="N94" s="131" t="s">
        <v>42</v>
      </c>
      <c r="P94" s="132">
        <f t="shared" si="2"/>
        <v>0</v>
      </c>
      <c r="Q94" s="132">
        <v>0</v>
      </c>
      <c r="R94" s="132">
        <f t="shared" si="3"/>
        <v>0</v>
      </c>
      <c r="S94" s="132">
        <v>0</v>
      </c>
      <c r="T94" s="133">
        <f t="shared" si="4"/>
        <v>0</v>
      </c>
      <c r="AR94" s="134" t="s">
        <v>152</v>
      </c>
      <c r="AT94" s="134" t="s">
        <v>147</v>
      </c>
      <c r="AU94" s="134" t="s">
        <v>79</v>
      </c>
      <c r="AY94" s="2" t="s">
        <v>145</v>
      </c>
      <c r="BE94" s="135">
        <f t="shared" si="5"/>
        <v>0</v>
      </c>
      <c r="BF94" s="135">
        <f t="shared" si="6"/>
        <v>0</v>
      </c>
      <c r="BG94" s="135">
        <f t="shared" si="7"/>
        <v>0</v>
      </c>
      <c r="BH94" s="135">
        <f t="shared" si="8"/>
        <v>0</v>
      </c>
      <c r="BI94" s="135">
        <f t="shared" si="9"/>
        <v>0</v>
      </c>
      <c r="BJ94" s="2" t="s">
        <v>79</v>
      </c>
      <c r="BK94" s="135">
        <f t="shared" si="10"/>
        <v>0</v>
      </c>
      <c r="BL94" s="2" t="s">
        <v>152</v>
      </c>
      <c r="BM94" s="134" t="s">
        <v>270</v>
      </c>
    </row>
    <row r="95" spans="2:65" s="17" customFormat="1" ht="55.5" customHeight="1">
      <c r="B95" s="18"/>
      <c r="C95" s="123" t="s">
        <v>71</v>
      </c>
      <c r="D95" s="123" t="s">
        <v>147</v>
      </c>
      <c r="E95" s="124" t="s">
        <v>2224</v>
      </c>
      <c r="F95" s="125" t="s">
        <v>2225</v>
      </c>
      <c r="G95" s="126" t="s">
        <v>2195</v>
      </c>
      <c r="H95" s="127">
        <v>1</v>
      </c>
      <c r="I95" s="128"/>
      <c r="J95" s="129">
        <f t="shared" si="1"/>
        <v>0</v>
      </c>
      <c r="K95" s="125" t="s">
        <v>19</v>
      </c>
      <c r="L95" s="18"/>
      <c r="M95" s="130" t="s">
        <v>19</v>
      </c>
      <c r="N95" s="131" t="s">
        <v>42</v>
      </c>
      <c r="P95" s="132">
        <f t="shared" si="2"/>
        <v>0</v>
      </c>
      <c r="Q95" s="132">
        <v>0</v>
      </c>
      <c r="R95" s="132">
        <f t="shared" si="3"/>
        <v>0</v>
      </c>
      <c r="S95" s="132">
        <v>0</v>
      </c>
      <c r="T95" s="133">
        <f t="shared" si="4"/>
        <v>0</v>
      </c>
      <c r="AR95" s="134" t="s">
        <v>152</v>
      </c>
      <c r="AT95" s="134" t="s">
        <v>147</v>
      </c>
      <c r="AU95" s="134" t="s">
        <v>79</v>
      </c>
      <c r="AY95" s="2" t="s">
        <v>145</v>
      </c>
      <c r="BE95" s="135">
        <f t="shared" si="5"/>
        <v>0</v>
      </c>
      <c r="BF95" s="135">
        <f t="shared" si="6"/>
        <v>0</v>
      </c>
      <c r="BG95" s="135">
        <f t="shared" si="7"/>
        <v>0</v>
      </c>
      <c r="BH95" s="135">
        <f t="shared" si="8"/>
        <v>0</v>
      </c>
      <c r="BI95" s="135">
        <f t="shared" si="9"/>
        <v>0</v>
      </c>
      <c r="BJ95" s="2" t="s">
        <v>79</v>
      </c>
      <c r="BK95" s="135">
        <f t="shared" si="10"/>
        <v>0</v>
      </c>
      <c r="BL95" s="2" t="s">
        <v>152</v>
      </c>
      <c r="BM95" s="134" t="s">
        <v>279</v>
      </c>
    </row>
    <row r="96" spans="2:65" s="17" customFormat="1" ht="37.9" customHeight="1">
      <c r="B96" s="18"/>
      <c r="C96" s="123" t="s">
        <v>71</v>
      </c>
      <c r="D96" s="123" t="s">
        <v>147</v>
      </c>
      <c r="E96" s="124" t="s">
        <v>2226</v>
      </c>
      <c r="F96" s="125" t="s">
        <v>2227</v>
      </c>
      <c r="G96" s="126" t="s">
        <v>1495</v>
      </c>
      <c r="H96" s="127">
        <v>7</v>
      </c>
      <c r="I96" s="128"/>
      <c r="J96" s="129">
        <f t="shared" si="1"/>
        <v>0</v>
      </c>
      <c r="K96" s="125" t="s">
        <v>19</v>
      </c>
      <c r="L96" s="18"/>
      <c r="M96" s="130" t="s">
        <v>19</v>
      </c>
      <c r="N96" s="131" t="s">
        <v>42</v>
      </c>
      <c r="P96" s="132">
        <f t="shared" si="2"/>
        <v>0</v>
      </c>
      <c r="Q96" s="132">
        <v>0</v>
      </c>
      <c r="R96" s="132">
        <f t="shared" si="3"/>
        <v>0</v>
      </c>
      <c r="S96" s="132">
        <v>0</v>
      </c>
      <c r="T96" s="133">
        <f t="shared" si="4"/>
        <v>0</v>
      </c>
      <c r="AR96" s="134" t="s">
        <v>152</v>
      </c>
      <c r="AT96" s="134" t="s">
        <v>147</v>
      </c>
      <c r="AU96" s="134" t="s">
        <v>79</v>
      </c>
      <c r="AY96" s="2" t="s">
        <v>145</v>
      </c>
      <c r="BE96" s="135">
        <f t="shared" si="5"/>
        <v>0</v>
      </c>
      <c r="BF96" s="135">
        <f t="shared" si="6"/>
        <v>0</v>
      </c>
      <c r="BG96" s="135">
        <f t="shared" si="7"/>
        <v>0</v>
      </c>
      <c r="BH96" s="135">
        <f t="shared" si="8"/>
        <v>0</v>
      </c>
      <c r="BI96" s="135">
        <f t="shared" si="9"/>
        <v>0</v>
      </c>
      <c r="BJ96" s="2" t="s">
        <v>79</v>
      </c>
      <c r="BK96" s="135">
        <f t="shared" si="10"/>
        <v>0</v>
      </c>
      <c r="BL96" s="2" t="s">
        <v>152</v>
      </c>
      <c r="BM96" s="134" t="s">
        <v>289</v>
      </c>
    </row>
    <row r="97" spans="2:65" s="17" customFormat="1" ht="37.9" customHeight="1">
      <c r="B97" s="18"/>
      <c r="C97" s="123" t="s">
        <v>71</v>
      </c>
      <c r="D97" s="123" t="s">
        <v>147</v>
      </c>
      <c r="E97" s="124" t="s">
        <v>2228</v>
      </c>
      <c r="F97" s="125" t="s">
        <v>2229</v>
      </c>
      <c r="G97" s="126" t="s">
        <v>1495</v>
      </c>
      <c r="H97" s="127">
        <v>4</v>
      </c>
      <c r="I97" s="128"/>
      <c r="J97" s="129">
        <f t="shared" si="1"/>
        <v>0</v>
      </c>
      <c r="K97" s="125" t="s">
        <v>19</v>
      </c>
      <c r="L97" s="18"/>
      <c r="M97" s="130" t="s">
        <v>19</v>
      </c>
      <c r="N97" s="131" t="s">
        <v>42</v>
      </c>
      <c r="P97" s="132">
        <f t="shared" si="2"/>
        <v>0</v>
      </c>
      <c r="Q97" s="132">
        <v>0</v>
      </c>
      <c r="R97" s="132">
        <f t="shared" si="3"/>
        <v>0</v>
      </c>
      <c r="S97" s="132">
        <v>0</v>
      </c>
      <c r="T97" s="133">
        <f t="shared" si="4"/>
        <v>0</v>
      </c>
      <c r="AR97" s="134" t="s">
        <v>152</v>
      </c>
      <c r="AT97" s="134" t="s">
        <v>147</v>
      </c>
      <c r="AU97" s="134" t="s">
        <v>79</v>
      </c>
      <c r="AY97" s="2" t="s">
        <v>145</v>
      </c>
      <c r="BE97" s="135">
        <f t="shared" si="5"/>
        <v>0</v>
      </c>
      <c r="BF97" s="135">
        <f t="shared" si="6"/>
        <v>0</v>
      </c>
      <c r="BG97" s="135">
        <f t="shared" si="7"/>
        <v>0</v>
      </c>
      <c r="BH97" s="135">
        <f t="shared" si="8"/>
        <v>0</v>
      </c>
      <c r="BI97" s="135">
        <f t="shared" si="9"/>
        <v>0</v>
      </c>
      <c r="BJ97" s="2" t="s">
        <v>79</v>
      </c>
      <c r="BK97" s="135">
        <f t="shared" si="10"/>
        <v>0</v>
      </c>
      <c r="BL97" s="2" t="s">
        <v>152</v>
      </c>
      <c r="BM97" s="134" t="s">
        <v>306</v>
      </c>
    </row>
    <row r="98" spans="2:65" s="17" customFormat="1" ht="37.9" customHeight="1">
      <c r="B98" s="18"/>
      <c r="C98" s="123" t="s">
        <v>71</v>
      </c>
      <c r="D98" s="123" t="s">
        <v>147</v>
      </c>
      <c r="E98" s="124" t="s">
        <v>2230</v>
      </c>
      <c r="F98" s="125" t="s">
        <v>2231</v>
      </c>
      <c r="G98" s="126" t="s">
        <v>1495</v>
      </c>
      <c r="H98" s="127">
        <v>8</v>
      </c>
      <c r="I98" s="128"/>
      <c r="J98" s="129">
        <f t="shared" si="1"/>
        <v>0</v>
      </c>
      <c r="K98" s="125" t="s">
        <v>19</v>
      </c>
      <c r="L98" s="18"/>
      <c r="M98" s="130" t="s">
        <v>19</v>
      </c>
      <c r="N98" s="131" t="s">
        <v>42</v>
      </c>
      <c r="P98" s="132">
        <f t="shared" si="2"/>
        <v>0</v>
      </c>
      <c r="Q98" s="132">
        <v>0</v>
      </c>
      <c r="R98" s="132">
        <f t="shared" si="3"/>
        <v>0</v>
      </c>
      <c r="S98" s="132">
        <v>0</v>
      </c>
      <c r="T98" s="133">
        <f t="shared" si="4"/>
        <v>0</v>
      </c>
      <c r="AR98" s="134" t="s">
        <v>152</v>
      </c>
      <c r="AT98" s="134" t="s">
        <v>147</v>
      </c>
      <c r="AU98" s="134" t="s">
        <v>79</v>
      </c>
      <c r="AY98" s="2" t="s">
        <v>145</v>
      </c>
      <c r="BE98" s="135">
        <f t="shared" si="5"/>
        <v>0</v>
      </c>
      <c r="BF98" s="135">
        <f t="shared" si="6"/>
        <v>0</v>
      </c>
      <c r="BG98" s="135">
        <f t="shared" si="7"/>
        <v>0</v>
      </c>
      <c r="BH98" s="135">
        <f t="shared" si="8"/>
        <v>0</v>
      </c>
      <c r="BI98" s="135">
        <f t="shared" si="9"/>
        <v>0</v>
      </c>
      <c r="BJ98" s="2" t="s">
        <v>79</v>
      </c>
      <c r="BK98" s="135">
        <f t="shared" si="10"/>
        <v>0</v>
      </c>
      <c r="BL98" s="2" t="s">
        <v>152</v>
      </c>
      <c r="BM98" s="134" t="s">
        <v>321</v>
      </c>
    </row>
    <row r="99" spans="2:65" s="17" customFormat="1" ht="37.9" customHeight="1">
      <c r="B99" s="18"/>
      <c r="C99" s="123" t="s">
        <v>71</v>
      </c>
      <c r="D99" s="123" t="s">
        <v>147</v>
      </c>
      <c r="E99" s="124" t="s">
        <v>2232</v>
      </c>
      <c r="F99" s="125" t="s">
        <v>2233</v>
      </c>
      <c r="G99" s="126" t="s">
        <v>1495</v>
      </c>
      <c r="H99" s="127">
        <v>4</v>
      </c>
      <c r="I99" s="128"/>
      <c r="J99" s="129">
        <f t="shared" si="1"/>
        <v>0</v>
      </c>
      <c r="K99" s="125" t="s">
        <v>19</v>
      </c>
      <c r="L99" s="18"/>
      <c r="M99" s="130" t="s">
        <v>19</v>
      </c>
      <c r="N99" s="131" t="s">
        <v>42</v>
      </c>
      <c r="P99" s="132">
        <f t="shared" si="2"/>
        <v>0</v>
      </c>
      <c r="Q99" s="132">
        <v>0</v>
      </c>
      <c r="R99" s="132">
        <f t="shared" si="3"/>
        <v>0</v>
      </c>
      <c r="S99" s="132">
        <v>0</v>
      </c>
      <c r="T99" s="133">
        <f t="shared" si="4"/>
        <v>0</v>
      </c>
      <c r="AR99" s="134" t="s">
        <v>152</v>
      </c>
      <c r="AT99" s="134" t="s">
        <v>147</v>
      </c>
      <c r="AU99" s="134" t="s">
        <v>79</v>
      </c>
      <c r="AY99" s="2" t="s">
        <v>145</v>
      </c>
      <c r="BE99" s="135">
        <f t="shared" si="5"/>
        <v>0</v>
      </c>
      <c r="BF99" s="135">
        <f t="shared" si="6"/>
        <v>0</v>
      </c>
      <c r="BG99" s="135">
        <f t="shared" si="7"/>
        <v>0</v>
      </c>
      <c r="BH99" s="135">
        <f t="shared" si="8"/>
        <v>0</v>
      </c>
      <c r="BI99" s="135">
        <f t="shared" si="9"/>
        <v>0</v>
      </c>
      <c r="BJ99" s="2" t="s">
        <v>79</v>
      </c>
      <c r="BK99" s="135">
        <f t="shared" si="10"/>
        <v>0</v>
      </c>
      <c r="BL99" s="2" t="s">
        <v>152</v>
      </c>
      <c r="BM99" s="134" t="s">
        <v>334</v>
      </c>
    </row>
    <row r="100" spans="2:65" s="17" customFormat="1" ht="33" customHeight="1">
      <c r="B100" s="18"/>
      <c r="C100" s="123" t="s">
        <v>71</v>
      </c>
      <c r="D100" s="123" t="s">
        <v>147</v>
      </c>
      <c r="E100" s="124" t="s">
        <v>2234</v>
      </c>
      <c r="F100" s="125" t="s">
        <v>2235</v>
      </c>
      <c r="G100" s="126" t="s">
        <v>1495</v>
      </c>
      <c r="H100" s="127">
        <v>2</v>
      </c>
      <c r="I100" s="128"/>
      <c r="J100" s="129">
        <f t="shared" si="1"/>
        <v>0</v>
      </c>
      <c r="K100" s="125" t="s">
        <v>19</v>
      </c>
      <c r="L100" s="18"/>
      <c r="M100" s="130" t="s">
        <v>19</v>
      </c>
      <c r="N100" s="131" t="s">
        <v>42</v>
      </c>
      <c r="P100" s="132">
        <f t="shared" si="2"/>
        <v>0</v>
      </c>
      <c r="Q100" s="132">
        <v>0</v>
      </c>
      <c r="R100" s="132">
        <f t="shared" si="3"/>
        <v>0</v>
      </c>
      <c r="S100" s="132">
        <v>0</v>
      </c>
      <c r="T100" s="133">
        <f t="shared" si="4"/>
        <v>0</v>
      </c>
      <c r="AR100" s="134" t="s">
        <v>152</v>
      </c>
      <c r="AT100" s="134" t="s">
        <v>147</v>
      </c>
      <c r="AU100" s="134" t="s">
        <v>79</v>
      </c>
      <c r="AY100" s="2" t="s">
        <v>145</v>
      </c>
      <c r="BE100" s="135">
        <f t="shared" si="5"/>
        <v>0</v>
      </c>
      <c r="BF100" s="135">
        <f t="shared" si="6"/>
        <v>0</v>
      </c>
      <c r="BG100" s="135">
        <f t="shared" si="7"/>
        <v>0</v>
      </c>
      <c r="BH100" s="135">
        <f t="shared" si="8"/>
        <v>0</v>
      </c>
      <c r="BI100" s="135">
        <f t="shared" si="9"/>
        <v>0</v>
      </c>
      <c r="BJ100" s="2" t="s">
        <v>79</v>
      </c>
      <c r="BK100" s="135">
        <f t="shared" si="10"/>
        <v>0</v>
      </c>
      <c r="BL100" s="2" t="s">
        <v>152</v>
      </c>
      <c r="BM100" s="134" t="s">
        <v>348</v>
      </c>
    </row>
    <row r="101" spans="2:65" s="17" customFormat="1" ht="33" customHeight="1">
      <c r="B101" s="18"/>
      <c r="C101" s="123" t="s">
        <v>71</v>
      </c>
      <c r="D101" s="123" t="s">
        <v>147</v>
      </c>
      <c r="E101" s="124" t="s">
        <v>2236</v>
      </c>
      <c r="F101" s="125" t="s">
        <v>2237</v>
      </c>
      <c r="G101" s="126" t="s">
        <v>1495</v>
      </c>
      <c r="H101" s="127">
        <v>3</v>
      </c>
      <c r="I101" s="128"/>
      <c r="J101" s="129">
        <f t="shared" si="1"/>
        <v>0</v>
      </c>
      <c r="K101" s="125" t="s">
        <v>19</v>
      </c>
      <c r="L101" s="18"/>
      <c r="M101" s="130" t="s">
        <v>19</v>
      </c>
      <c r="N101" s="131" t="s">
        <v>42</v>
      </c>
      <c r="P101" s="132">
        <f t="shared" si="2"/>
        <v>0</v>
      </c>
      <c r="Q101" s="132">
        <v>0</v>
      </c>
      <c r="R101" s="132">
        <f t="shared" si="3"/>
        <v>0</v>
      </c>
      <c r="S101" s="132">
        <v>0</v>
      </c>
      <c r="T101" s="133">
        <f t="shared" si="4"/>
        <v>0</v>
      </c>
      <c r="AR101" s="134" t="s">
        <v>152</v>
      </c>
      <c r="AT101" s="134" t="s">
        <v>147</v>
      </c>
      <c r="AU101" s="134" t="s">
        <v>79</v>
      </c>
      <c r="AY101" s="2" t="s">
        <v>145</v>
      </c>
      <c r="BE101" s="135">
        <f t="shared" si="5"/>
        <v>0</v>
      </c>
      <c r="BF101" s="135">
        <f t="shared" si="6"/>
        <v>0</v>
      </c>
      <c r="BG101" s="135">
        <f t="shared" si="7"/>
        <v>0</v>
      </c>
      <c r="BH101" s="135">
        <f t="shared" si="8"/>
        <v>0</v>
      </c>
      <c r="BI101" s="135">
        <f t="shared" si="9"/>
        <v>0</v>
      </c>
      <c r="BJ101" s="2" t="s">
        <v>79</v>
      </c>
      <c r="BK101" s="135">
        <f t="shared" si="10"/>
        <v>0</v>
      </c>
      <c r="BL101" s="2" t="s">
        <v>152</v>
      </c>
      <c r="BM101" s="134" t="s">
        <v>362</v>
      </c>
    </row>
    <row r="102" spans="2:65" s="17" customFormat="1" ht="33" customHeight="1">
      <c r="B102" s="18"/>
      <c r="C102" s="123" t="s">
        <v>71</v>
      </c>
      <c r="D102" s="123" t="s">
        <v>147</v>
      </c>
      <c r="E102" s="124" t="s">
        <v>2238</v>
      </c>
      <c r="F102" s="125" t="s">
        <v>2239</v>
      </c>
      <c r="G102" s="126" t="s">
        <v>1495</v>
      </c>
      <c r="H102" s="127">
        <v>1</v>
      </c>
      <c r="I102" s="128"/>
      <c r="J102" s="129">
        <f t="shared" si="1"/>
        <v>0</v>
      </c>
      <c r="K102" s="125" t="s">
        <v>19</v>
      </c>
      <c r="L102" s="18"/>
      <c r="M102" s="130" t="s">
        <v>19</v>
      </c>
      <c r="N102" s="131" t="s">
        <v>42</v>
      </c>
      <c r="P102" s="132">
        <f t="shared" si="2"/>
        <v>0</v>
      </c>
      <c r="Q102" s="132">
        <v>0</v>
      </c>
      <c r="R102" s="132">
        <f t="shared" si="3"/>
        <v>0</v>
      </c>
      <c r="S102" s="132">
        <v>0</v>
      </c>
      <c r="T102" s="133">
        <f t="shared" si="4"/>
        <v>0</v>
      </c>
      <c r="AR102" s="134" t="s">
        <v>152</v>
      </c>
      <c r="AT102" s="134" t="s">
        <v>147</v>
      </c>
      <c r="AU102" s="134" t="s">
        <v>79</v>
      </c>
      <c r="AY102" s="2" t="s">
        <v>145</v>
      </c>
      <c r="BE102" s="135">
        <f t="shared" si="5"/>
        <v>0</v>
      </c>
      <c r="BF102" s="135">
        <f t="shared" si="6"/>
        <v>0</v>
      </c>
      <c r="BG102" s="135">
        <f t="shared" si="7"/>
        <v>0</v>
      </c>
      <c r="BH102" s="135">
        <f t="shared" si="8"/>
        <v>0</v>
      </c>
      <c r="BI102" s="135">
        <f t="shared" si="9"/>
        <v>0</v>
      </c>
      <c r="BJ102" s="2" t="s">
        <v>79</v>
      </c>
      <c r="BK102" s="135">
        <f t="shared" si="10"/>
        <v>0</v>
      </c>
      <c r="BL102" s="2" t="s">
        <v>152</v>
      </c>
      <c r="BM102" s="134" t="s">
        <v>376</v>
      </c>
    </row>
    <row r="103" spans="2:65" s="17" customFormat="1" ht="33" customHeight="1">
      <c r="B103" s="18"/>
      <c r="C103" s="123" t="s">
        <v>71</v>
      </c>
      <c r="D103" s="123" t="s">
        <v>147</v>
      </c>
      <c r="E103" s="124" t="s">
        <v>2240</v>
      </c>
      <c r="F103" s="125" t="s">
        <v>2241</v>
      </c>
      <c r="G103" s="126" t="s">
        <v>1495</v>
      </c>
      <c r="H103" s="127">
        <v>1</v>
      </c>
      <c r="I103" s="128"/>
      <c r="J103" s="129">
        <f t="shared" si="1"/>
        <v>0</v>
      </c>
      <c r="K103" s="125" t="s">
        <v>19</v>
      </c>
      <c r="L103" s="18"/>
      <c r="M103" s="130" t="s">
        <v>19</v>
      </c>
      <c r="N103" s="131" t="s">
        <v>42</v>
      </c>
      <c r="P103" s="132">
        <f t="shared" si="2"/>
        <v>0</v>
      </c>
      <c r="Q103" s="132">
        <v>0</v>
      </c>
      <c r="R103" s="132">
        <f t="shared" si="3"/>
        <v>0</v>
      </c>
      <c r="S103" s="132">
        <v>0</v>
      </c>
      <c r="T103" s="133">
        <f t="shared" si="4"/>
        <v>0</v>
      </c>
      <c r="AR103" s="134" t="s">
        <v>152</v>
      </c>
      <c r="AT103" s="134" t="s">
        <v>147</v>
      </c>
      <c r="AU103" s="134" t="s">
        <v>79</v>
      </c>
      <c r="AY103" s="2" t="s">
        <v>145</v>
      </c>
      <c r="BE103" s="135">
        <f t="shared" si="5"/>
        <v>0</v>
      </c>
      <c r="BF103" s="135">
        <f t="shared" si="6"/>
        <v>0</v>
      </c>
      <c r="BG103" s="135">
        <f t="shared" si="7"/>
        <v>0</v>
      </c>
      <c r="BH103" s="135">
        <f t="shared" si="8"/>
        <v>0</v>
      </c>
      <c r="BI103" s="135">
        <f t="shared" si="9"/>
        <v>0</v>
      </c>
      <c r="BJ103" s="2" t="s">
        <v>79</v>
      </c>
      <c r="BK103" s="135">
        <f t="shared" si="10"/>
        <v>0</v>
      </c>
      <c r="BL103" s="2" t="s">
        <v>152</v>
      </c>
      <c r="BM103" s="134" t="s">
        <v>391</v>
      </c>
    </row>
    <row r="104" spans="2:65" s="17" customFormat="1" ht="33" customHeight="1">
      <c r="B104" s="18"/>
      <c r="C104" s="123" t="s">
        <v>71</v>
      </c>
      <c r="D104" s="123" t="s">
        <v>147</v>
      </c>
      <c r="E104" s="124" t="s">
        <v>2242</v>
      </c>
      <c r="F104" s="125" t="s">
        <v>2243</v>
      </c>
      <c r="G104" s="126" t="s">
        <v>1495</v>
      </c>
      <c r="H104" s="127">
        <v>1</v>
      </c>
      <c r="I104" s="128"/>
      <c r="J104" s="129">
        <f t="shared" si="1"/>
        <v>0</v>
      </c>
      <c r="K104" s="125" t="s">
        <v>19</v>
      </c>
      <c r="L104" s="18"/>
      <c r="M104" s="130" t="s">
        <v>19</v>
      </c>
      <c r="N104" s="131" t="s">
        <v>42</v>
      </c>
      <c r="P104" s="132">
        <f t="shared" si="2"/>
        <v>0</v>
      </c>
      <c r="Q104" s="132">
        <v>0</v>
      </c>
      <c r="R104" s="132">
        <f t="shared" si="3"/>
        <v>0</v>
      </c>
      <c r="S104" s="132">
        <v>0</v>
      </c>
      <c r="T104" s="133">
        <f t="shared" si="4"/>
        <v>0</v>
      </c>
      <c r="AR104" s="134" t="s">
        <v>152</v>
      </c>
      <c r="AT104" s="134" t="s">
        <v>147</v>
      </c>
      <c r="AU104" s="134" t="s">
        <v>79</v>
      </c>
      <c r="AY104" s="2" t="s">
        <v>145</v>
      </c>
      <c r="BE104" s="135">
        <f t="shared" si="5"/>
        <v>0</v>
      </c>
      <c r="BF104" s="135">
        <f t="shared" si="6"/>
        <v>0</v>
      </c>
      <c r="BG104" s="135">
        <f t="shared" si="7"/>
        <v>0</v>
      </c>
      <c r="BH104" s="135">
        <f t="shared" si="8"/>
        <v>0</v>
      </c>
      <c r="BI104" s="135">
        <f t="shared" si="9"/>
        <v>0</v>
      </c>
      <c r="BJ104" s="2" t="s">
        <v>79</v>
      </c>
      <c r="BK104" s="135">
        <f t="shared" si="10"/>
        <v>0</v>
      </c>
      <c r="BL104" s="2" t="s">
        <v>152</v>
      </c>
      <c r="BM104" s="134" t="s">
        <v>409</v>
      </c>
    </row>
    <row r="105" spans="2:65" s="17" customFormat="1" ht="33" customHeight="1">
      <c r="B105" s="18"/>
      <c r="C105" s="123" t="s">
        <v>71</v>
      </c>
      <c r="D105" s="123" t="s">
        <v>147</v>
      </c>
      <c r="E105" s="124" t="s">
        <v>2244</v>
      </c>
      <c r="F105" s="125" t="s">
        <v>2245</v>
      </c>
      <c r="G105" s="126" t="s">
        <v>1495</v>
      </c>
      <c r="H105" s="127">
        <v>1</v>
      </c>
      <c r="I105" s="128"/>
      <c r="J105" s="129">
        <f t="shared" si="1"/>
        <v>0</v>
      </c>
      <c r="K105" s="125" t="s">
        <v>19</v>
      </c>
      <c r="L105" s="18"/>
      <c r="M105" s="130" t="s">
        <v>19</v>
      </c>
      <c r="N105" s="131" t="s">
        <v>42</v>
      </c>
      <c r="P105" s="132">
        <f t="shared" si="2"/>
        <v>0</v>
      </c>
      <c r="Q105" s="132">
        <v>0</v>
      </c>
      <c r="R105" s="132">
        <f t="shared" si="3"/>
        <v>0</v>
      </c>
      <c r="S105" s="132">
        <v>0</v>
      </c>
      <c r="T105" s="133">
        <f t="shared" si="4"/>
        <v>0</v>
      </c>
      <c r="AR105" s="134" t="s">
        <v>152</v>
      </c>
      <c r="AT105" s="134" t="s">
        <v>147</v>
      </c>
      <c r="AU105" s="134" t="s">
        <v>79</v>
      </c>
      <c r="AY105" s="2" t="s">
        <v>145</v>
      </c>
      <c r="BE105" s="135">
        <f t="shared" si="5"/>
        <v>0</v>
      </c>
      <c r="BF105" s="135">
        <f t="shared" si="6"/>
        <v>0</v>
      </c>
      <c r="BG105" s="135">
        <f t="shared" si="7"/>
        <v>0</v>
      </c>
      <c r="BH105" s="135">
        <f t="shared" si="8"/>
        <v>0</v>
      </c>
      <c r="BI105" s="135">
        <f t="shared" si="9"/>
        <v>0</v>
      </c>
      <c r="BJ105" s="2" t="s">
        <v>79</v>
      </c>
      <c r="BK105" s="135">
        <f t="shared" si="10"/>
        <v>0</v>
      </c>
      <c r="BL105" s="2" t="s">
        <v>152</v>
      </c>
      <c r="BM105" s="134" t="s">
        <v>420</v>
      </c>
    </row>
    <row r="106" spans="2:65" s="17" customFormat="1" ht="33" customHeight="1">
      <c r="B106" s="18"/>
      <c r="C106" s="123" t="s">
        <v>71</v>
      </c>
      <c r="D106" s="123" t="s">
        <v>147</v>
      </c>
      <c r="E106" s="124" t="s">
        <v>2246</v>
      </c>
      <c r="F106" s="125" t="s">
        <v>2247</v>
      </c>
      <c r="G106" s="126" t="s">
        <v>1495</v>
      </c>
      <c r="H106" s="127">
        <v>4</v>
      </c>
      <c r="I106" s="128"/>
      <c r="J106" s="129">
        <f t="shared" si="1"/>
        <v>0</v>
      </c>
      <c r="K106" s="125" t="s">
        <v>19</v>
      </c>
      <c r="L106" s="18"/>
      <c r="M106" s="130" t="s">
        <v>19</v>
      </c>
      <c r="N106" s="131" t="s">
        <v>42</v>
      </c>
      <c r="P106" s="132">
        <f t="shared" si="2"/>
        <v>0</v>
      </c>
      <c r="Q106" s="132">
        <v>0</v>
      </c>
      <c r="R106" s="132">
        <f t="shared" si="3"/>
        <v>0</v>
      </c>
      <c r="S106" s="132">
        <v>0</v>
      </c>
      <c r="T106" s="133">
        <f t="shared" si="4"/>
        <v>0</v>
      </c>
      <c r="AR106" s="134" t="s">
        <v>152</v>
      </c>
      <c r="AT106" s="134" t="s">
        <v>147</v>
      </c>
      <c r="AU106" s="134" t="s">
        <v>79</v>
      </c>
      <c r="AY106" s="2" t="s">
        <v>145</v>
      </c>
      <c r="BE106" s="135">
        <f t="shared" si="5"/>
        <v>0</v>
      </c>
      <c r="BF106" s="135">
        <f t="shared" si="6"/>
        <v>0</v>
      </c>
      <c r="BG106" s="135">
        <f t="shared" si="7"/>
        <v>0</v>
      </c>
      <c r="BH106" s="135">
        <f t="shared" si="8"/>
        <v>0</v>
      </c>
      <c r="BI106" s="135">
        <f t="shared" si="9"/>
        <v>0</v>
      </c>
      <c r="BJ106" s="2" t="s">
        <v>79</v>
      </c>
      <c r="BK106" s="135">
        <f t="shared" si="10"/>
        <v>0</v>
      </c>
      <c r="BL106" s="2" t="s">
        <v>152</v>
      </c>
      <c r="BM106" s="134" t="s">
        <v>452</v>
      </c>
    </row>
    <row r="107" spans="2:65" s="17" customFormat="1" ht="21.75" customHeight="1">
      <c r="B107" s="18"/>
      <c r="C107" s="123" t="s">
        <v>71</v>
      </c>
      <c r="D107" s="123" t="s">
        <v>147</v>
      </c>
      <c r="E107" s="124" t="s">
        <v>2248</v>
      </c>
      <c r="F107" s="125" t="s">
        <v>2249</v>
      </c>
      <c r="G107" s="126" t="s">
        <v>292</v>
      </c>
      <c r="H107" s="127">
        <v>6</v>
      </c>
      <c r="I107" s="128"/>
      <c r="J107" s="129">
        <f t="shared" si="1"/>
        <v>0</v>
      </c>
      <c r="K107" s="125" t="s">
        <v>19</v>
      </c>
      <c r="L107" s="18"/>
      <c r="M107" s="130" t="s">
        <v>19</v>
      </c>
      <c r="N107" s="131" t="s">
        <v>42</v>
      </c>
      <c r="P107" s="132">
        <f t="shared" si="2"/>
        <v>0</v>
      </c>
      <c r="Q107" s="132">
        <v>0</v>
      </c>
      <c r="R107" s="132">
        <f t="shared" si="3"/>
        <v>0</v>
      </c>
      <c r="S107" s="132">
        <v>0</v>
      </c>
      <c r="T107" s="133">
        <f t="shared" si="4"/>
        <v>0</v>
      </c>
      <c r="AR107" s="134" t="s">
        <v>152</v>
      </c>
      <c r="AT107" s="134" t="s">
        <v>147</v>
      </c>
      <c r="AU107" s="134" t="s">
        <v>79</v>
      </c>
      <c r="AY107" s="2" t="s">
        <v>145</v>
      </c>
      <c r="BE107" s="135">
        <f t="shared" si="5"/>
        <v>0</v>
      </c>
      <c r="BF107" s="135">
        <f t="shared" si="6"/>
        <v>0</v>
      </c>
      <c r="BG107" s="135">
        <f t="shared" si="7"/>
        <v>0</v>
      </c>
      <c r="BH107" s="135">
        <f t="shared" si="8"/>
        <v>0</v>
      </c>
      <c r="BI107" s="135">
        <f t="shared" si="9"/>
        <v>0</v>
      </c>
      <c r="BJ107" s="2" t="s">
        <v>79</v>
      </c>
      <c r="BK107" s="135">
        <f t="shared" si="10"/>
        <v>0</v>
      </c>
      <c r="BL107" s="2" t="s">
        <v>152</v>
      </c>
      <c r="BM107" s="134" t="s">
        <v>479</v>
      </c>
    </row>
    <row r="108" spans="2:65" s="17" customFormat="1" ht="33" customHeight="1">
      <c r="B108" s="18"/>
      <c r="C108" s="123" t="s">
        <v>71</v>
      </c>
      <c r="D108" s="123" t="s">
        <v>147</v>
      </c>
      <c r="E108" s="124" t="s">
        <v>2250</v>
      </c>
      <c r="F108" s="125" t="s">
        <v>2251</v>
      </c>
      <c r="G108" s="126" t="s">
        <v>1495</v>
      </c>
      <c r="H108" s="127">
        <v>2</v>
      </c>
      <c r="I108" s="128"/>
      <c r="J108" s="129">
        <f t="shared" si="1"/>
        <v>0</v>
      </c>
      <c r="K108" s="125" t="s">
        <v>19</v>
      </c>
      <c r="L108" s="18"/>
      <c r="M108" s="130" t="s">
        <v>19</v>
      </c>
      <c r="N108" s="131" t="s">
        <v>42</v>
      </c>
      <c r="P108" s="132">
        <f t="shared" si="2"/>
        <v>0</v>
      </c>
      <c r="Q108" s="132">
        <v>0</v>
      </c>
      <c r="R108" s="132">
        <f t="shared" si="3"/>
        <v>0</v>
      </c>
      <c r="S108" s="132">
        <v>0</v>
      </c>
      <c r="T108" s="133">
        <f t="shared" si="4"/>
        <v>0</v>
      </c>
      <c r="AR108" s="134" t="s">
        <v>152</v>
      </c>
      <c r="AT108" s="134" t="s">
        <v>147</v>
      </c>
      <c r="AU108" s="134" t="s">
        <v>79</v>
      </c>
      <c r="AY108" s="2" t="s">
        <v>145</v>
      </c>
      <c r="BE108" s="135">
        <f t="shared" si="5"/>
        <v>0</v>
      </c>
      <c r="BF108" s="135">
        <f t="shared" si="6"/>
        <v>0</v>
      </c>
      <c r="BG108" s="135">
        <f t="shared" si="7"/>
        <v>0</v>
      </c>
      <c r="BH108" s="135">
        <f t="shared" si="8"/>
        <v>0</v>
      </c>
      <c r="BI108" s="135">
        <f t="shared" si="9"/>
        <v>0</v>
      </c>
      <c r="BJ108" s="2" t="s">
        <v>79</v>
      </c>
      <c r="BK108" s="135">
        <f t="shared" si="10"/>
        <v>0</v>
      </c>
      <c r="BL108" s="2" t="s">
        <v>152</v>
      </c>
      <c r="BM108" s="134" t="s">
        <v>500</v>
      </c>
    </row>
    <row r="109" spans="2:65" s="17" customFormat="1" ht="33" customHeight="1">
      <c r="B109" s="18"/>
      <c r="C109" s="123" t="s">
        <v>71</v>
      </c>
      <c r="D109" s="123" t="s">
        <v>147</v>
      </c>
      <c r="E109" s="124" t="s">
        <v>2252</v>
      </c>
      <c r="F109" s="125" t="s">
        <v>2253</v>
      </c>
      <c r="G109" s="126" t="s">
        <v>1495</v>
      </c>
      <c r="H109" s="127">
        <v>1</v>
      </c>
      <c r="I109" s="128"/>
      <c r="J109" s="129">
        <f t="shared" si="1"/>
        <v>0</v>
      </c>
      <c r="K109" s="125" t="s">
        <v>19</v>
      </c>
      <c r="L109" s="18"/>
      <c r="M109" s="130" t="s">
        <v>19</v>
      </c>
      <c r="N109" s="131" t="s">
        <v>42</v>
      </c>
      <c r="P109" s="132">
        <f t="shared" si="2"/>
        <v>0</v>
      </c>
      <c r="Q109" s="132">
        <v>0</v>
      </c>
      <c r="R109" s="132">
        <f t="shared" si="3"/>
        <v>0</v>
      </c>
      <c r="S109" s="132">
        <v>0</v>
      </c>
      <c r="T109" s="133">
        <f t="shared" si="4"/>
        <v>0</v>
      </c>
      <c r="AR109" s="134" t="s">
        <v>152</v>
      </c>
      <c r="AT109" s="134" t="s">
        <v>147</v>
      </c>
      <c r="AU109" s="134" t="s">
        <v>79</v>
      </c>
      <c r="AY109" s="2" t="s">
        <v>145</v>
      </c>
      <c r="BE109" s="135">
        <f t="shared" si="5"/>
        <v>0</v>
      </c>
      <c r="BF109" s="135">
        <f t="shared" si="6"/>
        <v>0</v>
      </c>
      <c r="BG109" s="135">
        <f t="shared" si="7"/>
        <v>0</v>
      </c>
      <c r="BH109" s="135">
        <f t="shared" si="8"/>
        <v>0</v>
      </c>
      <c r="BI109" s="135">
        <f t="shared" si="9"/>
        <v>0</v>
      </c>
      <c r="BJ109" s="2" t="s">
        <v>79</v>
      </c>
      <c r="BK109" s="135">
        <f t="shared" si="10"/>
        <v>0</v>
      </c>
      <c r="BL109" s="2" t="s">
        <v>152</v>
      </c>
      <c r="BM109" s="134" t="s">
        <v>517</v>
      </c>
    </row>
    <row r="110" spans="2:65" s="17" customFormat="1" ht="90" customHeight="1">
      <c r="B110" s="18"/>
      <c r="C110" s="123" t="s">
        <v>71</v>
      </c>
      <c r="D110" s="123" t="s">
        <v>147</v>
      </c>
      <c r="E110" s="124" t="s">
        <v>2254</v>
      </c>
      <c r="F110" s="125" t="s">
        <v>2255</v>
      </c>
      <c r="G110" s="126" t="s">
        <v>316</v>
      </c>
      <c r="H110" s="127">
        <v>55</v>
      </c>
      <c r="I110" s="128"/>
      <c r="J110" s="129">
        <f t="shared" si="1"/>
        <v>0</v>
      </c>
      <c r="K110" s="125" t="s">
        <v>19</v>
      </c>
      <c r="L110" s="18"/>
      <c r="M110" s="130" t="s">
        <v>19</v>
      </c>
      <c r="N110" s="131" t="s">
        <v>42</v>
      </c>
      <c r="P110" s="132">
        <f t="shared" si="2"/>
        <v>0</v>
      </c>
      <c r="Q110" s="132">
        <v>0</v>
      </c>
      <c r="R110" s="132">
        <f t="shared" si="3"/>
        <v>0</v>
      </c>
      <c r="S110" s="132">
        <v>0</v>
      </c>
      <c r="T110" s="133">
        <f t="shared" si="4"/>
        <v>0</v>
      </c>
      <c r="AR110" s="134" t="s">
        <v>152</v>
      </c>
      <c r="AT110" s="134" t="s">
        <v>147</v>
      </c>
      <c r="AU110" s="134" t="s">
        <v>79</v>
      </c>
      <c r="AY110" s="2" t="s">
        <v>145</v>
      </c>
      <c r="BE110" s="135">
        <f t="shared" si="5"/>
        <v>0</v>
      </c>
      <c r="BF110" s="135">
        <f t="shared" si="6"/>
        <v>0</v>
      </c>
      <c r="BG110" s="135">
        <f t="shared" si="7"/>
        <v>0</v>
      </c>
      <c r="BH110" s="135">
        <f t="shared" si="8"/>
        <v>0</v>
      </c>
      <c r="BI110" s="135">
        <f t="shared" si="9"/>
        <v>0</v>
      </c>
      <c r="BJ110" s="2" t="s">
        <v>79</v>
      </c>
      <c r="BK110" s="135">
        <f t="shared" si="10"/>
        <v>0</v>
      </c>
      <c r="BL110" s="2" t="s">
        <v>152</v>
      </c>
      <c r="BM110" s="134" t="s">
        <v>528</v>
      </c>
    </row>
    <row r="111" spans="2:65" s="17" customFormat="1" ht="33" customHeight="1">
      <c r="B111" s="18"/>
      <c r="C111" s="123" t="s">
        <v>71</v>
      </c>
      <c r="D111" s="123" t="s">
        <v>147</v>
      </c>
      <c r="E111" s="124" t="s">
        <v>2256</v>
      </c>
      <c r="F111" s="125" t="s">
        <v>2257</v>
      </c>
      <c r="G111" s="126" t="s">
        <v>1201</v>
      </c>
      <c r="H111" s="127">
        <v>65</v>
      </c>
      <c r="I111" s="128"/>
      <c r="J111" s="129">
        <f t="shared" si="1"/>
        <v>0</v>
      </c>
      <c r="K111" s="125" t="s">
        <v>19</v>
      </c>
      <c r="L111" s="18"/>
      <c r="M111" s="130" t="s">
        <v>19</v>
      </c>
      <c r="N111" s="131" t="s">
        <v>42</v>
      </c>
      <c r="P111" s="132">
        <f t="shared" si="2"/>
        <v>0</v>
      </c>
      <c r="Q111" s="132">
        <v>0</v>
      </c>
      <c r="R111" s="132">
        <f t="shared" si="3"/>
        <v>0</v>
      </c>
      <c r="S111" s="132">
        <v>0</v>
      </c>
      <c r="T111" s="133">
        <f t="shared" si="4"/>
        <v>0</v>
      </c>
      <c r="AR111" s="134" t="s">
        <v>152</v>
      </c>
      <c r="AT111" s="134" t="s">
        <v>147</v>
      </c>
      <c r="AU111" s="134" t="s">
        <v>79</v>
      </c>
      <c r="AY111" s="2" t="s">
        <v>145</v>
      </c>
      <c r="BE111" s="135">
        <f t="shared" si="5"/>
        <v>0</v>
      </c>
      <c r="BF111" s="135">
        <f t="shared" si="6"/>
        <v>0</v>
      </c>
      <c r="BG111" s="135">
        <f t="shared" si="7"/>
        <v>0</v>
      </c>
      <c r="BH111" s="135">
        <f t="shared" si="8"/>
        <v>0</v>
      </c>
      <c r="BI111" s="135">
        <f t="shared" si="9"/>
        <v>0</v>
      </c>
      <c r="BJ111" s="2" t="s">
        <v>79</v>
      </c>
      <c r="BK111" s="135">
        <f t="shared" si="10"/>
        <v>0</v>
      </c>
      <c r="BL111" s="2" t="s">
        <v>152</v>
      </c>
      <c r="BM111" s="134" t="s">
        <v>538</v>
      </c>
    </row>
    <row r="112" spans="2:65" s="17" customFormat="1" ht="114.95" customHeight="1">
      <c r="B112" s="18"/>
      <c r="C112" s="123" t="s">
        <v>71</v>
      </c>
      <c r="D112" s="123" t="s">
        <v>147</v>
      </c>
      <c r="E112" s="124" t="s">
        <v>2258</v>
      </c>
      <c r="F112" s="125" t="s">
        <v>2259</v>
      </c>
      <c r="G112" s="126" t="s">
        <v>1201</v>
      </c>
      <c r="H112" s="127">
        <v>155</v>
      </c>
      <c r="I112" s="128"/>
      <c r="J112" s="129">
        <f t="shared" si="1"/>
        <v>0</v>
      </c>
      <c r="K112" s="125" t="s">
        <v>19</v>
      </c>
      <c r="L112" s="18"/>
      <c r="M112" s="130" t="s">
        <v>19</v>
      </c>
      <c r="N112" s="131" t="s">
        <v>42</v>
      </c>
      <c r="P112" s="132">
        <f t="shared" si="2"/>
        <v>0</v>
      </c>
      <c r="Q112" s="132">
        <v>0</v>
      </c>
      <c r="R112" s="132">
        <f t="shared" si="3"/>
        <v>0</v>
      </c>
      <c r="S112" s="132">
        <v>0</v>
      </c>
      <c r="T112" s="133">
        <f t="shared" si="4"/>
        <v>0</v>
      </c>
      <c r="AR112" s="134" t="s">
        <v>152</v>
      </c>
      <c r="AT112" s="134" t="s">
        <v>147</v>
      </c>
      <c r="AU112" s="134" t="s">
        <v>79</v>
      </c>
      <c r="AY112" s="2" t="s">
        <v>145</v>
      </c>
      <c r="BE112" s="135">
        <f t="shared" si="5"/>
        <v>0</v>
      </c>
      <c r="BF112" s="135">
        <f t="shared" si="6"/>
        <v>0</v>
      </c>
      <c r="BG112" s="135">
        <f t="shared" si="7"/>
        <v>0</v>
      </c>
      <c r="BH112" s="135">
        <f t="shared" si="8"/>
        <v>0</v>
      </c>
      <c r="BI112" s="135">
        <f t="shared" si="9"/>
        <v>0</v>
      </c>
      <c r="BJ112" s="2" t="s">
        <v>79</v>
      </c>
      <c r="BK112" s="135">
        <f t="shared" si="10"/>
        <v>0</v>
      </c>
      <c r="BL112" s="2" t="s">
        <v>152</v>
      </c>
      <c r="BM112" s="134" t="s">
        <v>560</v>
      </c>
    </row>
    <row r="113" spans="2:65" s="17" customFormat="1" ht="37.9" customHeight="1">
      <c r="B113" s="18"/>
      <c r="C113" s="123" t="s">
        <v>71</v>
      </c>
      <c r="D113" s="123" t="s">
        <v>147</v>
      </c>
      <c r="E113" s="124" t="s">
        <v>2260</v>
      </c>
      <c r="F113" s="125" t="s">
        <v>2261</v>
      </c>
      <c r="G113" s="126" t="s">
        <v>1201</v>
      </c>
      <c r="H113" s="127">
        <v>90</v>
      </c>
      <c r="I113" s="128"/>
      <c r="J113" s="129">
        <f t="shared" si="1"/>
        <v>0</v>
      </c>
      <c r="K113" s="125" t="s">
        <v>19</v>
      </c>
      <c r="L113" s="18"/>
      <c r="M113" s="130" t="s">
        <v>19</v>
      </c>
      <c r="N113" s="131" t="s">
        <v>42</v>
      </c>
      <c r="P113" s="132">
        <f t="shared" si="2"/>
        <v>0</v>
      </c>
      <c r="Q113" s="132">
        <v>0</v>
      </c>
      <c r="R113" s="132">
        <f t="shared" si="3"/>
        <v>0</v>
      </c>
      <c r="S113" s="132">
        <v>0</v>
      </c>
      <c r="T113" s="133">
        <f t="shared" si="4"/>
        <v>0</v>
      </c>
      <c r="AR113" s="134" t="s">
        <v>152</v>
      </c>
      <c r="AT113" s="134" t="s">
        <v>147</v>
      </c>
      <c r="AU113" s="134" t="s">
        <v>79</v>
      </c>
      <c r="AY113" s="2" t="s">
        <v>145</v>
      </c>
      <c r="BE113" s="135">
        <f t="shared" si="5"/>
        <v>0</v>
      </c>
      <c r="BF113" s="135">
        <f t="shared" si="6"/>
        <v>0</v>
      </c>
      <c r="BG113" s="135">
        <f t="shared" si="7"/>
        <v>0</v>
      </c>
      <c r="BH113" s="135">
        <f t="shared" si="8"/>
        <v>0</v>
      </c>
      <c r="BI113" s="135">
        <f t="shared" si="9"/>
        <v>0</v>
      </c>
      <c r="BJ113" s="2" t="s">
        <v>79</v>
      </c>
      <c r="BK113" s="135">
        <f t="shared" si="10"/>
        <v>0</v>
      </c>
      <c r="BL113" s="2" t="s">
        <v>152</v>
      </c>
      <c r="BM113" s="134" t="s">
        <v>572</v>
      </c>
    </row>
    <row r="114" spans="2:65" s="17" customFormat="1" ht="114.95" customHeight="1">
      <c r="B114" s="18"/>
      <c r="C114" s="123" t="s">
        <v>71</v>
      </c>
      <c r="D114" s="123" t="s">
        <v>147</v>
      </c>
      <c r="E114" s="124" t="s">
        <v>2262</v>
      </c>
      <c r="F114" s="125" t="s">
        <v>2263</v>
      </c>
      <c r="G114" s="126" t="s">
        <v>1201</v>
      </c>
      <c r="H114" s="127">
        <v>211</v>
      </c>
      <c r="I114" s="128"/>
      <c r="J114" s="129">
        <f t="shared" si="1"/>
        <v>0</v>
      </c>
      <c r="K114" s="125" t="s">
        <v>19</v>
      </c>
      <c r="L114" s="18"/>
      <c r="M114" s="130" t="s">
        <v>19</v>
      </c>
      <c r="N114" s="131" t="s">
        <v>42</v>
      </c>
      <c r="P114" s="132">
        <f t="shared" si="2"/>
        <v>0</v>
      </c>
      <c r="Q114" s="132">
        <v>0</v>
      </c>
      <c r="R114" s="132">
        <f t="shared" si="3"/>
        <v>0</v>
      </c>
      <c r="S114" s="132">
        <v>0</v>
      </c>
      <c r="T114" s="133">
        <f t="shared" si="4"/>
        <v>0</v>
      </c>
      <c r="AR114" s="134" t="s">
        <v>152</v>
      </c>
      <c r="AT114" s="134" t="s">
        <v>147</v>
      </c>
      <c r="AU114" s="134" t="s">
        <v>79</v>
      </c>
      <c r="AY114" s="2" t="s">
        <v>145</v>
      </c>
      <c r="BE114" s="135">
        <f t="shared" si="5"/>
        <v>0</v>
      </c>
      <c r="BF114" s="135">
        <f t="shared" si="6"/>
        <v>0</v>
      </c>
      <c r="BG114" s="135">
        <f t="shared" si="7"/>
        <v>0</v>
      </c>
      <c r="BH114" s="135">
        <f t="shared" si="8"/>
        <v>0</v>
      </c>
      <c r="BI114" s="135">
        <f t="shared" si="9"/>
        <v>0</v>
      </c>
      <c r="BJ114" s="2" t="s">
        <v>79</v>
      </c>
      <c r="BK114" s="135">
        <f t="shared" si="10"/>
        <v>0</v>
      </c>
      <c r="BL114" s="2" t="s">
        <v>152</v>
      </c>
      <c r="BM114" s="134" t="s">
        <v>584</v>
      </c>
    </row>
    <row r="115" spans="2:65" s="17" customFormat="1" ht="33" customHeight="1">
      <c r="B115" s="18"/>
      <c r="C115" s="123" t="s">
        <v>71</v>
      </c>
      <c r="D115" s="123" t="s">
        <v>147</v>
      </c>
      <c r="E115" s="124" t="s">
        <v>2264</v>
      </c>
      <c r="F115" s="125" t="s">
        <v>2265</v>
      </c>
      <c r="G115" s="126" t="s">
        <v>316</v>
      </c>
      <c r="H115" s="127">
        <v>245</v>
      </c>
      <c r="I115" s="128"/>
      <c r="J115" s="129">
        <f t="shared" si="1"/>
        <v>0</v>
      </c>
      <c r="K115" s="125" t="s">
        <v>19</v>
      </c>
      <c r="L115" s="18"/>
      <c r="M115" s="130" t="s">
        <v>19</v>
      </c>
      <c r="N115" s="131" t="s">
        <v>42</v>
      </c>
      <c r="P115" s="132">
        <f t="shared" si="2"/>
        <v>0</v>
      </c>
      <c r="Q115" s="132">
        <v>0</v>
      </c>
      <c r="R115" s="132">
        <f t="shared" si="3"/>
        <v>0</v>
      </c>
      <c r="S115" s="132">
        <v>0</v>
      </c>
      <c r="T115" s="133">
        <f t="shared" si="4"/>
        <v>0</v>
      </c>
      <c r="AR115" s="134" t="s">
        <v>152</v>
      </c>
      <c r="AT115" s="134" t="s">
        <v>147</v>
      </c>
      <c r="AU115" s="134" t="s">
        <v>79</v>
      </c>
      <c r="AY115" s="2" t="s">
        <v>145</v>
      </c>
      <c r="BE115" s="135">
        <f t="shared" si="5"/>
        <v>0</v>
      </c>
      <c r="BF115" s="135">
        <f t="shared" si="6"/>
        <v>0</v>
      </c>
      <c r="BG115" s="135">
        <f t="shared" si="7"/>
        <v>0</v>
      </c>
      <c r="BH115" s="135">
        <f t="shared" si="8"/>
        <v>0</v>
      </c>
      <c r="BI115" s="135">
        <f t="shared" si="9"/>
        <v>0</v>
      </c>
      <c r="BJ115" s="2" t="s">
        <v>79</v>
      </c>
      <c r="BK115" s="135">
        <f t="shared" si="10"/>
        <v>0</v>
      </c>
      <c r="BL115" s="2" t="s">
        <v>152</v>
      </c>
      <c r="BM115" s="134" t="s">
        <v>595</v>
      </c>
    </row>
    <row r="116" spans="2:65" s="17" customFormat="1" ht="37.9" customHeight="1">
      <c r="B116" s="18"/>
      <c r="C116" s="123" t="s">
        <v>71</v>
      </c>
      <c r="D116" s="123" t="s">
        <v>147</v>
      </c>
      <c r="E116" s="124" t="s">
        <v>2266</v>
      </c>
      <c r="F116" s="125" t="s">
        <v>2267</v>
      </c>
      <c r="G116" s="126" t="s">
        <v>316</v>
      </c>
      <c r="H116" s="127">
        <v>325</v>
      </c>
      <c r="I116" s="128"/>
      <c r="J116" s="129">
        <f t="shared" si="1"/>
        <v>0</v>
      </c>
      <c r="K116" s="125" t="s">
        <v>19</v>
      </c>
      <c r="L116" s="18"/>
      <c r="M116" s="130" t="s">
        <v>19</v>
      </c>
      <c r="N116" s="131" t="s">
        <v>42</v>
      </c>
      <c r="P116" s="132">
        <f t="shared" si="2"/>
        <v>0</v>
      </c>
      <c r="Q116" s="132">
        <v>0</v>
      </c>
      <c r="R116" s="132">
        <f t="shared" si="3"/>
        <v>0</v>
      </c>
      <c r="S116" s="132">
        <v>0</v>
      </c>
      <c r="T116" s="133">
        <f t="shared" si="4"/>
        <v>0</v>
      </c>
      <c r="AR116" s="134" t="s">
        <v>152</v>
      </c>
      <c r="AT116" s="134" t="s">
        <v>147</v>
      </c>
      <c r="AU116" s="134" t="s">
        <v>79</v>
      </c>
      <c r="AY116" s="2" t="s">
        <v>145</v>
      </c>
      <c r="BE116" s="135">
        <f t="shared" si="5"/>
        <v>0</v>
      </c>
      <c r="BF116" s="135">
        <f t="shared" si="6"/>
        <v>0</v>
      </c>
      <c r="BG116" s="135">
        <f t="shared" si="7"/>
        <v>0</v>
      </c>
      <c r="BH116" s="135">
        <f t="shared" si="8"/>
        <v>0</v>
      </c>
      <c r="BI116" s="135">
        <f t="shared" si="9"/>
        <v>0</v>
      </c>
      <c r="BJ116" s="2" t="s">
        <v>79</v>
      </c>
      <c r="BK116" s="135">
        <f t="shared" si="10"/>
        <v>0</v>
      </c>
      <c r="BL116" s="2" t="s">
        <v>152</v>
      </c>
      <c r="BM116" s="134" t="s">
        <v>603</v>
      </c>
    </row>
    <row r="117" spans="2:63" s="110" customFormat="1" ht="25.9" customHeight="1">
      <c r="B117" s="111"/>
      <c r="D117" s="112" t="s">
        <v>70</v>
      </c>
      <c r="E117" s="113" t="s">
        <v>2268</v>
      </c>
      <c r="F117" s="113" t="s">
        <v>2269</v>
      </c>
      <c r="I117" s="114"/>
      <c r="J117" s="115">
        <f>BK117</f>
        <v>0</v>
      </c>
      <c r="L117" s="111"/>
      <c r="M117" s="116"/>
      <c r="P117" s="117">
        <f>SUM(P118:P136)</f>
        <v>0</v>
      </c>
      <c r="R117" s="117">
        <f>SUM(R118:R136)</f>
        <v>0</v>
      </c>
      <c r="T117" s="118">
        <f>SUM(T118:T136)</f>
        <v>0</v>
      </c>
      <c r="AR117" s="112" t="s">
        <v>79</v>
      </c>
      <c r="AT117" s="119" t="s">
        <v>70</v>
      </c>
      <c r="AU117" s="119" t="s">
        <v>71</v>
      </c>
      <c r="AY117" s="112" t="s">
        <v>145</v>
      </c>
      <c r="BK117" s="120">
        <f>SUM(BK118:BK136)</f>
        <v>0</v>
      </c>
    </row>
    <row r="118" spans="2:65" s="17" customFormat="1" ht="24.2" customHeight="1">
      <c r="B118" s="18"/>
      <c r="C118" s="123" t="s">
        <v>71</v>
      </c>
      <c r="D118" s="123" t="s">
        <v>147</v>
      </c>
      <c r="E118" s="124" t="s">
        <v>2270</v>
      </c>
      <c r="F118" s="125" t="s">
        <v>2271</v>
      </c>
      <c r="G118" s="126" t="s">
        <v>2195</v>
      </c>
      <c r="H118" s="127">
        <v>1</v>
      </c>
      <c r="I118" s="128"/>
      <c r="J118" s="129">
        <f aca="true" t="shared" si="11" ref="J118:J136">ROUND(I118*H118,2)</f>
        <v>0</v>
      </c>
      <c r="K118" s="125" t="s">
        <v>19</v>
      </c>
      <c r="L118" s="18"/>
      <c r="M118" s="130" t="s">
        <v>19</v>
      </c>
      <c r="N118" s="131" t="s">
        <v>42</v>
      </c>
      <c r="P118" s="132">
        <f aca="true" t="shared" si="12" ref="P118:P136">O118*H118</f>
        <v>0</v>
      </c>
      <c r="Q118" s="132">
        <v>0</v>
      </c>
      <c r="R118" s="132">
        <f aca="true" t="shared" si="13" ref="R118:R136">Q118*H118</f>
        <v>0</v>
      </c>
      <c r="S118" s="132">
        <v>0</v>
      </c>
      <c r="T118" s="133">
        <f aca="true" t="shared" si="14" ref="T118:T136">S118*H118</f>
        <v>0</v>
      </c>
      <c r="AR118" s="134" t="s">
        <v>152</v>
      </c>
      <c r="AT118" s="134" t="s">
        <v>147</v>
      </c>
      <c r="AU118" s="134" t="s">
        <v>79</v>
      </c>
      <c r="AY118" s="2" t="s">
        <v>145</v>
      </c>
      <c r="BE118" s="135">
        <f aca="true" t="shared" si="15" ref="BE118:BE181">IF(N118="základní",J118,0)</f>
        <v>0</v>
      </c>
      <c r="BF118" s="135">
        <f aca="true" t="shared" si="16" ref="BF118:BF181">IF(N118="snížená",J118,0)</f>
        <v>0</v>
      </c>
      <c r="BG118" s="135">
        <f aca="true" t="shared" si="17" ref="BG118:BG181">IF(N118="zákl. přenesená",J118,0)</f>
        <v>0</v>
      </c>
      <c r="BH118" s="135">
        <f aca="true" t="shared" si="18" ref="BH118:BH181">IF(N118="sníž. přenesená",J118,0)</f>
        <v>0</v>
      </c>
      <c r="BI118" s="135">
        <f aca="true" t="shared" si="19" ref="BI118:BI181">IF(N118="nulová",J118,0)</f>
        <v>0</v>
      </c>
      <c r="BJ118" s="2" t="s">
        <v>79</v>
      </c>
      <c r="BK118" s="135">
        <f aca="true" t="shared" si="20" ref="BK118:BK136">ROUND(I118*H118,2)</f>
        <v>0</v>
      </c>
      <c r="BL118" s="2" t="s">
        <v>152</v>
      </c>
      <c r="BM118" s="134" t="s">
        <v>612</v>
      </c>
    </row>
    <row r="119" spans="2:65" s="17" customFormat="1" ht="33" customHeight="1">
      <c r="B119" s="18"/>
      <c r="C119" s="123" t="s">
        <v>71</v>
      </c>
      <c r="D119" s="123" t="s">
        <v>147</v>
      </c>
      <c r="E119" s="124" t="s">
        <v>2272</v>
      </c>
      <c r="F119" s="125" t="s">
        <v>2273</v>
      </c>
      <c r="G119" s="126" t="s">
        <v>2195</v>
      </c>
      <c r="H119" s="127">
        <v>1</v>
      </c>
      <c r="I119" s="128"/>
      <c r="J119" s="129">
        <f t="shared" si="11"/>
        <v>0</v>
      </c>
      <c r="K119" s="125" t="s">
        <v>19</v>
      </c>
      <c r="L119" s="18"/>
      <c r="M119" s="130" t="s">
        <v>19</v>
      </c>
      <c r="N119" s="131" t="s">
        <v>42</v>
      </c>
      <c r="P119" s="132">
        <f t="shared" si="12"/>
        <v>0</v>
      </c>
      <c r="Q119" s="132">
        <v>0</v>
      </c>
      <c r="R119" s="132">
        <f t="shared" si="13"/>
        <v>0</v>
      </c>
      <c r="S119" s="132">
        <v>0</v>
      </c>
      <c r="T119" s="133">
        <f t="shared" si="14"/>
        <v>0</v>
      </c>
      <c r="AR119" s="134" t="s">
        <v>152</v>
      </c>
      <c r="AT119" s="134" t="s">
        <v>147</v>
      </c>
      <c r="AU119" s="134" t="s">
        <v>79</v>
      </c>
      <c r="AY119" s="2" t="s">
        <v>145</v>
      </c>
      <c r="BE119" s="135">
        <f t="shared" si="15"/>
        <v>0</v>
      </c>
      <c r="BF119" s="135">
        <f t="shared" si="16"/>
        <v>0</v>
      </c>
      <c r="BG119" s="135">
        <f t="shared" si="17"/>
        <v>0</v>
      </c>
      <c r="BH119" s="135">
        <f t="shared" si="18"/>
        <v>0</v>
      </c>
      <c r="BI119" s="135">
        <f t="shared" si="19"/>
        <v>0</v>
      </c>
      <c r="BJ119" s="2" t="s">
        <v>79</v>
      </c>
      <c r="BK119" s="135">
        <f t="shared" si="20"/>
        <v>0</v>
      </c>
      <c r="BL119" s="2" t="s">
        <v>152</v>
      </c>
      <c r="BM119" s="134" t="s">
        <v>620</v>
      </c>
    </row>
    <row r="120" spans="2:65" s="17" customFormat="1" ht="33" customHeight="1">
      <c r="B120" s="18"/>
      <c r="C120" s="123" t="s">
        <v>71</v>
      </c>
      <c r="D120" s="123" t="s">
        <v>147</v>
      </c>
      <c r="E120" s="124" t="s">
        <v>2274</v>
      </c>
      <c r="F120" s="125" t="s">
        <v>2275</v>
      </c>
      <c r="G120" s="126" t="s">
        <v>2195</v>
      </c>
      <c r="H120" s="127">
        <v>1</v>
      </c>
      <c r="I120" s="128"/>
      <c r="J120" s="129">
        <f t="shared" si="11"/>
        <v>0</v>
      </c>
      <c r="K120" s="125" t="s">
        <v>19</v>
      </c>
      <c r="L120" s="18"/>
      <c r="M120" s="130" t="s">
        <v>19</v>
      </c>
      <c r="N120" s="131" t="s">
        <v>42</v>
      </c>
      <c r="P120" s="132">
        <f t="shared" si="12"/>
        <v>0</v>
      </c>
      <c r="Q120" s="132">
        <v>0</v>
      </c>
      <c r="R120" s="132">
        <f t="shared" si="13"/>
        <v>0</v>
      </c>
      <c r="S120" s="132">
        <v>0</v>
      </c>
      <c r="T120" s="133">
        <f t="shared" si="14"/>
        <v>0</v>
      </c>
      <c r="AR120" s="134" t="s">
        <v>152</v>
      </c>
      <c r="AT120" s="134" t="s">
        <v>147</v>
      </c>
      <c r="AU120" s="134" t="s">
        <v>79</v>
      </c>
      <c r="AY120" s="2" t="s">
        <v>145</v>
      </c>
      <c r="BE120" s="135">
        <f t="shared" si="15"/>
        <v>0</v>
      </c>
      <c r="BF120" s="135">
        <f t="shared" si="16"/>
        <v>0</v>
      </c>
      <c r="BG120" s="135">
        <f t="shared" si="17"/>
        <v>0</v>
      </c>
      <c r="BH120" s="135">
        <f t="shared" si="18"/>
        <v>0</v>
      </c>
      <c r="BI120" s="135">
        <f t="shared" si="19"/>
        <v>0</v>
      </c>
      <c r="BJ120" s="2" t="s">
        <v>79</v>
      </c>
      <c r="BK120" s="135">
        <f t="shared" si="20"/>
        <v>0</v>
      </c>
      <c r="BL120" s="2" t="s">
        <v>152</v>
      </c>
      <c r="BM120" s="134" t="s">
        <v>634</v>
      </c>
    </row>
    <row r="121" spans="2:65" s="17" customFormat="1" ht="24.2" customHeight="1">
      <c r="B121" s="18"/>
      <c r="C121" s="123" t="s">
        <v>71</v>
      </c>
      <c r="D121" s="123" t="s">
        <v>147</v>
      </c>
      <c r="E121" s="124" t="s">
        <v>2276</v>
      </c>
      <c r="F121" s="125" t="s">
        <v>2271</v>
      </c>
      <c r="G121" s="126" t="s">
        <v>2195</v>
      </c>
      <c r="H121" s="127">
        <v>1</v>
      </c>
      <c r="I121" s="128"/>
      <c r="J121" s="129">
        <f t="shared" si="11"/>
        <v>0</v>
      </c>
      <c r="K121" s="125" t="s">
        <v>19</v>
      </c>
      <c r="L121" s="18"/>
      <c r="M121" s="130" t="s">
        <v>19</v>
      </c>
      <c r="N121" s="131" t="s">
        <v>42</v>
      </c>
      <c r="P121" s="132">
        <f t="shared" si="12"/>
        <v>0</v>
      </c>
      <c r="Q121" s="132">
        <v>0</v>
      </c>
      <c r="R121" s="132">
        <f t="shared" si="13"/>
        <v>0</v>
      </c>
      <c r="S121" s="132">
        <v>0</v>
      </c>
      <c r="T121" s="133">
        <f t="shared" si="14"/>
        <v>0</v>
      </c>
      <c r="AR121" s="134" t="s">
        <v>152</v>
      </c>
      <c r="AT121" s="134" t="s">
        <v>147</v>
      </c>
      <c r="AU121" s="134" t="s">
        <v>79</v>
      </c>
      <c r="AY121" s="2" t="s">
        <v>145</v>
      </c>
      <c r="BE121" s="135">
        <f t="shared" si="15"/>
        <v>0</v>
      </c>
      <c r="BF121" s="135">
        <f t="shared" si="16"/>
        <v>0</v>
      </c>
      <c r="BG121" s="135">
        <f t="shared" si="17"/>
        <v>0</v>
      </c>
      <c r="BH121" s="135">
        <f t="shared" si="18"/>
        <v>0</v>
      </c>
      <c r="BI121" s="135">
        <f t="shared" si="19"/>
        <v>0</v>
      </c>
      <c r="BJ121" s="2" t="s">
        <v>79</v>
      </c>
      <c r="BK121" s="135">
        <f t="shared" si="20"/>
        <v>0</v>
      </c>
      <c r="BL121" s="2" t="s">
        <v>152</v>
      </c>
      <c r="BM121" s="134" t="s">
        <v>658</v>
      </c>
    </row>
    <row r="122" spans="2:65" s="17" customFormat="1" ht="33" customHeight="1">
      <c r="B122" s="18"/>
      <c r="C122" s="123" t="s">
        <v>71</v>
      </c>
      <c r="D122" s="123" t="s">
        <v>147</v>
      </c>
      <c r="E122" s="124" t="s">
        <v>2277</v>
      </c>
      <c r="F122" s="125" t="s">
        <v>2278</v>
      </c>
      <c r="G122" s="126" t="s">
        <v>2195</v>
      </c>
      <c r="H122" s="127">
        <v>1</v>
      </c>
      <c r="I122" s="128"/>
      <c r="J122" s="129">
        <f t="shared" si="11"/>
        <v>0</v>
      </c>
      <c r="K122" s="125" t="s">
        <v>19</v>
      </c>
      <c r="L122" s="18"/>
      <c r="M122" s="130" t="s">
        <v>19</v>
      </c>
      <c r="N122" s="131" t="s">
        <v>42</v>
      </c>
      <c r="P122" s="132">
        <f t="shared" si="12"/>
        <v>0</v>
      </c>
      <c r="Q122" s="132">
        <v>0</v>
      </c>
      <c r="R122" s="132">
        <f t="shared" si="13"/>
        <v>0</v>
      </c>
      <c r="S122" s="132">
        <v>0</v>
      </c>
      <c r="T122" s="133">
        <f t="shared" si="14"/>
        <v>0</v>
      </c>
      <c r="AR122" s="134" t="s">
        <v>152</v>
      </c>
      <c r="AT122" s="134" t="s">
        <v>147</v>
      </c>
      <c r="AU122" s="134" t="s">
        <v>79</v>
      </c>
      <c r="AY122" s="2" t="s">
        <v>145</v>
      </c>
      <c r="BE122" s="135">
        <f t="shared" si="15"/>
        <v>0</v>
      </c>
      <c r="BF122" s="135">
        <f t="shared" si="16"/>
        <v>0</v>
      </c>
      <c r="BG122" s="135">
        <f t="shared" si="17"/>
        <v>0</v>
      </c>
      <c r="BH122" s="135">
        <f t="shared" si="18"/>
        <v>0</v>
      </c>
      <c r="BI122" s="135">
        <f t="shared" si="19"/>
        <v>0</v>
      </c>
      <c r="BJ122" s="2" t="s">
        <v>79</v>
      </c>
      <c r="BK122" s="135">
        <f t="shared" si="20"/>
        <v>0</v>
      </c>
      <c r="BL122" s="2" t="s">
        <v>152</v>
      </c>
      <c r="BM122" s="134" t="s">
        <v>676</v>
      </c>
    </row>
    <row r="123" spans="2:65" s="17" customFormat="1" ht="33" customHeight="1">
      <c r="B123" s="18"/>
      <c r="C123" s="123" t="s">
        <v>71</v>
      </c>
      <c r="D123" s="123" t="s">
        <v>147</v>
      </c>
      <c r="E123" s="124" t="s">
        <v>2279</v>
      </c>
      <c r="F123" s="125" t="s">
        <v>2275</v>
      </c>
      <c r="G123" s="126" t="s">
        <v>2195</v>
      </c>
      <c r="H123" s="127">
        <v>1</v>
      </c>
      <c r="I123" s="128"/>
      <c r="J123" s="129">
        <f t="shared" si="11"/>
        <v>0</v>
      </c>
      <c r="K123" s="125" t="s">
        <v>19</v>
      </c>
      <c r="L123" s="18"/>
      <c r="M123" s="130" t="s">
        <v>19</v>
      </c>
      <c r="N123" s="131" t="s">
        <v>42</v>
      </c>
      <c r="P123" s="132">
        <f t="shared" si="12"/>
        <v>0</v>
      </c>
      <c r="Q123" s="132">
        <v>0</v>
      </c>
      <c r="R123" s="132">
        <f t="shared" si="13"/>
        <v>0</v>
      </c>
      <c r="S123" s="132">
        <v>0</v>
      </c>
      <c r="T123" s="133">
        <f t="shared" si="14"/>
        <v>0</v>
      </c>
      <c r="AR123" s="134" t="s">
        <v>152</v>
      </c>
      <c r="AT123" s="134" t="s">
        <v>147</v>
      </c>
      <c r="AU123" s="134" t="s">
        <v>79</v>
      </c>
      <c r="AY123" s="2" t="s">
        <v>145</v>
      </c>
      <c r="BE123" s="135">
        <f t="shared" si="15"/>
        <v>0</v>
      </c>
      <c r="BF123" s="135">
        <f t="shared" si="16"/>
        <v>0</v>
      </c>
      <c r="BG123" s="135">
        <f t="shared" si="17"/>
        <v>0</v>
      </c>
      <c r="BH123" s="135">
        <f t="shared" si="18"/>
        <v>0</v>
      </c>
      <c r="BI123" s="135">
        <f t="shared" si="19"/>
        <v>0</v>
      </c>
      <c r="BJ123" s="2" t="s">
        <v>79</v>
      </c>
      <c r="BK123" s="135">
        <f t="shared" si="20"/>
        <v>0</v>
      </c>
      <c r="BL123" s="2" t="s">
        <v>152</v>
      </c>
      <c r="BM123" s="134" t="s">
        <v>691</v>
      </c>
    </row>
    <row r="124" spans="2:65" s="17" customFormat="1" ht="24.2" customHeight="1">
      <c r="B124" s="18"/>
      <c r="C124" s="123" t="s">
        <v>71</v>
      </c>
      <c r="D124" s="123" t="s">
        <v>147</v>
      </c>
      <c r="E124" s="124" t="s">
        <v>2280</v>
      </c>
      <c r="F124" s="125" t="s">
        <v>2281</v>
      </c>
      <c r="G124" s="126" t="s">
        <v>1495</v>
      </c>
      <c r="H124" s="127">
        <v>2</v>
      </c>
      <c r="I124" s="128"/>
      <c r="J124" s="129">
        <f t="shared" si="11"/>
        <v>0</v>
      </c>
      <c r="K124" s="125" t="s">
        <v>19</v>
      </c>
      <c r="L124" s="18"/>
      <c r="M124" s="130" t="s">
        <v>19</v>
      </c>
      <c r="N124" s="131" t="s">
        <v>42</v>
      </c>
      <c r="P124" s="132">
        <f t="shared" si="12"/>
        <v>0</v>
      </c>
      <c r="Q124" s="132">
        <v>0</v>
      </c>
      <c r="R124" s="132">
        <f t="shared" si="13"/>
        <v>0</v>
      </c>
      <c r="S124" s="132">
        <v>0</v>
      </c>
      <c r="T124" s="133">
        <f t="shared" si="14"/>
        <v>0</v>
      </c>
      <c r="AR124" s="134" t="s">
        <v>152</v>
      </c>
      <c r="AT124" s="134" t="s">
        <v>147</v>
      </c>
      <c r="AU124" s="134" t="s">
        <v>79</v>
      </c>
      <c r="AY124" s="2" t="s">
        <v>145</v>
      </c>
      <c r="BE124" s="135">
        <f t="shared" si="15"/>
        <v>0</v>
      </c>
      <c r="BF124" s="135">
        <f t="shared" si="16"/>
        <v>0</v>
      </c>
      <c r="BG124" s="135">
        <f t="shared" si="17"/>
        <v>0</v>
      </c>
      <c r="BH124" s="135">
        <f t="shared" si="18"/>
        <v>0</v>
      </c>
      <c r="BI124" s="135">
        <f t="shared" si="19"/>
        <v>0</v>
      </c>
      <c r="BJ124" s="2" t="s">
        <v>79</v>
      </c>
      <c r="BK124" s="135">
        <f t="shared" si="20"/>
        <v>0</v>
      </c>
      <c r="BL124" s="2" t="s">
        <v>152</v>
      </c>
      <c r="BM124" s="134" t="s">
        <v>710</v>
      </c>
    </row>
    <row r="125" spans="2:65" s="17" customFormat="1" ht="24.2" customHeight="1">
      <c r="B125" s="18"/>
      <c r="C125" s="123" t="s">
        <v>71</v>
      </c>
      <c r="D125" s="123" t="s">
        <v>147</v>
      </c>
      <c r="E125" s="124" t="s">
        <v>2282</v>
      </c>
      <c r="F125" s="125" t="s">
        <v>2283</v>
      </c>
      <c r="G125" s="126" t="s">
        <v>1495</v>
      </c>
      <c r="H125" s="127">
        <v>2</v>
      </c>
      <c r="I125" s="128"/>
      <c r="J125" s="129">
        <f t="shared" si="11"/>
        <v>0</v>
      </c>
      <c r="K125" s="125" t="s">
        <v>19</v>
      </c>
      <c r="L125" s="18"/>
      <c r="M125" s="130" t="s">
        <v>19</v>
      </c>
      <c r="N125" s="131" t="s">
        <v>42</v>
      </c>
      <c r="P125" s="132">
        <f t="shared" si="12"/>
        <v>0</v>
      </c>
      <c r="Q125" s="132">
        <v>0</v>
      </c>
      <c r="R125" s="132">
        <f t="shared" si="13"/>
        <v>0</v>
      </c>
      <c r="S125" s="132">
        <v>0</v>
      </c>
      <c r="T125" s="133">
        <f t="shared" si="14"/>
        <v>0</v>
      </c>
      <c r="AR125" s="134" t="s">
        <v>152</v>
      </c>
      <c r="AT125" s="134" t="s">
        <v>147</v>
      </c>
      <c r="AU125" s="134" t="s">
        <v>79</v>
      </c>
      <c r="AY125" s="2" t="s">
        <v>145</v>
      </c>
      <c r="BE125" s="135">
        <f t="shared" si="15"/>
        <v>0</v>
      </c>
      <c r="BF125" s="135">
        <f t="shared" si="16"/>
        <v>0</v>
      </c>
      <c r="BG125" s="135">
        <f t="shared" si="17"/>
        <v>0</v>
      </c>
      <c r="BH125" s="135">
        <f t="shared" si="18"/>
        <v>0</v>
      </c>
      <c r="BI125" s="135">
        <f t="shared" si="19"/>
        <v>0</v>
      </c>
      <c r="BJ125" s="2" t="s">
        <v>79</v>
      </c>
      <c r="BK125" s="135">
        <f t="shared" si="20"/>
        <v>0</v>
      </c>
      <c r="BL125" s="2" t="s">
        <v>152</v>
      </c>
      <c r="BM125" s="134" t="s">
        <v>724</v>
      </c>
    </row>
    <row r="126" spans="2:65" s="17" customFormat="1" ht="16.5" customHeight="1">
      <c r="B126" s="18"/>
      <c r="C126" s="123" t="s">
        <v>71</v>
      </c>
      <c r="D126" s="123" t="s">
        <v>147</v>
      </c>
      <c r="E126" s="124" t="s">
        <v>2284</v>
      </c>
      <c r="F126" s="125" t="s">
        <v>2285</v>
      </c>
      <c r="G126" s="126" t="s">
        <v>1495</v>
      </c>
      <c r="H126" s="127">
        <v>5</v>
      </c>
      <c r="I126" s="128"/>
      <c r="J126" s="129">
        <f t="shared" si="11"/>
        <v>0</v>
      </c>
      <c r="K126" s="125" t="s">
        <v>19</v>
      </c>
      <c r="L126" s="18"/>
      <c r="M126" s="130" t="s">
        <v>19</v>
      </c>
      <c r="N126" s="131" t="s">
        <v>42</v>
      </c>
      <c r="P126" s="132">
        <f t="shared" si="12"/>
        <v>0</v>
      </c>
      <c r="Q126" s="132">
        <v>0</v>
      </c>
      <c r="R126" s="132">
        <f t="shared" si="13"/>
        <v>0</v>
      </c>
      <c r="S126" s="132">
        <v>0</v>
      </c>
      <c r="T126" s="133">
        <f t="shared" si="14"/>
        <v>0</v>
      </c>
      <c r="AR126" s="134" t="s">
        <v>152</v>
      </c>
      <c r="AT126" s="134" t="s">
        <v>147</v>
      </c>
      <c r="AU126" s="134" t="s">
        <v>79</v>
      </c>
      <c r="AY126" s="2" t="s">
        <v>145</v>
      </c>
      <c r="BE126" s="135">
        <f t="shared" si="15"/>
        <v>0</v>
      </c>
      <c r="BF126" s="135">
        <f t="shared" si="16"/>
        <v>0</v>
      </c>
      <c r="BG126" s="135">
        <f t="shared" si="17"/>
        <v>0</v>
      </c>
      <c r="BH126" s="135">
        <f t="shared" si="18"/>
        <v>0</v>
      </c>
      <c r="BI126" s="135">
        <f t="shared" si="19"/>
        <v>0</v>
      </c>
      <c r="BJ126" s="2" t="s">
        <v>79</v>
      </c>
      <c r="BK126" s="135">
        <f t="shared" si="20"/>
        <v>0</v>
      </c>
      <c r="BL126" s="2" t="s">
        <v>152</v>
      </c>
      <c r="BM126" s="134" t="s">
        <v>737</v>
      </c>
    </row>
    <row r="127" spans="2:65" s="17" customFormat="1" ht="16.5" customHeight="1">
      <c r="B127" s="18"/>
      <c r="C127" s="123" t="s">
        <v>71</v>
      </c>
      <c r="D127" s="123" t="s">
        <v>147</v>
      </c>
      <c r="E127" s="124" t="s">
        <v>2286</v>
      </c>
      <c r="F127" s="125" t="s">
        <v>2287</v>
      </c>
      <c r="G127" s="126" t="s">
        <v>1495</v>
      </c>
      <c r="H127" s="127">
        <v>1</v>
      </c>
      <c r="I127" s="128"/>
      <c r="J127" s="129">
        <f t="shared" si="11"/>
        <v>0</v>
      </c>
      <c r="K127" s="125" t="s">
        <v>19</v>
      </c>
      <c r="L127" s="18"/>
      <c r="M127" s="130" t="s">
        <v>19</v>
      </c>
      <c r="N127" s="131" t="s">
        <v>42</v>
      </c>
      <c r="P127" s="132">
        <f t="shared" si="12"/>
        <v>0</v>
      </c>
      <c r="Q127" s="132">
        <v>0</v>
      </c>
      <c r="R127" s="132">
        <f t="shared" si="13"/>
        <v>0</v>
      </c>
      <c r="S127" s="132">
        <v>0</v>
      </c>
      <c r="T127" s="133">
        <f t="shared" si="14"/>
        <v>0</v>
      </c>
      <c r="AR127" s="134" t="s">
        <v>152</v>
      </c>
      <c r="AT127" s="134" t="s">
        <v>147</v>
      </c>
      <c r="AU127" s="134" t="s">
        <v>79</v>
      </c>
      <c r="AY127" s="2" t="s">
        <v>145</v>
      </c>
      <c r="BE127" s="135">
        <f t="shared" si="15"/>
        <v>0</v>
      </c>
      <c r="BF127" s="135">
        <f t="shared" si="16"/>
        <v>0</v>
      </c>
      <c r="BG127" s="135">
        <f t="shared" si="17"/>
        <v>0</v>
      </c>
      <c r="BH127" s="135">
        <f t="shared" si="18"/>
        <v>0</v>
      </c>
      <c r="BI127" s="135">
        <f t="shared" si="19"/>
        <v>0</v>
      </c>
      <c r="BJ127" s="2" t="s">
        <v>79</v>
      </c>
      <c r="BK127" s="135">
        <f t="shared" si="20"/>
        <v>0</v>
      </c>
      <c r="BL127" s="2" t="s">
        <v>152</v>
      </c>
      <c r="BM127" s="134" t="s">
        <v>747</v>
      </c>
    </row>
    <row r="128" spans="2:65" s="17" customFormat="1" ht="33" customHeight="1">
      <c r="B128" s="18"/>
      <c r="C128" s="123" t="s">
        <v>71</v>
      </c>
      <c r="D128" s="123" t="s">
        <v>147</v>
      </c>
      <c r="E128" s="124" t="s">
        <v>2288</v>
      </c>
      <c r="F128" s="125" t="s">
        <v>2289</v>
      </c>
      <c r="G128" s="126" t="s">
        <v>1495</v>
      </c>
      <c r="H128" s="127">
        <v>2</v>
      </c>
      <c r="I128" s="128"/>
      <c r="J128" s="129">
        <f t="shared" si="11"/>
        <v>0</v>
      </c>
      <c r="K128" s="125" t="s">
        <v>19</v>
      </c>
      <c r="L128" s="18"/>
      <c r="M128" s="130" t="s">
        <v>19</v>
      </c>
      <c r="N128" s="131" t="s">
        <v>42</v>
      </c>
      <c r="P128" s="132">
        <f t="shared" si="12"/>
        <v>0</v>
      </c>
      <c r="Q128" s="132">
        <v>0</v>
      </c>
      <c r="R128" s="132">
        <f t="shared" si="13"/>
        <v>0</v>
      </c>
      <c r="S128" s="132">
        <v>0</v>
      </c>
      <c r="T128" s="133">
        <f t="shared" si="14"/>
        <v>0</v>
      </c>
      <c r="AR128" s="134" t="s">
        <v>152</v>
      </c>
      <c r="AT128" s="134" t="s">
        <v>147</v>
      </c>
      <c r="AU128" s="134" t="s">
        <v>79</v>
      </c>
      <c r="AY128" s="2" t="s">
        <v>145</v>
      </c>
      <c r="BE128" s="135">
        <f t="shared" si="15"/>
        <v>0</v>
      </c>
      <c r="BF128" s="135">
        <f t="shared" si="16"/>
        <v>0</v>
      </c>
      <c r="BG128" s="135">
        <f t="shared" si="17"/>
        <v>0</v>
      </c>
      <c r="BH128" s="135">
        <f t="shared" si="18"/>
        <v>0</v>
      </c>
      <c r="BI128" s="135">
        <f t="shared" si="19"/>
        <v>0</v>
      </c>
      <c r="BJ128" s="2" t="s">
        <v>79</v>
      </c>
      <c r="BK128" s="135">
        <f t="shared" si="20"/>
        <v>0</v>
      </c>
      <c r="BL128" s="2" t="s">
        <v>152</v>
      </c>
      <c r="BM128" s="134" t="s">
        <v>764</v>
      </c>
    </row>
    <row r="129" spans="2:65" s="17" customFormat="1" ht="33" customHeight="1">
      <c r="B129" s="18"/>
      <c r="C129" s="123" t="s">
        <v>71</v>
      </c>
      <c r="D129" s="123" t="s">
        <v>147</v>
      </c>
      <c r="E129" s="124" t="s">
        <v>2290</v>
      </c>
      <c r="F129" s="125" t="s">
        <v>2291</v>
      </c>
      <c r="G129" s="126" t="s">
        <v>1495</v>
      </c>
      <c r="H129" s="127">
        <v>2</v>
      </c>
      <c r="I129" s="128"/>
      <c r="J129" s="129">
        <f t="shared" si="11"/>
        <v>0</v>
      </c>
      <c r="K129" s="125" t="s">
        <v>19</v>
      </c>
      <c r="L129" s="18"/>
      <c r="M129" s="130" t="s">
        <v>19</v>
      </c>
      <c r="N129" s="131" t="s">
        <v>42</v>
      </c>
      <c r="P129" s="132">
        <f t="shared" si="12"/>
        <v>0</v>
      </c>
      <c r="Q129" s="132">
        <v>0</v>
      </c>
      <c r="R129" s="132">
        <f t="shared" si="13"/>
        <v>0</v>
      </c>
      <c r="S129" s="132">
        <v>0</v>
      </c>
      <c r="T129" s="133">
        <f t="shared" si="14"/>
        <v>0</v>
      </c>
      <c r="AR129" s="134" t="s">
        <v>152</v>
      </c>
      <c r="AT129" s="134" t="s">
        <v>147</v>
      </c>
      <c r="AU129" s="134" t="s">
        <v>79</v>
      </c>
      <c r="AY129" s="2" t="s">
        <v>145</v>
      </c>
      <c r="BE129" s="135">
        <f t="shared" si="15"/>
        <v>0</v>
      </c>
      <c r="BF129" s="135">
        <f t="shared" si="16"/>
        <v>0</v>
      </c>
      <c r="BG129" s="135">
        <f t="shared" si="17"/>
        <v>0</v>
      </c>
      <c r="BH129" s="135">
        <f t="shared" si="18"/>
        <v>0</v>
      </c>
      <c r="BI129" s="135">
        <f t="shared" si="19"/>
        <v>0</v>
      </c>
      <c r="BJ129" s="2" t="s">
        <v>79</v>
      </c>
      <c r="BK129" s="135">
        <f t="shared" si="20"/>
        <v>0</v>
      </c>
      <c r="BL129" s="2" t="s">
        <v>152</v>
      </c>
      <c r="BM129" s="134" t="s">
        <v>779</v>
      </c>
    </row>
    <row r="130" spans="2:65" s="17" customFormat="1" ht="24.2" customHeight="1">
      <c r="B130" s="18"/>
      <c r="C130" s="123" t="s">
        <v>71</v>
      </c>
      <c r="D130" s="123" t="s">
        <v>147</v>
      </c>
      <c r="E130" s="124" t="s">
        <v>2292</v>
      </c>
      <c r="F130" s="125" t="s">
        <v>2293</v>
      </c>
      <c r="G130" s="126" t="s">
        <v>1495</v>
      </c>
      <c r="H130" s="127">
        <v>2</v>
      </c>
      <c r="I130" s="128"/>
      <c r="J130" s="129">
        <f t="shared" si="11"/>
        <v>0</v>
      </c>
      <c r="K130" s="125" t="s">
        <v>19</v>
      </c>
      <c r="L130" s="18"/>
      <c r="M130" s="130" t="s">
        <v>19</v>
      </c>
      <c r="N130" s="131" t="s">
        <v>42</v>
      </c>
      <c r="P130" s="132">
        <f t="shared" si="12"/>
        <v>0</v>
      </c>
      <c r="Q130" s="132">
        <v>0</v>
      </c>
      <c r="R130" s="132">
        <f t="shared" si="13"/>
        <v>0</v>
      </c>
      <c r="S130" s="132">
        <v>0</v>
      </c>
      <c r="T130" s="133">
        <f t="shared" si="14"/>
        <v>0</v>
      </c>
      <c r="AR130" s="134" t="s">
        <v>152</v>
      </c>
      <c r="AT130" s="134" t="s">
        <v>147</v>
      </c>
      <c r="AU130" s="134" t="s">
        <v>79</v>
      </c>
      <c r="AY130" s="2" t="s">
        <v>145</v>
      </c>
      <c r="BE130" s="135">
        <f t="shared" si="15"/>
        <v>0</v>
      </c>
      <c r="BF130" s="135">
        <f t="shared" si="16"/>
        <v>0</v>
      </c>
      <c r="BG130" s="135">
        <f t="shared" si="17"/>
        <v>0</v>
      </c>
      <c r="BH130" s="135">
        <f t="shared" si="18"/>
        <v>0</v>
      </c>
      <c r="BI130" s="135">
        <f t="shared" si="19"/>
        <v>0</v>
      </c>
      <c r="BJ130" s="2" t="s">
        <v>79</v>
      </c>
      <c r="BK130" s="135">
        <f t="shared" si="20"/>
        <v>0</v>
      </c>
      <c r="BL130" s="2" t="s">
        <v>152</v>
      </c>
      <c r="BM130" s="134" t="s">
        <v>793</v>
      </c>
    </row>
    <row r="131" spans="2:65" s="17" customFormat="1" ht="24.2" customHeight="1">
      <c r="B131" s="18"/>
      <c r="C131" s="123" t="s">
        <v>71</v>
      </c>
      <c r="D131" s="123" t="s">
        <v>147</v>
      </c>
      <c r="E131" s="124" t="s">
        <v>2294</v>
      </c>
      <c r="F131" s="125" t="s">
        <v>2295</v>
      </c>
      <c r="G131" s="126" t="s">
        <v>1495</v>
      </c>
      <c r="H131" s="127">
        <v>2</v>
      </c>
      <c r="I131" s="128"/>
      <c r="J131" s="129">
        <f t="shared" si="11"/>
        <v>0</v>
      </c>
      <c r="K131" s="125" t="s">
        <v>19</v>
      </c>
      <c r="L131" s="18"/>
      <c r="M131" s="130" t="s">
        <v>19</v>
      </c>
      <c r="N131" s="131" t="s">
        <v>42</v>
      </c>
      <c r="P131" s="132">
        <f t="shared" si="12"/>
        <v>0</v>
      </c>
      <c r="Q131" s="132">
        <v>0</v>
      </c>
      <c r="R131" s="132">
        <f t="shared" si="13"/>
        <v>0</v>
      </c>
      <c r="S131" s="132">
        <v>0</v>
      </c>
      <c r="T131" s="133">
        <f t="shared" si="14"/>
        <v>0</v>
      </c>
      <c r="AR131" s="134" t="s">
        <v>152</v>
      </c>
      <c r="AT131" s="134" t="s">
        <v>147</v>
      </c>
      <c r="AU131" s="134" t="s">
        <v>79</v>
      </c>
      <c r="AY131" s="2" t="s">
        <v>145</v>
      </c>
      <c r="BE131" s="135">
        <f t="shared" si="15"/>
        <v>0</v>
      </c>
      <c r="BF131" s="135">
        <f t="shared" si="16"/>
        <v>0</v>
      </c>
      <c r="BG131" s="135">
        <f t="shared" si="17"/>
        <v>0</v>
      </c>
      <c r="BH131" s="135">
        <f t="shared" si="18"/>
        <v>0</v>
      </c>
      <c r="BI131" s="135">
        <f t="shared" si="19"/>
        <v>0</v>
      </c>
      <c r="BJ131" s="2" t="s">
        <v>79</v>
      </c>
      <c r="BK131" s="135">
        <f t="shared" si="20"/>
        <v>0</v>
      </c>
      <c r="BL131" s="2" t="s">
        <v>152</v>
      </c>
      <c r="BM131" s="134" t="s">
        <v>804</v>
      </c>
    </row>
    <row r="132" spans="2:65" s="17" customFormat="1" ht="21.75" customHeight="1">
      <c r="B132" s="18"/>
      <c r="C132" s="123" t="s">
        <v>71</v>
      </c>
      <c r="D132" s="123" t="s">
        <v>147</v>
      </c>
      <c r="E132" s="124" t="s">
        <v>2296</v>
      </c>
      <c r="F132" s="125" t="s">
        <v>2297</v>
      </c>
      <c r="G132" s="126" t="s">
        <v>1495</v>
      </c>
      <c r="H132" s="127">
        <v>2</v>
      </c>
      <c r="I132" s="128"/>
      <c r="J132" s="129">
        <f t="shared" si="11"/>
        <v>0</v>
      </c>
      <c r="K132" s="125" t="s">
        <v>19</v>
      </c>
      <c r="L132" s="18"/>
      <c r="M132" s="130" t="s">
        <v>19</v>
      </c>
      <c r="N132" s="131" t="s">
        <v>42</v>
      </c>
      <c r="P132" s="132">
        <f t="shared" si="12"/>
        <v>0</v>
      </c>
      <c r="Q132" s="132">
        <v>0</v>
      </c>
      <c r="R132" s="132">
        <f t="shared" si="13"/>
        <v>0</v>
      </c>
      <c r="S132" s="132">
        <v>0</v>
      </c>
      <c r="T132" s="133">
        <f t="shared" si="14"/>
        <v>0</v>
      </c>
      <c r="AR132" s="134" t="s">
        <v>152</v>
      </c>
      <c r="AT132" s="134" t="s">
        <v>147</v>
      </c>
      <c r="AU132" s="134" t="s">
        <v>79</v>
      </c>
      <c r="AY132" s="2" t="s">
        <v>145</v>
      </c>
      <c r="BE132" s="135">
        <f t="shared" si="15"/>
        <v>0</v>
      </c>
      <c r="BF132" s="135">
        <f t="shared" si="16"/>
        <v>0</v>
      </c>
      <c r="BG132" s="135">
        <f t="shared" si="17"/>
        <v>0</v>
      </c>
      <c r="BH132" s="135">
        <f t="shared" si="18"/>
        <v>0</v>
      </c>
      <c r="BI132" s="135">
        <f t="shared" si="19"/>
        <v>0</v>
      </c>
      <c r="BJ132" s="2" t="s">
        <v>79</v>
      </c>
      <c r="BK132" s="135">
        <f t="shared" si="20"/>
        <v>0</v>
      </c>
      <c r="BL132" s="2" t="s">
        <v>152</v>
      </c>
      <c r="BM132" s="134" t="s">
        <v>817</v>
      </c>
    </row>
    <row r="133" spans="2:65" s="17" customFormat="1" ht="21.75" customHeight="1">
      <c r="B133" s="18"/>
      <c r="C133" s="123" t="s">
        <v>71</v>
      </c>
      <c r="D133" s="123" t="s">
        <v>147</v>
      </c>
      <c r="E133" s="124" t="s">
        <v>2298</v>
      </c>
      <c r="F133" s="125" t="s">
        <v>2299</v>
      </c>
      <c r="G133" s="126" t="s">
        <v>1495</v>
      </c>
      <c r="H133" s="127">
        <v>2</v>
      </c>
      <c r="I133" s="128"/>
      <c r="J133" s="129">
        <f t="shared" si="11"/>
        <v>0</v>
      </c>
      <c r="K133" s="125" t="s">
        <v>19</v>
      </c>
      <c r="L133" s="18"/>
      <c r="M133" s="130" t="s">
        <v>19</v>
      </c>
      <c r="N133" s="131" t="s">
        <v>42</v>
      </c>
      <c r="P133" s="132">
        <f t="shared" si="12"/>
        <v>0</v>
      </c>
      <c r="Q133" s="132">
        <v>0</v>
      </c>
      <c r="R133" s="132">
        <f t="shared" si="13"/>
        <v>0</v>
      </c>
      <c r="S133" s="132">
        <v>0</v>
      </c>
      <c r="T133" s="133">
        <f t="shared" si="14"/>
        <v>0</v>
      </c>
      <c r="AR133" s="134" t="s">
        <v>152</v>
      </c>
      <c r="AT133" s="134" t="s">
        <v>147</v>
      </c>
      <c r="AU133" s="134" t="s">
        <v>79</v>
      </c>
      <c r="AY133" s="2" t="s">
        <v>145</v>
      </c>
      <c r="BE133" s="135">
        <f t="shared" si="15"/>
        <v>0</v>
      </c>
      <c r="BF133" s="135">
        <f t="shared" si="16"/>
        <v>0</v>
      </c>
      <c r="BG133" s="135">
        <f t="shared" si="17"/>
        <v>0</v>
      </c>
      <c r="BH133" s="135">
        <f t="shared" si="18"/>
        <v>0</v>
      </c>
      <c r="BI133" s="135">
        <f t="shared" si="19"/>
        <v>0</v>
      </c>
      <c r="BJ133" s="2" t="s">
        <v>79</v>
      </c>
      <c r="BK133" s="135">
        <f t="shared" si="20"/>
        <v>0</v>
      </c>
      <c r="BL133" s="2" t="s">
        <v>152</v>
      </c>
      <c r="BM133" s="134" t="s">
        <v>829</v>
      </c>
    </row>
    <row r="134" spans="2:65" s="17" customFormat="1" ht="37.9" customHeight="1">
      <c r="B134" s="18"/>
      <c r="C134" s="123" t="s">
        <v>71</v>
      </c>
      <c r="D134" s="123" t="s">
        <v>147</v>
      </c>
      <c r="E134" s="124" t="s">
        <v>2300</v>
      </c>
      <c r="F134" s="125" t="s">
        <v>2261</v>
      </c>
      <c r="G134" s="126" t="s">
        <v>1201</v>
      </c>
      <c r="H134" s="127">
        <v>2</v>
      </c>
      <c r="I134" s="128"/>
      <c r="J134" s="129">
        <f t="shared" si="11"/>
        <v>0</v>
      </c>
      <c r="K134" s="125" t="s">
        <v>19</v>
      </c>
      <c r="L134" s="18"/>
      <c r="M134" s="130" t="s">
        <v>19</v>
      </c>
      <c r="N134" s="131" t="s">
        <v>42</v>
      </c>
      <c r="P134" s="132">
        <f t="shared" si="12"/>
        <v>0</v>
      </c>
      <c r="Q134" s="132">
        <v>0</v>
      </c>
      <c r="R134" s="132">
        <f t="shared" si="13"/>
        <v>0</v>
      </c>
      <c r="S134" s="132">
        <v>0</v>
      </c>
      <c r="T134" s="133">
        <f t="shared" si="14"/>
        <v>0</v>
      </c>
      <c r="AR134" s="134" t="s">
        <v>152</v>
      </c>
      <c r="AT134" s="134" t="s">
        <v>147</v>
      </c>
      <c r="AU134" s="134" t="s">
        <v>79</v>
      </c>
      <c r="AY134" s="2" t="s">
        <v>145</v>
      </c>
      <c r="BE134" s="135">
        <f t="shared" si="15"/>
        <v>0</v>
      </c>
      <c r="BF134" s="135">
        <f t="shared" si="16"/>
        <v>0</v>
      </c>
      <c r="BG134" s="135">
        <f t="shared" si="17"/>
        <v>0</v>
      </c>
      <c r="BH134" s="135">
        <f t="shared" si="18"/>
        <v>0</v>
      </c>
      <c r="BI134" s="135">
        <f t="shared" si="19"/>
        <v>0</v>
      </c>
      <c r="BJ134" s="2" t="s">
        <v>79</v>
      </c>
      <c r="BK134" s="135">
        <f t="shared" si="20"/>
        <v>0</v>
      </c>
      <c r="BL134" s="2" t="s">
        <v>152</v>
      </c>
      <c r="BM134" s="134" t="s">
        <v>843</v>
      </c>
    </row>
    <row r="135" spans="2:65" s="17" customFormat="1" ht="114.95" customHeight="1">
      <c r="B135" s="18"/>
      <c r="C135" s="123" t="s">
        <v>71</v>
      </c>
      <c r="D135" s="123" t="s">
        <v>147</v>
      </c>
      <c r="E135" s="124" t="s">
        <v>2301</v>
      </c>
      <c r="F135" s="125" t="s">
        <v>2263</v>
      </c>
      <c r="G135" s="126" t="s">
        <v>1201</v>
      </c>
      <c r="H135" s="127">
        <v>5</v>
      </c>
      <c r="I135" s="128"/>
      <c r="J135" s="129">
        <f t="shared" si="11"/>
        <v>0</v>
      </c>
      <c r="K135" s="125" t="s">
        <v>19</v>
      </c>
      <c r="L135" s="18"/>
      <c r="M135" s="130" t="s">
        <v>19</v>
      </c>
      <c r="N135" s="131" t="s">
        <v>42</v>
      </c>
      <c r="P135" s="132">
        <f t="shared" si="12"/>
        <v>0</v>
      </c>
      <c r="Q135" s="132">
        <v>0</v>
      </c>
      <c r="R135" s="132">
        <f t="shared" si="13"/>
        <v>0</v>
      </c>
      <c r="S135" s="132">
        <v>0</v>
      </c>
      <c r="T135" s="133">
        <f t="shared" si="14"/>
        <v>0</v>
      </c>
      <c r="AR135" s="134" t="s">
        <v>152</v>
      </c>
      <c r="AT135" s="134" t="s">
        <v>147</v>
      </c>
      <c r="AU135" s="134" t="s">
        <v>79</v>
      </c>
      <c r="AY135" s="2" t="s">
        <v>145</v>
      </c>
      <c r="BE135" s="135">
        <f t="shared" si="15"/>
        <v>0</v>
      </c>
      <c r="BF135" s="135">
        <f t="shared" si="16"/>
        <v>0</v>
      </c>
      <c r="BG135" s="135">
        <f t="shared" si="17"/>
        <v>0</v>
      </c>
      <c r="BH135" s="135">
        <f t="shared" si="18"/>
        <v>0</v>
      </c>
      <c r="BI135" s="135">
        <f t="shared" si="19"/>
        <v>0</v>
      </c>
      <c r="BJ135" s="2" t="s">
        <v>79</v>
      </c>
      <c r="BK135" s="135">
        <f t="shared" si="20"/>
        <v>0</v>
      </c>
      <c r="BL135" s="2" t="s">
        <v>152</v>
      </c>
      <c r="BM135" s="134" t="s">
        <v>857</v>
      </c>
    </row>
    <row r="136" spans="2:65" s="17" customFormat="1" ht="37.9" customHeight="1">
      <c r="B136" s="18"/>
      <c r="C136" s="123" t="s">
        <v>71</v>
      </c>
      <c r="D136" s="123" t="s">
        <v>147</v>
      </c>
      <c r="E136" s="124" t="s">
        <v>2302</v>
      </c>
      <c r="F136" s="125" t="s">
        <v>2267</v>
      </c>
      <c r="G136" s="126" t="s">
        <v>316</v>
      </c>
      <c r="H136" s="127">
        <v>8</v>
      </c>
      <c r="I136" s="128"/>
      <c r="J136" s="129">
        <f t="shared" si="11"/>
        <v>0</v>
      </c>
      <c r="K136" s="125" t="s">
        <v>19</v>
      </c>
      <c r="L136" s="18"/>
      <c r="M136" s="130" t="s">
        <v>19</v>
      </c>
      <c r="N136" s="131" t="s">
        <v>42</v>
      </c>
      <c r="P136" s="132">
        <f t="shared" si="12"/>
        <v>0</v>
      </c>
      <c r="Q136" s="132">
        <v>0</v>
      </c>
      <c r="R136" s="132">
        <f t="shared" si="13"/>
        <v>0</v>
      </c>
      <c r="S136" s="132">
        <v>0</v>
      </c>
      <c r="T136" s="133">
        <f t="shared" si="14"/>
        <v>0</v>
      </c>
      <c r="AR136" s="134" t="s">
        <v>152</v>
      </c>
      <c r="AT136" s="134" t="s">
        <v>147</v>
      </c>
      <c r="AU136" s="134" t="s">
        <v>79</v>
      </c>
      <c r="AY136" s="2" t="s">
        <v>145</v>
      </c>
      <c r="BE136" s="135">
        <f t="shared" si="15"/>
        <v>0</v>
      </c>
      <c r="BF136" s="135">
        <f t="shared" si="16"/>
        <v>0</v>
      </c>
      <c r="BG136" s="135">
        <f t="shared" si="17"/>
        <v>0</v>
      </c>
      <c r="BH136" s="135">
        <f t="shared" si="18"/>
        <v>0</v>
      </c>
      <c r="BI136" s="135">
        <f t="shared" si="19"/>
        <v>0</v>
      </c>
      <c r="BJ136" s="2" t="s">
        <v>79</v>
      </c>
      <c r="BK136" s="135">
        <f t="shared" si="20"/>
        <v>0</v>
      </c>
      <c r="BL136" s="2" t="s">
        <v>152</v>
      </c>
      <c r="BM136" s="134" t="s">
        <v>872</v>
      </c>
    </row>
    <row r="137" spans="2:63" s="110" customFormat="1" ht="25.9" customHeight="1">
      <c r="B137" s="111"/>
      <c r="D137" s="112" t="s">
        <v>70</v>
      </c>
      <c r="E137" s="113" t="s">
        <v>2303</v>
      </c>
      <c r="F137" s="113" t="s">
        <v>2304</v>
      </c>
      <c r="I137" s="114"/>
      <c r="J137" s="115">
        <f>BK137</f>
        <v>0</v>
      </c>
      <c r="L137" s="111"/>
      <c r="M137" s="116"/>
      <c r="P137" s="117">
        <f>SUM(P138:P166)</f>
        <v>0</v>
      </c>
      <c r="R137" s="117">
        <f>SUM(R138:R166)</f>
        <v>0</v>
      </c>
      <c r="T137" s="118">
        <f>SUM(T138:T166)</f>
        <v>0</v>
      </c>
      <c r="AR137" s="112" t="s">
        <v>79</v>
      </c>
      <c r="AT137" s="119" t="s">
        <v>70</v>
      </c>
      <c r="AU137" s="119" t="s">
        <v>71</v>
      </c>
      <c r="AY137" s="112" t="s">
        <v>145</v>
      </c>
      <c r="BK137" s="120">
        <f>SUM(BK138:BK166)</f>
        <v>0</v>
      </c>
    </row>
    <row r="138" spans="2:65" s="17" customFormat="1" ht="33" customHeight="1">
      <c r="B138" s="18"/>
      <c r="C138" s="123" t="s">
        <v>71</v>
      </c>
      <c r="D138" s="123" t="s">
        <v>147</v>
      </c>
      <c r="E138" s="124" t="s">
        <v>2305</v>
      </c>
      <c r="F138" s="125" t="s">
        <v>2306</v>
      </c>
      <c r="G138" s="126" t="s">
        <v>2195</v>
      </c>
      <c r="H138" s="127">
        <v>1</v>
      </c>
      <c r="I138" s="128"/>
      <c r="J138" s="129">
        <f aca="true" t="shared" si="21" ref="J138:J166">ROUND(I138*H138,2)</f>
        <v>0</v>
      </c>
      <c r="K138" s="125" t="s">
        <v>19</v>
      </c>
      <c r="L138" s="18"/>
      <c r="M138" s="130" t="s">
        <v>19</v>
      </c>
      <c r="N138" s="131" t="s">
        <v>42</v>
      </c>
      <c r="P138" s="132">
        <f aca="true" t="shared" si="22" ref="P138:P166">O138*H138</f>
        <v>0</v>
      </c>
      <c r="Q138" s="132">
        <v>0</v>
      </c>
      <c r="R138" s="132">
        <f aca="true" t="shared" si="23" ref="R138:R166">Q138*H138</f>
        <v>0</v>
      </c>
      <c r="S138" s="132">
        <v>0</v>
      </c>
      <c r="T138" s="133">
        <f aca="true" t="shared" si="24" ref="T138:T166">S138*H138</f>
        <v>0</v>
      </c>
      <c r="AR138" s="134" t="s">
        <v>152</v>
      </c>
      <c r="AT138" s="134" t="s">
        <v>147</v>
      </c>
      <c r="AU138" s="134" t="s">
        <v>79</v>
      </c>
      <c r="AY138" s="2" t="s">
        <v>145</v>
      </c>
      <c r="BE138" s="135">
        <f t="shared" si="15"/>
        <v>0</v>
      </c>
      <c r="BF138" s="135">
        <f t="shared" si="16"/>
        <v>0</v>
      </c>
      <c r="BG138" s="135">
        <f t="shared" si="17"/>
        <v>0</v>
      </c>
      <c r="BH138" s="135">
        <f t="shared" si="18"/>
        <v>0</v>
      </c>
      <c r="BI138" s="135">
        <f t="shared" si="19"/>
        <v>0</v>
      </c>
      <c r="BJ138" s="2" t="s">
        <v>79</v>
      </c>
      <c r="BK138" s="135">
        <f aca="true" t="shared" si="25" ref="BK138:BK166">ROUND(I138*H138,2)</f>
        <v>0</v>
      </c>
      <c r="BL138" s="2" t="s">
        <v>152</v>
      </c>
      <c r="BM138" s="134" t="s">
        <v>891</v>
      </c>
    </row>
    <row r="139" spans="2:65" s="17" customFormat="1" ht="16.5" customHeight="1">
      <c r="B139" s="18"/>
      <c r="C139" s="123" t="s">
        <v>71</v>
      </c>
      <c r="D139" s="123" t="s">
        <v>147</v>
      </c>
      <c r="E139" s="124" t="s">
        <v>2307</v>
      </c>
      <c r="F139" s="125" t="s">
        <v>2308</v>
      </c>
      <c r="G139" s="126" t="s">
        <v>1495</v>
      </c>
      <c r="H139" s="127">
        <v>2</v>
      </c>
      <c r="I139" s="128"/>
      <c r="J139" s="129">
        <f t="shared" si="21"/>
        <v>0</v>
      </c>
      <c r="K139" s="125" t="s">
        <v>19</v>
      </c>
      <c r="L139" s="18"/>
      <c r="M139" s="130" t="s">
        <v>19</v>
      </c>
      <c r="N139" s="131" t="s">
        <v>42</v>
      </c>
      <c r="P139" s="132">
        <f t="shared" si="22"/>
        <v>0</v>
      </c>
      <c r="Q139" s="132">
        <v>0</v>
      </c>
      <c r="R139" s="132">
        <f t="shared" si="23"/>
        <v>0</v>
      </c>
      <c r="S139" s="132">
        <v>0</v>
      </c>
      <c r="T139" s="133">
        <f t="shared" si="24"/>
        <v>0</v>
      </c>
      <c r="AR139" s="134" t="s">
        <v>152</v>
      </c>
      <c r="AT139" s="134" t="s">
        <v>147</v>
      </c>
      <c r="AU139" s="134" t="s">
        <v>79</v>
      </c>
      <c r="AY139" s="2" t="s">
        <v>145</v>
      </c>
      <c r="BE139" s="135">
        <f t="shared" si="15"/>
        <v>0</v>
      </c>
      <c r="BF139" s="135">
        <f t="shared" si="16"/>
        <v>0</v>
      </c>
      <c r="BG139" s="135">
        <f t="shared" si="17"/>
        <v>0</v>
      </c>
      <c r="BH139" s="135">
        <f t="shared" si="18"/>
        <v>0</v>
      </c>
      <c r="BI139" s="135">
        <f t="shared" si="19"/>
        <v>0</v>
      </c>
      <c r="BJ139" s="2" t="s">
        <v>79</v>
      </c>
      <c r="BK139" s="135">
        <f t="shared" si="25"/>
        <v>0</v>
      </c>
      <c r="BL139" s="2" t="s">
        <v>152</v>
      </c>
      <c r="BM139" s="134" t="s">
        <v>902</v>
      </c>
    </row>
    <row r="140" spans="2:65" s="17" customFormat="1" ht="16.5" customHeight="1">
      <c r="B140" s="18"/>
      <c r="C140" s="123" t="s">
        <v>71</v>
      </c>
      <c r="D140" s="123" t="s">
        <v>147</v>
      </c>
      <c r="E140" s="124" t="s">
        <v>2309</v>
      </c>
      <c r="F140" s="125" t="s">
        <v>2310</v>
      </c>
      <c r="G140" s="126" t="s">
        <v>1495</v>
      </c>
      <c r="H140" s="127">
        <v>3</v>
      </c>
      <c r="I140" s="128"/>
      <c r="J140" s="129">
        <f t="shared" si="21"/>
        <v>0</v>
      </c>
      <c r="K140" s="125" t="s">
        <v>19</v>
      </c>
      <c r="L140" s="18"/>
      <c r="M140" s="130" t="s">
        <v>19</v>
      </c>
      <c r="N140" s="131" t="s">
        <v>42</v>
      </c>
      <c r="P140" s="132">
        <f t="shared" si="22"/>
        <v>0</v>
      </c>
      <c r="Q140" s="132">
        <v>0</v>
      </c>
      <c r="R140" s="132">
        <f t="shared" si="23"/>
        <v>0</v>
      </c>
      <c r="S140" s="132">
        <v>0</v>
      </c>
      <c r="T140" s="133">
        <f t="shared" si="24"/>
        <v>0</v>
      </c>
      <c r="AR140" s="134" t="s">
        <v>152</v>
      </c>
      <c r="AT140" s="134" t="s">
        <v>147</v>
      </c>
      <c r="AU140" s="134" t="s">
        <v>79</v>
      </c>
      <c r="AY140" s="2" t="s">
        <v>145</v>
      </c>
      <c r="BE140" s="135">
        <f t="shared" si="15"/>
        <v>0</v>
      </c>
      <c r="BF140" s="135">
        <f t="shared" si="16"/>
        <v>0</v>
      </c>
      <c r="BG140" s="135">
        <f t="shared" si="17"/>
        <v>0</v>
      </c>
      <c r="BH140" s="135">
        <f t="shared" si="18"/>
        <v>0</v>
      </c>
      <c r="BI140" s="135">
        <f t="shared" si="19"/>
        <v>0</v>
      </c>
      <c r="BJ140" s="2" t="s">
        <v>79</v>
      </c>
      <c r="BK140" s="135">
        <f t="shared" si="25"/>
        <v>0</v>
      </c>
      <c r="BL140" s="2" t="s">
        <v>152</v>
      </c>
      <c r="BM140" s="134" t="s">
        <v>913</v>
      </c>
    </row>
    <row r="141" spans="2:65" s="17" customFormat="1" ht="16.5" customHeight="1">
      <c r="B141" s="18"/>
      <c r="C141" s="123" t="s">
        <v>71</v>
      </c>
      <c r="D141" s="123" t="s">
        <v>147</v>
      </c>
      <c r="E141" s="124" t="s">
        <v>2311</v>
      </c>
      <c r="F141" s="125" t="s">
        <v>2312</v>
      </c>
      <c r="G141" s="126" t="s">
        <v>1495</v>
      </c>
      <c r="H141" s="127">
        <v>1</v>
      </c>
      <c r="I141" s="128"/>
      <c r="J141" s="129">
        <f t="shared" si="21"/>
        <v>0</v>
      </c>
      <c r="K141" s="125" t="s">
        <v>19</v>
      </c>
      <c r="L141" s="18"/>
      <c r="M141" s="130" t="s">
        <v>19</v>
      </c>
      <c r="N141" s="131" t="s">
        <v>42</v>
      </c>
      <c r="P141" s="132">
        <f t="shared" si="22"/>
        <v>0</v>
      </c>
      <c r="Q141" s="132">
        <v>0</v>
      </c>
      <c r="R141" s="132">
        <f t="shared" si="23"/>
        <v>0</v>
      </c>
      <c r="S141" s="132">
        <v>0</v>
      </c>
      <c r="T141" s="133">
        <f t="shared" si="24"/>
        <v>0</v>
      </c>
      <c r="AR141" s="134" t="s">
        <v>152</v>
      </c>
      <c r="AT141" s="134" t="s">
        <v>147</v>
      </c>
      <c r="AU141" s="134" t="s">
        <v>79</v>
      </c>
      <c r="AY141" s="2" t="s">
        <v>145</v>
      </c>
      <c r="BE141" s="135">
        <f t="shared" si="15"/>
        <v>0</v>
      </c>
      <c r="BF141" s="135">
        <f t="shared" si="16"/>
        <v>0</v>
      </c>
      <c r="BG141" s="135">
        <f t="shared" si="17"/>
        <v>0</v>
      </c>
      <c r="BH141" s="135">
        <f t="shared" si="18"/>
        <v>0</v>
      </c>
      <c r="BI141" s="135">
        <f t="shared" si="19"/>
        <v>0</v>
      </c>
      <c r="BJ141" s="2" t="s">
        <v>79</v>
      </c>
      <c r="BK141" s="135">
        <f t="shared" si="25"/>
        <v>0</v>
      </c>
      <c r="BL141" s="2" t="s">
        <v>152</v>
      </c>
      <c r="BM141" s="134" t="s">
        <v>924</v>
      </c>
    </row>
    <row r="142" spans="2:65" s="17" customFormat="1" ht="24.2" customHeight="1">
      <c r="B142" s="18"/>
      <c r="C142" s="123" t="s">
        <v>71</v>
      </c>
      <c r="D142" s="123" t="s">
        <v>147</v>
      </c>
      <c r="E142" s="124" t="s">
        <v>2313</v>
      </c>
      <c r="F142" s="125" t="s">
        <v>2314</v>
      </c>
      <c r="G142" s="126" t="s">
        <v>1495</v>
      </c>
      <c r="H142" s="127">
        <v>3</v>
      </c>
      <c r="I142" s="128"/>
      <c r="J142" s="129">
        <f t="shared" si="21"/>
        <v>0</v>
      </c>
      <c r="K142" s="125" t="s">
        <v>19</v>
      </c>
      <c r="L142" s="18"/>
      <c r="M142" s="130" t="s">
        <v>19</v>
      </c>
      <c r="N142" s="131" t="s">
        <v>42</v>
      </c>
      <c r="P142" s="132">
        <f t="shared" si="22"/>
        <v>0</v>
      </c>
      <c r="Q142" s="132">
        <v>0</v>
      </c>
      <c r="R142" s="132">
        <f t="shared" si="23"/>
        <v>0</v>
      </c>
      <c r="S142" s="132">
        <v>0</v>
      </c>
      <c r="T142" s="133">
        <f t="shared" si="24"/>
        <v>0</v>
      </c>
      <c r="AR142" s="134" t="s">
        <v>152</v>
      </c>
      <c r="AT142" s="134" t="s">
        <v>147</v>
      </c>
      <c r="AU142" s="134" t="s">
        <v>79</v>
      </c>
      <c r="AY142" s="2" t="s">
        <v>145</v>
      </c>
      <c r="BE142" s="135">
        <f t="shared" si="15"/>
        <v>0</v>
      </c>
      <c r="BF142" s="135">
        <f t="shared" si="16"/>
        <v>0</v>
      </c>
      <c r="BG142" s="135">
        <f t="shared" si="17"/>
        <v>0</v>
      </c>
      <c r="BH142" s="135">
        <f t="shared" si="18"/>
        <v>0</v>
      </c>
      <c r="BI142" s="135">
        <f t="shared" si="19"/>
        <v>0</v>
      </c>
      <c r="BJ142" s="2" t="s">
        <v>79</v>
      </c>
      <c r="BK142" s="135">
        <f t="shared" si="25"/>
        <v>0</v>
      </c>
      <c r="BL142" s="2" t="s">
        <v>152</v>
      </c>
      <c r="BM142" s="134" t="s">
        <v>946</v>
      </c>
    </row>
    <row r="143" spans="2:65" s="17" customFormat="1" ht="24.2" customHeight="1">
      <c r="B143" s="18"/>
      <c r="C143" s="123" t="s">
        <v>71</v>
      </c>
      <c r="D143" s="123" t="s">
        <v>147</v>
      </c>
      <c r="E143" s="124" t="s">
        <v>2315</v>
      </c>
      <c r="F143" s="125" t="s">
        <v>2316</v>
      </c>
      <c r="G143" s="126" t="s">
        <v>1495</v>
      </c>
      <c r="H143" s="127">
        <v>4</v>
      </c>
      <c r="I143" s="128"/>
      <c r="J143" s="129">
        <f t="shared" si="21"/>
        <v>0</v>
      </c>
      <c r="K143" s="125" t="s">
        <v>19</v>
      </c>
      <c r="L143" s="18"/>
      <c r="M143" s="130" t="s">
        <v>19</v>
      </c>
      <c r="N143" s="131" t="s">
        <v>42</v>
      </c>
      <c r="P143" s="132">
        <f t="shared" si="22"/>
        <v>0</v>
      </c>
      <c r="Q143" s="132">
        <v>0</v>
      </c>
      <c r="R143" s="132">
        <f t="shared" si="23"/>
        <v>0</v>
      </c>
      <c r="S143" s="132">
        <v>0</v>
      </c>
      <c r="T143" s="133">
        <f t="shared" si="24"/>
        <v>0</v>
      </c>
      <c r="AR143" s="134" t="s">
        <v>152</v>
      </c>
      <c r="AT143" s="134" t="s">
        <v>147</v>
      </c>
      <c r="AU143" s="134" t="s">
        <v>79</v>
      </c>
      <c r="AY143" s="2" t="s">
        <v>145</v>
      </c>
      <c r="BE143" s="135">
        <f t="shared" si="15"/>
        <v>0</v>
      </c>
      <c r="BF143" s="135">
        <f t="shared" si="16"/>
        <v>0</v>
      </c>
      <c r="BG143" s="135">
        <f t="shared" si="17"/>
        <v>0</v>
      </c>
      <c r="BH143" s="135">
        <f t="shared" si="18"/>
        <v>0</v>
      </c>
      <c r="BI143" s="135">
        <f t="shared" si="19"/>
        <v>0</v>
      </c>
      <c r="BJ143" s="2" t="s">
        <v>79</v>
      </c>
      <c r="BK143" s="135">
        <f t="shared" si="25"/>
        <v>0</v>
      </c>
      <c r="BL143" s="2" t="s">
        <v>152</v>
      </c>
      <c r="BM143" s="134" t="s">
        <v>958</v>
      </c>
    </row>
    <row r="144" spans="2:65" s="17" customFormat="1" ht="16.5" customHeight="1">
      <c r="B144" s="18"/>
      <c r="C144" s="123" t="s">
        <v>71</v>
      </c>
      <c r="D144" s="123" t="s">
        <v>147</v>
      </c>
      <c r="E144" s="124" t="s">
        <v>2317</v>
      </c>
      <c r="F144" s="125" t="s">
        <v>2318</v>
      </c>
      <c r="G144" s="126" t="s">
        <v>1495</v>
      </c>
      <c r="H144" s="127">
        <v>1</v>
      </c>
      <c r="I144" s="128"/>
      <c r="J144" s="129">
        <f t="shared" si="21"/>
        <v>0</v>
      </c>
      <c r="K144" s="125" t="s">
        <v>19</v>
      </c>
      <c r="L144" s="18"/>
      <c r="M144" s="130" t="s">
        <v>19</v>
      </c>
      <c r="N144" s="131" t="s">
        <v>42</v>
      </c>
      <c r="P144" s="132">
        <f t="shared" si="22"/>
        <v>0</v>
      </c>
      <c r="Q144" s="132">
        <v>0</v>
      </c>
      <c r="R144" s="132">
        <f t="shared" si="23"/>
        <v>0</v>
      </c>
      <c r="S144" s="132">
        <v>0</v>
      </c>
      <c r="T144" s="133">
        <f t="shared" si="24"/>
        <v>0</v>
      </c>
      <c r="AR144" s="134" t="s">
        <v>152</v>
      </c>
      <c r="AT144" s="134" t="s">
        <v>147</v>
      </c>
      <c r="AU144" s="134" t="s">
        <v>79</v>
      </c>
      <c r="AY144" s="2" t="s">
        <v>145</v>
      </c>
      <c r="BE144" s="135">
        <f t="shared" si="15"/>
        <v>0</v>
      </c>
      <c r="BF144" s="135">
        <f t="shared" si="16"/>
        <v>0</v>
      </c>
      <c r="BG144" s="135">
        <f t="shared" si="17"/>
        <v>0</v>
      </c>
      <c r="BH144" s="135">
        <f t="shared" si="18"/>
        <v>0</v>
      </c>
      <c r="BI144" s="135">
        <f t="shared" si="19"/>
        <v>0</v>
      </c>
      <c r="BJ144" s="2" t="s">
        <v>79</v>
      </c>
      <c r="BK144" s="135">
        <f t="shared" si="25"/>
        <v>0</v>
      </c>
      <c r="BL144" s="2" t="s">
        <v>152</v>
      </c>
      <c r="BM144" s="134" t="s">
        <v>967</v>
      </c>
    </row>
    <row r="145" spans="2:65" s="17" customFormat="1" ht="24.2" customHeight="1">
      <c r="B145" s="18"/>
      <c r="C145" s="123" t="s">
        <v>71</v>
      </c>
      <c r="D145" s="123" t="s">
        <v>147</v>
      </c>
      <c r="E145" s="124" t="s">
        <v>2319</v>
      </c>
      <c r="F145" s="125" t="s">
        <v>2320</v>
      </c>
      <c r="G145" s="126" t="s">
        <v>1495</v>
      </c>
      <c r="H145" s="127">
        <v>2</v>
      </c>
      <c r="I145" s="128"/>
      <c r="J145" s="129">
        <f t="shared" si="21"/>
        <v>0</v>
      </c>
      <c r="K145" s="125" t="s">
        <v>19</v>
      </c>
      <c r="L145" s="18"/>
      <c r="M145" s="130" t="s">
        <v>19</v>
      </c>
      <c r="N145" s="131" t="s">
        <v>42</v>
      </c>
      <c r="P145" s="132">
        <f t="shared" si="22"/>
        <v>0</v>
      </c>
      <c r="Q145" s="132">
        <v>0</v>
      </c>
      <c r="R145" s="132">
        <f t="shared" si="23"/>
        <v>0</v>
      </c>
      <c r="S145" s="132">
        <v>0</v>
      </c>
      <c r="T145" s="133">
        <f t="shared" si="24"/>
        <v>0</v>
      </c>
      <c r="AR145" s="134" t="s">
        <v>152</v>
      </c>
      <c r="AT145" s="134" t="s">
        <v>147</v>
      </c>
      <c r="AU145" s="134" t="s">
        <v>79</v>
      </c>
      <c r="AY145" s="2" t="s">
        <v>145</v>
      </c>
      <c r="BE145" s="135">
        <f t="shared" si="15"/>
        <v>0</v>
      </c>
      <c r="BF145" s="135">
        <f t="shared" si="16"/>
        <v>0</v>
      </c>
      <c r="BG145" s="135">
        <f t="shared" si="17"/>
        <v>0</v>
      </c>
      <c r="BH145" s="135">
        <f t="shared" si="18"/>
        <v>0</v>
      </c>
      <c r="BI145" s="135">
        <f t="shared" si="19"/>
        <v>0</v>
      </c>
      <c r="BJ145" s="2" t="s">
        <v>79</v>
      </c>
      <c r="BK145" s="135">
        <f t="shared" si="25"/>
        <v>0</v>
      </c>
      <c r="BL145" s="2" t="s">
        <v>152</v>
      </c>
      <c r="BM145" s="134" t="s">
        <v>975</v>
      </c>
    </row>
    <row r="146" spans="2:65" s="17" customFormat="1" ht="55.5" customHeight="1">
      <c r="B146" s="18"/>
      <c r="C146" s="123" t="s">
        <v>71</v>
      </c>
      <c r="D146" s="123" t="s">
        <v>147</v>
      </c>
      <c r="E146" s="124" t="s">
        <v>2321</v>
      </c>
      <c r="F146" s="125" t="s">
        <v>2322</v>
      </c>
      <c r="G146" s="126" t="s">
        <v>1495</v>
      </c>
      <c r="H146" s="127">
        <v>1</v>
      </c>
      <c r="I146" s="128"/>
      <c r="J146" s="129">
        <f t="shared" si="21"/>
        <v>0</v>
      </c>
      <c r="K146" s="125" t="s">
        <v>19</v>
      </c>
      <c r="L146" s="18"/>
      <c r="M146" s="130" t="s">
        <v>19</v>
      </c>
      <c r="N146" s="131" t="s">
        <v>42</v>
      </c>
      <c r="P146" s="132">
        <f t="shared" si="22"/>
        <v>0</v>
      </c>
      <c r="Q146" s="132">
        <v>0</v>
      </c>
      <c r="R146" s="132">
        <f t="shared" si="23"/>
        <v>0</v>
      </c>
      <c r="S146" s="132">
        <v>0</v>
      </c>
      <c r="T146" s="133">
        <f t="shared" si="24"/>
        <v>0</v>
      </c>
      <c r="AR146" s="134" t="s">
        <v>152</v>
      </c>
      <c r="AT146" s="134" t="s">
        <v>147</v>
      </c>
      <c r="AU146" s="134" t="s">
        <v>79</v>
      </c>
      <c r="AY146" s="2" t="s">
        <v>145</v>
      </c>
      <c r="BE146" s="135">
        <f t="shared" si="15"/>
        <v>0</v>
      </c>
      <c r="BF146" s="135">
        <f t="shared" si="16"/>
        <v>0</v>
      </c>
      <c r="BG146" s="135">
        <f t="shared" si="17"/>
        <v>0</v>
      </c>
      <c r="BH146" s="135">
        <f t="shared" si="18"/>
        <v>0</v>
      </c>
      <c r="BI146" s="135">
        <f t="shared" si="19"/>
        <v>0</v>
      </c>
      <c r="BJ146" s="2" t="s">
        <v>79</v>
      </c>
      <c r="BK146" s="135">
        <f t="shared" si="25"/>
        <v>0</v>
      </c>
      <c r="BL146" s="2" t="s">
        <v>152</v>
      </c>
      <c r="BM146" s="134" t="s">
        <v>987</v>
      </c>
    </row>
    <row r="147" spans="2:65" s="17" customFormat="1" ht="16.5" customHeight="1">
      <c r="B147" s="18"/>
      <c r="C147" s="123" t="s">
        <v>71</v>
      </c>
      <c r="D147" s="123" t="s">
        <v>147</v>
      </c>
      <c r="E147" s="124" t="s">
        <v>2323</v>
      </c>
      <c r="F147" s="125" t="s">
        <v>2324</v>
      </c>
      <c r="G147" s="126" t="s">
        <v>2195</v>
      </c>
      <c r="H147" s="127">
        <v>2</v>
      </c>
      <c r="I147" s="128"/>
      <c r="J147" s="129">
        <f t="shared" si="21"/>
        <v>0</v>
      </c>
      <c r="K147" s="125" t="s">
        <v>19</v>
      </c>
      <c r="L147" s="18"/>
      <c r="M147" s="130" t="s">
        <v>19</v>
      </c>
      <c r="N147" s="131" t="s">
        <v>42</v>
      </c>
      <c r="P147" s="132">
        <f t="shared" si="22"/>
        <v>0</v>
      </c>
      <c r="Q147" s="132">
        <v>0</v>
      </c>
      <c r="R147" s="132">
        <f t="shared" si="23"/>
        <v>0</v>
      </c>
      <c r="S147" s="132">
        <v>0</v>
      </c>
      <c r="T147" s="133">
        <f t="shared" si="24"/>
        <v>0</v>
      </c>
      <c r="AR147" s="134" t="s">
        <v>152</v>
      </c>
      <c r="AT147" s="134" t="s">
        <v>147</v>
      </c>
      <c r="AU147" s="134" t="s">
        <v>79</v>
      </c>
      <c r="AY147" s="2" t="s">
        <v>145</v>
      </c>
      <c r="BE147" s="135">
        <f t="shared" si="15"/>
        <v>0</v>
      </c>
      <c r="BF147" s="135">
        <f t="shared" si="16"/>
        <v>0</v>
      </c>
      <c r="BG147" s="135">
        <f t="shared" si="17"/>
        <v>0</v>
      </c>
      <c r="BH147" s="135">
        <f t="shared" si="18"/>
        <v>0</v>
      </c>
      <c r="BI147" s="135">
        <f t="shared" si="19"/>
        <v>0</v>
      </c>
      <c r="BJ147" s="2" t="s">
        <v>79</v>
      </c>
      <c r="BK147" s="135">
        <f t="shared" si="25"/>
        <v>0</v>
      </c>
      <c r="BL147" s="2" t="s">
        <v>152</v>
      </c>
      <c r="BM147" s="134" t="s">
        <v>998</v>
      </c>
    </row>
    <row r="148" spans="2:65" s="17" customFormat="1" ht="66.75" customHeight="1">
      <c r="B148" s="18"/>
      <c r="C148" s="123" t="s">
        <v>71</v>
      </c>
      <c r="D148" s="123" t="s">
        <v>147</v>
      </c>
      <c r="E148" s="124" t="s">
        <v>2325</v>
      </c>
      <c r="F148" s="125" t="s">
        <v>2326</v>
      </c>
      <c r="G148" s="126" t="s">
        <v>1495</v>
      </c>
      <c r="H148" s="127">
        <v>1</v>
      </c>
      <c r="I148" s="128"/>
      <c r="J148" s="129">
        <f t="shared" si="21"/>
        <v>0</v>
      </c>
      <c r="K148" s="125" t="s">
        <v>19</v>
      </c>
      <c r="L148" s="18"/>
      <c r="M148" s="130" t="s">
        <v>19</v>
      </c>
      <c r="N148" s="131" t="s">
        <v>42</v>
      </c>
      <c r="P148" s="132">
        <f t="shared" si="22"/>
        <v>0</v>
      </c>
      <c r="Q148" s="132">
        <v>0</v>
      </c>
      <c r="R148" s="132">
        <f t="shared" si="23"/>
        <v>0</v>
      </c>
      <c r="S148" s="132">
        <v>0</v>
      </c>
      <c r="T148" s="133">
        <f t="shared" si="24"/>
        <v>0</v>
      </c>
      <c r="AR148" s="134" t="s">
        <v>152</v>
      </c>
      <c r="AT148" s="134" t="s">
        <v>147</v>
      </c>
      <c r="AU148" s="134" t="s">
        <v>79</v>
      </c>
      <c r="AY148" s="2" t="s">
        <v>145</v>
      </c>
      <c r="BE148" s="135">
        <f t="shared" si="15"/>
        <v>0</v>
      </c>
      <c r="BF148" s="135">
        <f t="shared" si="16"/>
        <v>0</v>
      </c>
      <c r="BG148" s="135">
        <f t="shared" si="17"/>
        <v>0</v>
      </c>
      <c r="BH148" s="135">
        <f t="shared" si="18"/>
        <v>0</v>
      </c>
      <c r="BI148" s="135">
        <f t="shared" si="19"/>
        <v>0</v>
      </c>
      <c r="BJ148" s="2" t="s">
        <v>79</v>
      </c>
      <c r="BK148" s="135">
        <f t="shared" si="25"/>
        <v>0</v>
      </c>
      <c r="BL148" s="2" t="s">
        <v>152</v>
      </c>
      <c r="BM148" s="134" t="s">
        <v>1010</v>
      </c>
    </row>
    <row r="149" spans="2:65" s="17" customFormat="1" ht="16.5" customHeight="1">
      <c r="B149" s="18"/>
      <c r="C149" s="123" t="s">
        <v>71</v>
      </c>
      <c r="D149" s="123" t="s">
        <v>147</v>
      </c>
      <c r="E149" s="124" t="s">
        <v>2327</v>
      </c>
      <c r="F149" s="125" t="s">
        <v>2328</v>
      </c>
      <c r="G149" s="126" t="s">
        <v>1495</v>
      </c>
      <c r="H149" s="127">
        <v>4</v>
      </c>
      <c r="I149" s="128"/>
      <c r="J149" s="129">
        <f t="shared" si="21"/>
        <v>0</v>
      </c>
      <c r="K149" s="125" t="s">
        <v>19</v>
      </c>
      <c r="L149" s="18"/>
      <c r="M149" s="130" t="s">
        <v>19</v>
      </c>
      <c r="N149" s="131" t="s">
        <v>42</v>
      </c>
      <c r="P149" s="132">
        <f t="shared" si="22"/>
        <v>0</v>
      </c>
      <c r="Q149" s="132">
        <v>0</v>
      </c>
      <c r="R149" s="132">
        <f t="shared" si="23"/>
        <v>0</v>
      </c>
      <c r="S149" s="132">
        <v>0</v>
      </c>
      <c r="T149" s="133">
        <f t="shared" si="24"/>
        <v>0</v>
      </c>
      <c r="AR149" s="134" t="s">
        <v>152</v>
      </c>
      <c r="AT149" s="134" t="s">
        <v>147</v>
      </c>
      <c r="AU149" s="134" t="s">
        <v>79</v>
      </c>
      <c r="AY149" s="2" t="s">
        <v>145</v>
      </c>
      <c r="BE149" s="135">
        <f t="shared" si="15"/>
        <v>0</v>
      </c>
      <c r="BF149" s="135">
        <f t="shared" si="16"/>
        <v>0</v>
      </c>
      <c r="BG149" s="135">
        <f t="shared" si="17"/>
        <v>0</v>
      </c>
      <c r="BH149" s="135">
        <f t="shared" si="18"/>
        <v>0</v>
      </c>
      <c r="BI149" s="135">
        <f t="shared" si="19"/>
        <v>0</v>
      </c>
      <c r="BJ149" s="2" t="s">
        <v>79</v>
      </c>
      <c r="BK149" s="135">
        <f t="shared" si="25"/>
        <v>0</v>
      </c>
      <c r="BL149" s="2" t="s">
        <v>152</v>
      </c>
      <c r="BM149" s="134" t="s">
        <v>1023</v>
      </c>
    </row>
    <row r="150" spans="2:65" s="17" customFormat="1" ht="16.5" customHeight="1">
      <c r="B150" s="18"/>
      <c r="C150" s="123" t="s">
        <v>71</v>
      </c>
      <c r="D150" s="123" t="s">
        <v>147</v>
      </c>
      <c r="E150" s="124" t="s">
        <v>2329</v>
      </c>
      <c r="F150" s="125" t="s">
        <v>2330</v>
      </c>
      <c r="G150" s="126" t="s">
        <v>1495</v>
      </c>
      <c r="H150" s="127">
        <v>1</v>
      </c>
      <c r="I150" s="128"/>
      <c r="J150" s="129">
        <f t="shared" si="21"/>
        <v>0</v>
      </c>
      <c r="K150" s="125" t="s">
        <v>19</v>
      </c>
      <c r="L150" s="18"/>
      <c r="M150" s="130" t="s">
        <v>19</v>
      </c>
      <c r="N150" s="131" t="s">
        <v>42</v>
      </c>
      <c r="P150" s="132">
        <f t="shared" si="22"/>
        <v>0</v>
      </c>
      <c r="Q150" s="132">
        <v>0</v>
      </c>
      <c r="R150" s="132">
        <f t="shared" si="23"/>
        <v>0</v>
      </c>
      <c r="S150" s="132">
        <v>0</v>
      </c>
      <c r="T150" s="133">
        <f t="shared" si="24"/>
        <v>0</v>
      </c>
      <c r="AR150" s="134" t="s">
        <v>152</v>
      </c>
      <c r="AT150" s="134" t="s">
        <v>147</v>
      </c>
      <c r="AU150" s="134" t="s">
        <v>79</v>
      </c>
      <c r="AY150" s="2" t="s">
        <v>145</v>
      </c>
      <c r="BE150" s="135">
        <f t="shared" si="15"/>
        <v>0</v>
      </c>
      <c r="BF150" s="135">
        <f t="shared" si="16"/>
        <v>0</v>
      </c>
      <c r="BG150" s="135">
        <f t="shared" si="17"/>
        <v>0</v>
      </c>
      <c r="BH150" s="135">
        <f t="shared" si="18"/>
        <v>0</v>
      </c>
      <c r="BI150" s="135">
        <f t="shared" si="19"/>
        <v>0</v>
      </c>
      <c r="BJ150" s="2" t="s">
        <v>79</v>
      </c>
      <c r="BK150" s="135">
        <f t="shared" si="25"/>
        <v>0</v>
      </c>
      <c r="BL150" s="2" t="s">
        <v>152</v>
      </c>
      <c r="BM150" s="134" t="s">
        <v>1038</v>
      </c>
    </row>
    <row r="151" spans="2:47" s="17" customFormat="1" ht="29.25">
      <c r="B151" s="18"/>
      <c r="D151" s="142" t="s">
        <v>310</v>
      </c>
      <c r="F151" s="164" t="s">
        <v>2331</v>
      </c>
      <c r="I151" s="138"/>
      <c r="L151" s="18"/>
      <c r="M151" s="139"/>
      <c r="T151" s="42"/>
      <c r="AT151" s="2" t="s">
        <v>310</v>
      </c>
      <c r="AU151" s="2" t="s">
        <v>79</v>
      </c>
    </row>
    <row r="152" spans="2:65" s="17" customFormat="1" ht="16.5" customHeight="1">
      <c r="B152" s="18"/>
      <c r="C152" s="123" t="s">
        <v>71</v>
      </c>
      <c r="D152" s="123" t="s">
        <v>147</v>
      </c>
      <c r="E152" s="124" t="s">
        <v>2332</v>
      </c>
      <c r="F152" s="125" t="s">
        <v>2333</v>
      </c>
      <c r="G152" s="126" t="s">
        <v>292</v>
      </c>
      <c r="H152" s="127">
        <v>10</v>
      </c>
      <c r="I152" s="128"/>
      <c r="J152" s="129">
        <f t="shared" si="21"/>
        <v>0</v>
      </c>
      <c r="K152" s="125" t="s">
        <v>19</v>
      </c>
      <c r="L152" s="18"/>
      <c r="M152" s="130" t="s">
        <v>19</v>
      </c>
      <c r="N152" s="131" t="s">
        <v>42</v>
      </c>
      <c r="P152" s="132">
        <f t="shared" si="22"/>
        <v>0</v>
      </c>
      <c r="Q152" s="132">
        <v>0</v>
      </c>
      <c r="R152" s="132">
        <f t="shared" si="23"/>
        <v>0</v>
      </c>
      <c r="S152" s="132">
        <v>0</v>
      </c>
      <c r="T152" s="133">
        <f t="shared" si="24"/>
        <v>0</v>
      </c>
      <c r="AR152" s="134" t="s">
        <v>152</v>
      </c>
      <c r="AT152" s="134" t="s">
        <v>147</v>
      </c>
      <c r="AU152" s="134" t="s">
        <v>79</v>
      </c>
      <c r="AY152" s="2" t="s">
        <v>145</v>
      </c>
      <c r="BE152" s="135">
        <f t="shared" si="15"/>
        <v>0</v>
      </c>
      <c r="BF152" s="135">
        <f t="shared" si="16"/>
        <v>0</v>
      </c>
      <c r="BG152" s="135">
        <f t="shared" si="17"/>
        <v>0</v>
      </c>
      <c r="BH152" s="135">
        <f t="shared" si="18"/>
        <v>0</v>
      </c>
      <c r="BI152" s="135">
        <f t="shared" si="19"/>
        <v>0</v>
      </c>
      <c r="BJ152" s="2" t="s">
        <v>79</v>
      </c>
      <c r="BK152" s="135">
        <f t="shared" si="25"/>
        <v>0</v>
      </c>
      <c r="BL152" s="2" t="s">
        <v>152</v>
      </c>
      <c r="BM152" s="134" t="s">
        <v>1056</v>
      </c>
    </row>
    <row r="153" spans="2:65" s="17" customFormat="1" ht="16.5" customHeight="1">
      <c r="B153" s="18"/>
      <c r="C153" s="123" t="s">
        <v>71</v>
      </c>
      <c r="D153" s="123" t="s">
        <v>147</v>
      </c>
      <c r="E153" s="124" t="s">
        <v>2334</v>
      </c>
      <c r="F153" s="125" t="s">
        <v>2335</v>
      </c>
      <c r="G153" s="126" t="s">
        <v>292</v>
      </c>
      <c r="H153" s="127">
        <v>54</v>
      </c>
      <c r="I153" s="128"/>
      <c r="J153" s="129">
        <f t="shared" si="21"/>
        <v>0</v>
      </c>
      <c r="K153" s="125" t="s">
        <v>19</v>
      </c>
      <c r="L153" s="18"/>
      <c r="M153" s="130" t="s">
        <v>19</v>
      </c>
      <c r="N153" s="131" t="s">
        <v>42</v>
      </c>
      <c r="P153" s="132">
        <f t="shared" si="22"/>
        <v>0</v>
      </c>
      <c r="Q153" s="132">
        <v>0</v>
      </c>
      <c r="R153" s="132">
        <f t="shared" si="23"/>
        <v>0</v>
      </c>
      <c r="S153" s="132">
        <v>0</v>
      </c>
      <c r="T153" s="133">
        <f t="shared" si="24"/>
        <v>0</v>
      </c>
      <c r="AR153" s="134" t="s">
        <v>152</v>
      </c>
      <c r="AT153" s="134" t="s">
        <v>147</v>
      </c>
      <c r="AU153" s="134" t="s">
        <v>79</v>
      </c>
      <c r="AY153" s="2" t="s">
        <v>145</v>
      </c>
      <c r="BE153" s="135">
        <f t="shared" si="15"/>
        <v>0</v>
      </c>
      <c r="BF153" s="135">
        <f t="shared" si="16"/>
        <v>0</v>
      </c>
      <c r="BG153" s="135">
        <f t="shared" si="17"/>
        <v>0</v>
      </c>
      <c r="BH153" s="135">
        <f t="shared" si="18"/>
        <v>0</v>
      </c>
      <c r="BI153" s="135">
        <f t="shared" si="19"/>
        <v>0</v>
      </c>
      <c r="BJ153" s="2" t="s">
        <v>79</v>
      </c>
      <c r="BK153" s="135">
        <f t="shared" si="25"/>
        <v>0</v>
      </c>
      <c r="BL153" s="2" t="s">
        <v>152</v>
      </c>
      <c r="BM153" s="134" t="s">
        <v>1070</v>
      </c>
    </row>
    <row r="154" spans="2:47" s="17" customFormat="1" ht="29.25">
      <c r="B154" s="18"/>
      <c r="D154" s="142" t="s">
        <v>310</v>
      </c>
      <c r="F154" s="164" t="s">
        <v>2336</v>
      </c>
      <c r="I154" s="138"/>
      <c r="L154" s="18"/>
      <c r="M154" s="139"/>
      <c r="T154" s="42"/>
      <c r="AT154" s="2" t="s">
        <v>310</v>
      </c>
      <c r="AU154" s="2" t="s">
        <v>79</v>
      </c>
    </row>
    <row r="155" spans="2:65" s="17" customFormat="1" ht="16.5" customHeight="1">
      <c r="B155" s="18"/>
      <c r="C155" s="123" t="s">
        <v>71</v>
      </c>
      <c r="D155" s="123" t="s">
        <v>147</v>
      </c>
      <c r="E155" s="124" t="s">
        <v>2337</v>
      </c>
      <c r="F155" s="125" t="s">
        <v>2338</v>
      </c>
      <c r="G155" s="126" t="s">
        <v>292</v>
      </c>
      <c r="H155" s="127">
        <v>10</v>
      </c>
      <c r="I155" s="128"/>
      <c r="J155" s="129">
        <f t="shared" si="21"/>
        <v>0</v>
      </c>
      <c r="K155" s="125" t="s">
        <v>19</v>
      </c>
      <c r="L155" s="18"/>
      <c r="M155" s="130" t="s">
        <v>19</v>
      </c>
      <c r="N155" s="131" t="s">
        <v>42</v>
      </c>
      <c r="P155" s="132">
        <f t="shared" si="22"/>
        <v>0</v>
      </c>
      <c r="Q155" s="132">
        <v>0</v>
      </c>
      <c r="R155" s="132">
        <f t="shared" si="23"/>
        <v>0</v>
      </c>
      <c r="S155" s="132">
        <v>0</v>
      </c>
      <c r="T155" s="133">
        <f t="shared" si="24"/>
        <v>0</v>
      </c>
      <c r="AR155" s="134" t="s">
        <v>152</v>
      </c>
      <c r="AT155" s="134" t="s">
        <v>147</v>
      </c>
      <c r="AU155" s="134" t="s">
        <v>79</v>
      </c>
      <c r="AY155" s="2" t="s">
        <v>145</v>
      </c>
      <c r="BE155" s="135">
        <f t="shared" si="15"/>
        <v>0</v>
      </c>
      <c r="BF155" s="135">
        <f t="shared" si="16"/>
        <v>0</v>
      </c>
      <c r="BG155" s="135">
        <f t="shared" si="17"/>
        <v>0</v>
      </c>
      <c r="BH155" s="135">
        <f t="shared" si="18"/>
        <v>0</v>
      </c>
      <c r="BI155" s="135">
        <f t="shared" si="19"/>
        <v>0</v>
      </c>
      <c r="BJ155" s="2" t="s">
        <v>79</v>
      </c>
      <c r="BK155" s="135">
        <f t="shared" si="25"/>
        <v>0</v>
      </c>
      <c r="BL155" s="2" t="s">
        <v>152</v>
      </c>
      <c r="BM155" s="134" t="s">
        <v>1083</v>
      </c>
    </row>
    <row r="156" spans="2:65" s="17" customFormat="1" ht="16.5" customHeight="1">
      <c r="B156" s="18"/>
      <c r="C156" s="123" t="s">
        <v>71</v>
      </c>
      <c r="D156" s="123" t="s">
        <v>147</v>
      </c>
      <c r="E156" s="124" t="s">
        <v>2339</v>
      </c>
      <c r="F156" s="125" t="s">
        <v>2340</v>
      </c>
      <c r="G156" s="126" t="s">
        <v>292</v>
      </c>
      <c r="H156" s="127">
        <v>54</v>
      </c>
      <c r="I156" s="128"/>
      <c r="J156" s="129">
        <f t="shared" si="21"/>
        <v>0</v>
      </c>
      <c r="K156" s="125" t="s">
        <v>19</v>
      </c>
      <c r="L156" s="18"/>
      <c r="M156" s="130" t="s">
        <v>19</v>
      </c>
      <c r="N156" s="131" t="s">
        <v>42</v>
      </c>
      <c r="P156" s="132">
        <f t="shared" si="22"/>
        <v>0</v>
      </c>
      <c r="Q156" s="132">
        <v>0</v>
      </c>
      <c r="R156" s="132">
        <f t="shared" si="23"/>
        <v>0</v>
      </c>
      <c r="S156" s="132">
        <v>0</v>
      </c>
      <c r="T156" s="133">
        <f t="shared" si="24"/>
        <v>0</v>
      </c>
      <c r="AR156" s="134" t="s">
        <v>152</v>
      </c>
      <c r="AT156" s="134" t="s">
        <v>147</v>
      </c>
      <c r="AU156" s="134" t="s">
        <v>79</v>
      </c>
      <c r="AY156" s="2" t="s">
        <v>145</v>
      </c>
      <c r="BE156" s="135">
        <f t="shared" si="15"/>
        <v>0</v>
      </c>
      <c r="BF156" s="135">
        <f t="shared" si="16"/>
        <v>0</v>
      </c>
      <c r="BG156" s="135">
        <f t="shared" si="17"/>
        <v>0</v>
      </c>
      <c r="BH156" s="135">
        <f t="shared" si="18"/>
        <v>0</v>
      </c>
      <c r="BI156" s="135">
        <f t="shared" si="19"/>
        <v>0</v>
      </c>
      <c r="BJ156" s="2" t="s">
        <v>79</v>
      </c>
      <c r="BK156" s="135">
        <f t="shared" si="25"/>
        <v>0</v>
      </c>
      <c r="BL156" s="2" t="s">
        <v>152</v>
      </c>
      <c r="BM156" s="134" t="s">
        <v>1094</v>
      </c>
    </row>
    <row r="157" spans="2:65" s="17" customFormat="1" ht="16.5" customHeight="1">
      <c r="B157" s="18"/>
      <c r="C157" s="123" t="s">
        <v>71</v>
      </c>
      <c r="D157" s="123" t="s">
        <v>147</v>
      </c>
      <c r="E157" s="124" t="s">
        <v>2341</v>
      </c>
      <c r="F157" s="125" t="s">
        <v>2342</v>
      </c>
      <c r="G157" s="126" t="s">
        <v>2195</v>
      </c>
      <c r="H157" s="127">
        <v>1</v>
      </c>
      <c r="I157" s="128"/>
      <c r="J157" s="129">
        <f t="shared" si="21"/>
        <v>0</v>
      </c>
      <c r="K157" s="125" t="s">
        <v>19</v>
      </c>
      <c r="L157" s="18"/>
      <c r="M157" s="130" t="s">
        <v>19</v>
      </c>
      <c r="N157" s="131" t="s">
        <v>42</v>
      </c>
      <c r="P157" s="132">
        <f t="shared" si="22"/>
        <v>0</v>
      </c>
      <c r="Q157" s="132">
        <v>0</v>
      </c>
      <c r="R157" s="132">
        <f t="shared" si="23"/>
        <v>0</v>
      </c>
      <c r="S157" s="132">
        <v>0</v>
      </c>
      <c r="T157" s="133">
        <f t="shared" si="24"/>
        <v>0</v>
      </c>
      <c r="AR157" s="134" t="s">
        <v>152</v>
      </c>
      <c r="AT157" s="134" t="s">
        <v>147</v>
      </c>
      <c r="AU157" s="134" t="s">
        <v>79</v>
      </c>
      <c r="AY157" s="2" t="s">
        <v>145</v>
      </c>
      <c r="BE157" s="135">
        <f t="shared" si="15"/>
        <v>0</v>
      </c>
      <c r="BF157" s="135">
        <f t="shared" si="16"/>
        <v>0</v>
      </c>
      <c r="BG157" s="135">
        <f t="shared" si="17"/>
        <v>0</v>
      </c>
      <c r="BH157" s="135">
        <f t="shared" si="18"/>
        <v>0</v>
      </c>
      <c r="BI157" s="135">
        <f t="shared" si="19"/>
        <v>0</v>
      </c>
      <c r="BJ157" s="2" t="s">
        <v>79</v>
      </c>
      <c r="BK157" s="135">
        <f t="shared" si="25"/>
        <v>0</v>
      </c>
      <c r="BL157" s="2" t="s">
        <v>152</v>
      </c>
      <c r="BM157" s="134" t="s">
        <v>1108</v>
      </c>
    </row>
    <row r="158" spans="2:65" s="17" customFormat="1" ht="16.5" customHeight="1">
      <c r="B158" s="18"/>
      <c r="C158" s="123" t="s">
        <v>71</v>
      </c>
      <c r="D158" s="123" t="s">
        <v>147</v>
      </c>
      <c r="E158" s="124" t="s">
        <v>2343</v>
      </c>
      <c r="F158" s="125" t="s">
        <v>2344</v>
      </c>
      <c r="G158" s="126" t="s">
        <v>2195</v>
      </c>
      <c r="H158" s="127">
        <v>1</v>
      </c>
      <c r="I158" s="128"/>
      <c r="J158" s="129">
        <f t="shared" si="21"/>
        <v>0</v>
      </c>
      <c r="K158" s="125" t="s">
        <v>19</v>
      </c>
      <c r="L158" s="18"/>
      <c r="M158" s="130" t="s">
        <v>19</v>
      </c>
      <c r="N158" s="131" t="s">
        <v>42</v>
      </c>
      <c r="P158" s="132">
        <f t="shared" si="22"/>
        <v>0</v>
      </c>
      <c r="Q158" s="132">
        <v>0</v>
      </c>
      <c r="R158" s="132">
        <f t="shared" si="23"/>
        <v>0</v>
      </c>
      <c r="S158" s="132">
        <v>0</v>
      </c>
      <c r="T158" s="133">
        <f t="shared" si="24"/>
        <v>0</v>
      </c>
      <c r="AR158" s="134" t="s">
        <v>152</v>
      </c>
      <c r="AT158" s="134" t="s">
        <v>147</v>
      </c>
      <c r="AU158" s="134" t="s">
        <v>79</v>
      </c>
      <c r="AY158" s="2" t="s">
        <v>145</v>
      </c>
      <c r="BE158" s="135">
        <f t="shared" si="15"/>
        <v>0</v>
      </c>
      <c r="BF158" s="135">
        <f t="shared" si="16"/>
        <v>0</v>
      </c>
      <c r="BG158" s="135">
        <f t="shared" si="17"/>
        <v>0</v>
      </c>
      <c r="BH158" s="135">
        <f t="shared" si="18"/>
        <v>0</v>
      </c>
      <c r="BI158" s="135">
        <f t="shared" si="19"/>
        <v>0</v>
      </c>
      <c r="BJ158" s="2" t="s">
        <v>79</v>
      </c>
      <c r="BK158" s="135">
        <f t="shared" si="25"/>
        <v>0</v>
      </c>
      <c r="BL158" s="2" t="s">
        <v>152</v>
      </c>
      <c r="BM158" s="134" t="s">
        <v>1119</v>
      </c>
    </row>
    <row r="159" spans="2:65" s="17" customFormat="1" ht="16.5" customHeight="1">
      <c r="B159" s="18"/>
      <c r="C159" s="123" t="s">
        <v>71</v>
      </c>
      <c r="D159" s="123" t="s">
        <v>147</v>
      </c>
      <c r="E159" s="124" t="s">
        <v>2345</v>
      </c>
      <c r="F159" s="125" t="s">
        <v>2346</v>
      </c>
      <c r="G159" s="126" t="s">
        <v>2195</v>
      </c>
      <c r="H159" s="127">
        <v>1</v>
      </c>
      <c r="I159" s="128"/>
      <c r="J159" s="129">
        <f t="shared" si="21"/>
        <v>0</v>
      </c>
      <c r="K159" s="125" t="s">
        <v>19</v>
      </c>
      <c r="L159" s="18"/>
      <c r="M159" s="130" t="s">
        <v>19</v>
      </c>
      <c r="N159" s="131" t="s">
        <v>42</v>
      </c>
      <c r="P159" s="132">
        <f t="shared" si="22"/>
        <v>0</v>
      </c>
      <c r="Q159" s="132">
        <v>0</v>
      </c>
      <c r="R159" s="132">
        <f t="shared" si="23"/>
        <v>0</v>
      </c>
      <c r="S159" s="132">
        <v>0</v>
      </c>
      <c r="T159" s="133">
        <f t="shared" si="24"/>
        <v>0</v>
      </c>
      <c r="AR159" s="134" t="s">
        <v>152</v>
      </c>
      <c r="AT159" s="134" t="s">
        <v>147</v>
      </c>
      <c r="AU159" s="134" t="s">
        <v>79</v>
      </c>
      <c r="AY159" s="2" t="s">
        <v>145</v>
      </c>
      <c r="BE159" s="135">
        <f t="shared" si="15"/>
        <v>0</v>
      </c>
      <c r="BF159" s="135">
        <f t="shared" si="16"/>
        <v>0</v>
      </c>
      <c r="BG159" s="135">
        <f t="shared" si="17"/>
        <v>0</v>
      </c>
      <c r="BH159" s="135">
        <f t="shared" si="18"/>
        <v>0</v>
      </c>
      <c r="BI159" s="135">
        <f t="shared" si="19"/>
        <v>0</v>
      </c>
      <c r="BJ159" s="2" t="s">
        <v>79</v>
      </c>
      <c r="BK159" s="135">
        <f t="shared" si="25"/>
        <v>0</v>
      </c>
      <c r="BL159" s="2" t="s">
        <v>152</v>
      </c>
      <c r="BM159" s="134" t="s">
        <v>1131</v>
      </c>
    </row>
    <row r="160" spans="2:65" s="17" customFormat="1" ht="16.5" customHeight="1">
      <c r="B160" s="18"/>
      <c r="C160" s="123" t="s">
        <v>71</v>
      </c>
      <c r="D160" s="123" t="s">
        <v>147</v>
      </c>
      <c r="E160" s="124" t="s">
        <v>2347</v>
      </c>
      <c r="F160" s="125" t="s">
        <v>2348</v>
      </c>
      <c r="G160" s="126" t="s">
        <v>1502</v>
      </c>
      <c r="H160" s="127">
        <v>2</v>
      </c>
      <c r="I160" s="128"/>
      <c r="J160" s="129">
        <f t="shared" si="21"/>
        <v>0</v>
      </c>
      <c r="K160" s="125" t="s">
        <v>19</v>
      </c>
      <c r="L160" s="18"/>
      <c r="M160" s="130" t="s">
        <v>19</v>
      </c>
      <c r="N160" s="131" t="s">
        <v>42</v>
      </c>
      <c r="P160" s="132">
        <f t="shared" si="22"/>
        <v>0</v>
      </c>
      <c r="Q160" s="132">
        <v>0</v>
      </c>
      <c r="R160" s="132">
        <f t="shared" si="23"/>
        <v>0</v>
      </c>
      <c r="S160" s="132">
        <v>0</v>
      </c>
      <c r="T160" s="133">
        <f t="shared" si="24"/>
        <v>0</v>
      </c>
      <c r="AR160" s="134" t="s">
        <v>152</v>
      </c>
      <c r="AT160" s="134" t="s">
        <v>147</v>
      </c>
      <c r="AU160" s="134" t="s">
        <v>79</v>
      </c>
      <c r="AY160" s="2" t="s">
        <v>145</v>
      </c>
      <c r="BE160" s="135">
        <f t="shared" si="15"/>
        <v>0</v>
      </c>
      <c r="BF160" s="135">
        <f t="shared" si="16"/>
        <v>0</v>
      </c>
      <c r="BG160" s="135">
        <f t="shared" si="17"/>
        <v>0</v>
      </c>
      <c r="BH160" s="135">
        <f t="shared" si="18"/>
        <v>0</v>
      </c>
      <c r="BI160" s="135">
        <f t="shared" si="19"/>
        <v>0</v>
      </c>
      <c r="BJ160" s="2" t="s">
        <v>79</v>
      </c>
      <c r="BK160" s="135">
        <f t="shared" si="25"/>
        <v>0</v>
      </c>
      <c r="BL160" s="2" t="s">
        <v>152</v>
      </c>
      <c r="BM160" s="134" t="s">
        <v>1140</v>
      </c>
    </row>
    <row r="161" spans="2:65" s="17" customFormat="1" ht="16.5" customHeight="1">
      <c r="B161" s="18"/>
      <c r="C161" s="123" t="s">
        <v>71</v>
      </c>
      <c r="D161" s="123" t="s">
        <v>147</v>
      </c>
      <c r="E161" s="124" t="s">
        <v>2349</v>
      </c>
      <c r="F161" s="125" t="s">
        <v>2350</v>
      </c>
      <c r="G161" s="126" t="s">
        <v>1495</v>
      </c>
      <c r="H161" s="127">
        <v>6</v>
      </c>
      <c r="I161" s="128"/>
      <c r="J161" s="129">
        <f t="shared" si="21"/>
        <v>0</v>
      </c>
      <c r="K161" s="125" t="s">
        <v>19</v>
      </c>
      <c r="L161" s="18"/>
      <c r="M161" s="130" t="s">
        <v>19</v>
      </c>
      <c r="N161" s="131" t="s">
        <v>42</v>
      </c>
      <c r="P161" s="132">
        <f t="shared" si="22"/>
        <v>0</v>
      </c>
      <c r="Q161" s="132">
        <v>0</v>
      </c>
      <c r="R161" s="132">
        <f t="shared" si="23"/>
        <v>0</v>
      </c>
      <c r="S161" s="132">
        <v>0</v>
      </c>
      <c r="T161" s="133">
        <f t="shared" si="24"/>
        <v>0</v>
      </c>
      <c r="AR161" s="134" t="s">
        <v>152</v>
      </c>
      <c r="AT161" s="134" t="s">
        <v>147</v>
      </c>
      <c r="AU161" s="134" t="s">
        <v>79</v>
      </c>
      <c r="AY161" s="2" t="s">
        <v>145</v>
      </c>
      <c r="BE161" s="135">
        <f t="shared" si="15"/>
        <v>0</v>
      </c>
      <c r="BF161" s="135">
        <f t="shared" si="16"/>
        <v>0</v>
      </c>
      <c r="BG161" s="135">
        <f t="shared" si="17"/>
        <v>0</v>
      </c>
      <c r="BH161" s="135">
        <f t="shared" si="18"/>
        <v>0</v>
      </c>
      <c r="BI161" s="135">
        <f t="shared" si="19"/>
        <v>0</v>
      </c>
      <c r="BJ161" s="2" t="s">
        <v>79</v>
      </c>
      <c r="BK161" s="135">
        <f t="shared" si="25"/>
        <v>0</v>
      </c>
      <c r="BL161" s="2" t="s">
        <v>152</v>
      </c>
      <c r="BM161" s="134" t="s">
        <v>1150</v>
      </c>
    </row>
    <row r="162" spans="2:65" s="17" customFormat="1" ht="16.5" customHeight="1">
      <c r="B162" s="18"/>
      <c r="C162" s="123" t="s">
        <v>71</v>
      </c>
      <c r="D162" s="123" t="s">
        <v>147</v>
      </c>
      <c r="E162" s="124" t="s">
        <v>2351</v>
      </c>
      <c r="F162" s="125" t="s">
        <v>2352</v>
      </c>
      <c r="G162" s="126" t="s">
        <v>1495</v>
      </c>
      <c r="H162" s="127">
        <v>6</v>
      </c>
      <c r="I162" s="128"/>
      <c r="J162" s="129">
        <f t="shared" si="21"/>
        <v>0</v>
      </c>
      <c r="K162" s="125" t="s">
        <v>19</v>
      </c>
      <c r="L162" s="18"/>
      <c r="M162" s="130" t="s">
        <v>19</v>
      </c>
      <c r="N162" s="131" t="s">
        <v>42</v>
      </c>
      <c r="P162" s="132">
        <f t="shared" si="22"/>
        <v>0</v>
      </c>
      <c r="Q162" s="132">
        <v>0</v>
      </c>
      <c r="R162" s="132">
        <f t="shared" si="23"/>
        <v>0</v>
      </c>
      <c r="S162" s="132">
        <v>0</v>
      </c>
      <c r="T162" s="133">
        <f t="shared" si="24"/>
        <v>0</v>
      </c>
      <c r="AR162" s="134" t="s">
        <v>152</v>
      </c>
      <c r="AT162" s="134" t="s">
        <v>147</v>
      </c>
      <c r="AU162" s="134" t="s">
        <v>79</v>
      </c>
      <c r="AY162" s="2" t="s">
        <v>145</v>
      </c>
      <c r="BE162" s="135">
        <f t="shared" si="15"/>
        <v>0</v>
      </c>
      <c r="BF162" s="135">
        <f t="shared" si="16"/>
        <v>0</v>
      </c>
      <c r="BG162" s="135">
        <f t="shared" si="17"/>
        <v>0</v>
      </c>
      <c r="BH162" s="135">
        <f t="shared" si="18"/>
        <v>0</v>
      </c>
      <c r="BI162" s="135">
        <f t="shared" si="19"/>
        <v>0</v>
      </c>
      <c r="BJ162" s="2" t="s">
        <v>79</v>
      </c>
      <c r="BK162" s="135">
        <f t="shared" si="25"/>
        <v>0</v>
      </c>
      <c r="BL162" s="2" t="s">
        <v>152</v>
      </c>
      <c r="BM162" s="134" t="s">
        <v>1159</v>
      </c>
    </row>
    <row r="163" spans="2:65" s="17" customFormat="1" ht="16.5" customHeight="1">
      <c r="B163" s="18"/>
      <c r="C163" s="123" t="s">
        <v>71</v>
      </c>
      <c r="D163" s="123" t="s">
        <v>147</v>
      </c>
      <c r="E163" s="124" t="s">
        <v>2353</v>
      </c>
      <c r="F163" s="125" t="s">
        <v>2354</v>
      </c>
      <c r="G163" s="126" t="s">
        <v>1201</v>
      </c>
      <c r="H163" s="127">
        <v>30</v>
      </c>
      <c r="I163" s="128"/>
      <c r="J163" s="129">
        <f t="shared" si="21"/>
        <v>0</v>
      </c>
      <c r="K163" s="125" t="s">
        <v>19</v>
      </c>
      <c r="L163" s="18"/>
      <c r="M163" s="130" t="s">
        <v>19</v>
      </c>
      <c r="N163" s="131" t="s">
        <v>42</v>
      </c>
      <c r="P163" s="132">
        <f t="shared" si="22"/>
        <v>0</v>
      </c>
      <c r="Q163" s="132">
        <v>0</v>
      </c>
      <c r="R163" s="132">
        <f t="shared" si="23"/>
        <v>0</v>
      </c>
      <c r="S163" s="132">
        <v>0</v>
      </c>
      <c r="T163" s="133">
        <f t="shared" si="24"/>
        <v>0</v>
      </c>
      <c r="AR163" s="134" t="s">
        <v>152</v>
      </c>
      <c r="AT163" s="134" t="s">
        <v>147</v>
      </c>
      <c r="AU163" s="134" t="s">
        <v>79</v>
      </c>
      <c r="AY163" s="2" t="s">
        <v>145</v>
      </c>
      <c r="BE163" s="135">
        <f t="shared" si="15"/>
        <v>0</v>
      </c>
      <c r="BF163" s="135">
        <f t="shared" si="16"/>
        <v>0</v>
      </c>
      <c r="BG163" s="135">
        <f t="shared" si="17"/>
        <v>0</v>
      </c>
      <c r="BH163" s="135">
        <f t="shared" si="18"/>
        <v>0</v>
      </c>
      <c r="BI163" s="135">
        <f t="shared" si="19"/>
        <v>0</v>
      </c>
      <c r="BJ163" s="2" t="s">
        <v>79</v>
      </c>
      <c r="BK163" s="135">
        <f t="shared" si="25"/>
        <v>0</v>
      </c>
      <c r="BL163" s="2" t="s">
        <v>152</v>
      </c>
      <c r="BM163" s="134" t="s">
        <v>1169</v>
      </c>
    </row>
    <row r="164" spans="2:65" s="17" customFormat="1" ht="16.5" customHeight="1">
      <c r="B164" s="18"/>
      <c r="C164" s="123" t="s">
        <v>71</v>
      </c>
      <c r="D164" s="123" t="s">
        <v>147</v>
      </c>
      <c r="E164" s="124" t="s">
        <v>2355</v>
      </c>
      <c r="F164" s="125" t="s">
        <v>2356</v>
      </c>
      <c r="G164" s="126" t="s">
        <v>2357</v>
      </c>
      <c r="H164" s="127">
        <v>2</v>
      </c>
      <c r="I164" s="128"/>
      <c r="J164" s="129">
        <f t="shared" si="21"/>
        <v>0</v>
      </c>
      <c r="K164" s="125" t="s">
        <v>19</v>
      </c>
      <c r="L164" s="18"/>
      <c r="M164" s="130" t="s">
        <v>19</v>
      </c>
      <c r="N164" s="131" t="s">
        <v>42</v>
      </c>
      <c r="P164" s="132">
        <f t="shared" si="22"/>
        <v>0</v>
      </c>
      <c r="Q164" s="132">
        <v>0</v>
      </c>
      <c r="R164" s="132">
        <f t="shared" si="23"/>
        <v>0</v>
      </c>
      <c r="S164" s="132">
        <v>0</v>
      </c>
      <c r="T164" s="133">
        <f t="shared" si="24"/>
        <v>0</v>
      </c>
      <c r="AR164" s="134" t="s">
        <v>152</v>
      </c>
      <c r="AT164" s="134" t="s">
        <v>147</v>
      </c>
      <c r="AU164" s="134" t="s">
        <v>79</v>
      </c>
      <c r="AY164" s="2" t="s">
        <v>145</v>
      </c>
      <c r="BE164" s="135">
        <f t="shared" si="15"/>
        <v>0</v>
      </c>
      <c r="BF164" s="135">
        <f t="shared" si="16"/>
        <v>0</v>
      </c>
      <c r="BG164" s="135">
        <f t="shared" si="17"/>
        <v>0</v>
      </c>
      <c r="BH164" s="135">
        <f t="shared" si="18"/>
        <v>0</v>
      </c>
      <c r="BI164" s="135">
        <f t="shared" si="19"/>
        <v>0</v>
      </c>
      <c r="BJ164" s="2" t="s">
        <v>79</v>
      </c>
      <c r="BK164" s="135">
        <f t="shared" si="25"/>
        <v>0</v>
      </c>
      <c r="BL164" s="2" t="s">
        <v>152</v>
      </c>
      <c r="BM164" s="134" t="s">
        <v>1177</v>
      </c>
    </row>
    <row r="165" spans="2:65" s="17" customFormat="1" ht="24.2" customHeight="1">
      <c r="B165" s="18"/>
      <c r="C165" s="123" t="s">
        <v>71</v>
      </c>
      <c r="D165" s="123" t="s">
        <v>147</v>
      </c>
      <c r="E165" s="124" t="s">
        <v>2358</v>
      </c>
      <c r="F165" s="125" t="s">
        <v>2359</v>
      </c>
      <c r="G165" s="126" t="s">
        <v>1201</v>
      </c>
      <c r="H165" s="127">
        <v>30</v>
      </c>
      <c r="I165" s="128"/>
      <c r="J165" s="129">
        <f t="shared" si="21"/>
        <v>0</v>
      </c>
      <c r="K165" s="125" t="s">
        <v>19</v>
      </c>
      <c r="L165" s="18"/>
      <c r="M165" s="130" t="s">
        <v>19</v>
      </c>
      <c r="N165" s="131" t="s">
        <v>42</v>
      </c>
      <c r="P165" s="132">
        <f t="shared" si="22"/>
        <v>0</v>
      </c>
      <c r="Q165" s="132">
        <v>0</v>
      </c>
      <c r="R165" s="132">
        <f t="shared" si="23"/>
        <v>0</v>
      </c>
      <c r="S165" s="132">
        <v>0</v>
      </c>
      <c r="T165" s="133">
        <f t="shared" si="24"/>
        <v>0</v>
      </c>
      <c r="AR165" s="134" t="s">
        <v>152</v>
      </c>
      <c r="AT165" s="134" t="s">
        <v>147</v>
      </c>
      <c r="AU165" s="134" t="s">
        <v>79</v>
      </c>
      <c r="AY165" s="2" t="s">
        <v>145</v>
      </c>
      <c r="BE165" s="135">
        <f t="shared" si="15"/>
        <v>0</v>
      </c>
      <c r="BF165" s="135">
        <f t="shared" si="16"/>
        <v>0</v>
      </c>
      <c r="BG165" s="135">
        <f t="shared" si="17"/>
        <v>0</v>
      </c>
      <c r="BH165" s="135">
        <f t="shared" si="18"/>
        <v>0</v>
      </c>
      <c r="BI165" s="135">
        <f t="shared" si="19"/>
        <v>0</v>
      </c>
      <c r="BJ165" s="2" t="s">
        <v>79</v>
      </c>
      <c r="BK165" s="135">
        <f t="shared" si="25"/>
        <v>0</v>
      </c>
      <c r="BL165" s="2" t="s">
        <v>152</v>
      </c>
      <c r="BM165" s="134" t="s">
        <v>1189</v>
      </c>
    </row>
    <row r="166" spans="2:65" s="17" customFormat="1" ht="44.25" customHeight="1">
      <c r="B166" s="18"/>
      <c r="C166" s="123" t="s">
        <v>71</v>
      </c>
      <c r="D166" s="123" t="s">
        <v>147</v>
      </c>
      <c r="E166" s="124" t="s">
        <v>2360</v>
      </c>
      <c r="F166" s="125" t="s">
        <v>2361</v>
      </c>
      <c r="G166" s="126" t="s">
        <v>2195</v>
      </c>
      <c r="H166" s="127">
        <v>1</v>
      </c>
      <c r="I166" s="128"/>
      <c r="J166" s="129">
        <f t="shared" si="21"/>
        <v>0</v>
      </c>
      <c r="K166" s="125" t="s">
        <v>19</v>
      </c>
      <c r="L166" s="18"/>
      <c r="M166" s="130" t="s">
        <v>19</v>
      </c>
      <c r="N166" s="131" t="s">
        <v>42</v>
      </c>
      <c r="P166" s="132">
        <f t="shared" si="22"/>
        <v>0</v>
      </c>
      <c r="Q166" s="132">
        <v>0</v>
      </c>
      <c r="R166" s="132">
        <f t="shared" si="23"/>
        <v>0</v>
      </c>
      <c r="S166" s="132">
        <v>0</v>
      </c>
      <c r="T166" s="133">
        <f t="shared" si="24"/>
        <v>0</v>
      </c>
      <c r="AR166" s="134" t="s">
        <v>152</v>
      </c>
      <c r="AT166" s="134" t="s">
        <v>147</v>
      </c>
      <c r="AU166" s="134" t="s">
        <v>79</v>
      </c>
      <c r="AY166" s="2" t="s">
        <v>145</v>
      </c>
      <c r="BE166" s="135">
        <f t="shared" si="15"/>
        <v>0</v>
      </c>
      <c r="BF166" s="135">
        <f t="shared" si="16"/>
        <v>0</v>
      </c>
      <c r="BG166" s="135">
        <f t="shared" si="17"/>
        <v>0</v>
      </c>
      <c r="BH166" s="135">
        <f t="shared" si="18"/>
        <v>0</v>
      </c>
      <c r="BI166" s="135">
        <f t="shared" si="19"/>
        <v>0</v>
      </c>
      <c r="BJ166" s="2" t="s">
        <v>79</v>
      </c>
      <c r="BK166" s="135">
        <f t="shared" si="25"/>
        <v>0</v>
      </c>
      <c r="BL166" s="2" t="s">
        <v>152</v>
      </c>
      <c r="BM166" s="134" t="s">
        <v>1198</v>
      </c>
    </row>
    <row r="167" spans="2:63" s="110" customFormat="1" ht="25.9" customHeight="1">
      <c r="B167" s="111"/>
      <c r="D167" s="112" t="s">
        <v>70</v>
      </c>
      <c r="E167" s="113" t="s">
        <v>2362</v>
      </c>
      <c r="F167" s="113" t="s">
        <v>2363</v>
      </c>
      <c r="I167" s="114"/>
      <c r="J167" s="115">
        <f>BK167</f>
        <v>0</v>
      </c>
      <c r="L167" s="111"/>
      <c r="M167" s="116"/>
      <c r="P167" s="117">
        <f>SUM(P168:P183)</f>
        <v>0</v>
      </c>
      <c r="R167" s="117">
        <f>SUM(R168:R183)</f>
        <v>0</v>
      </c>
      <c r="T167" s="118">
        <f>SUM(T168:T183)</f>
        <v>0</v>
      </c>
      <c r="AR167" s="112" t="s">
        <v>79</v>
      </c>
      <c r="AT167" s="119" t="s">
        <v>70</v>
      </c>
      <c r="AU167" s="119" t="s">
        <v>71</v>
      </c>
      <c r="AY167" s="112" t="s">
        <v>145</v>
      </c>
      <c r="BK167" s="120">
        <f>SUM(BK168:BK183)</f>
        <v>0</v>
      </c>
    </row>
    <row r="168" spans="2:65" s="17" customFormat="1" ht="16.5" customHeight="1">
      <c r="B168" s="18"/>
      <c r="C168" s="123" t="s">
        <v>71</v>
      </c>
      <c r="D168" s="123" t="s">
        <v>147</v>
      </c>
      <c r="E168" s="124" t="s">
        <v>2364</v>
      </c>
      <c r="F168" s="125" t="s">
        <v>2365</v>
      </c>
      <c r="G168" s="126" t="s">
        <v>2195</v>
      </c>
      <c r="H168" s="127">
        <v>1</v>
      </c>
      <c r="I168" s="128"/>
      <c r="J168" s="129">
        <f aca="true" t="shared" si="26" ref="J168:J182">ROUND(I168*H168,2)</f>
        <v>0</v>
      </c>
      <c r="K168" s="125" t="s">
        <v>19</v>
      </c>
      <c r="L168" s="18"/>
      <c r="M168" s="130" t="s">
        <v>19</v>
      </c>
      <c r="N168" s="131" t="s">
        <v>42</v>
      </c>
      <c r="P168" s="132">
        <f aca="true" t="shared" si="27" ref="P168:P182">O168*H168</f>
        <v>0</v>
      </c>
      <c r="Q168" s="132">
        <v>0</v>
      </c>
      <c r="R168" s="132">
        <f aca="true" t="shared" si="28" ref="R168:R182">Q168*H168</f>
        <v>0</v>
      </c>
      <c r="S168" s="132">
        <v>0</v>
      </c>
      <c r="T168" s="133">
        <f aca="true" t="shared" si="29" ref="T168:T182">S168*H168</f>
        <v>0</v>
      </c>
      <c r="AR168" s="134" t="s">
        <v>152</v>
      </c>
      <c r="AT168" s="134" t="s">
        <v>147</v>
      </c>
      <c r="AU168" s="134" t="s">
        <v>79</v>
      </c>
      <c r="AY168" s="2" t="s">
        <v>145</v>
      </c>
      <c r="BE168" s="135">
        <f t="shared" si="15"/>
        <v>0</v>
      </c>
      <c r="BF168" s="135">
        <f t="shared" si="16"/>
        <v>0</v>
      </c>
      <c r="BG168" s="135">
        <f t="shared" si="17"/>
        <v>0</v>
      </c>
      <c r="BH168" s="135">
        <f t="shared" si="18"/>
        <v>0</v>
      </c>
      <c r="BI168" s="135">
        <f t="shared" si="19"/>
        <v>0</v>
      </c>
      <c r="BJ168" s="2" t="s">
        <v>79</v>
      </c>
      <c r="BK168" s="135">
        <f aca="true" t="shared" si="30" ref="BK168:BK182">ROUND(I168*H168,2)</f>
        <v>0</v>
      </c>
      <c r="BL168" s="2" t="s">
        <v>152</v>
      </c>
      <c r="BM168" s="134" t="s">
        <v>1214</v>
      </c>
    </row>
    <row r="169" spans="2:65" s="17" customFormat="1" ht="24.2" customHeight="1">
      <c r="B169" s="18"/>
      <c r="C169" s="123" t="s">
        <v>71</v>
      </c>
      <c r="D169" s="123" t="s">
        <v>147</v>
      </c>
      <c r="E169" s="124" t="s">
        <v>2366</v>
      </c>
      <c r="F169" s="125" t="s">
        <v>2367</v>
      </c>
      <c r="G169" s="126" t="s">
        <v>2195</v>
      </c>
      <c r="H169" s="127">
        <v>1</v>
      </c>
      <c r="I169" s="128"/>
      <c r="J169" s="129">
        <f t="shared" si="26"/>
        <v>0</v>
      </c>
      <c r="K169" s="125" t="s">
        <v>19</v>
      </c>
      <c r="L169" s="18"/>
      <c r="M169" s="130" t="s">
        <v>19</v>
      </c>
      <c r="N169" s="131" t="s">
        <v>42</v>
      </c>
      <c r="P169" s="132">
        <f t="shared" si="27"/>
        <v>0</v>
      </c>
      <c r="Q169" s="132">
        <v>0</v>
      </c>
      <c r="R169" s="132">
        <f t="shared" si="28"/>
        <v>0</v>
      </c>
      <c r="S169" s="132">
        <v>0</v>
      </c>
      <c r="T169" s="133">
        <f t="shared" si="29"/>
        <v>0</v>
      </c>
      <c r="AR169" s="134" t="s">
        <v>152</v>
      </c>
      <c r="AT169" s="134" t="s">
        <v>147</v>
      </c>
      <c r="AU169" s="134" t="s">
        <v>79</v>
      </c>
      <c r="AY169" s="2" t="s">
        <v>145</v>
      </c>
      <c r="BE169" s="135">
        <f t="shared" si="15"/>
        <v>0</v>
      </c>
      <c r="BF169" s="135">
        <f t="shared" si="16"/>
        <v>0</v>
      </c>
      <c r="BG169" s="135">
        <f t="shared" si="17"/>
        <v>0</v>
      </c>
      <c r="BH169" s="135">
        <f t="shared" si="18"/>
        <v>0</v>
      </c>
      <c r="BI169" s="135">
        <f t="shared" si="19"/>
        <v>0</v>
      </c>
      <c r="BJ169" s="2" t="s">
        <v>79</v>
      </c>
      <c r="BK169" s="135">
        <f t="shared" si="30"/>
        <v>0</v>
      </c>
      <c r="BL169" s="2" t="s">
        <v>152</v>
      </c>
      <c r="BM169" s="134" t="s">
        <v>1232</v>
      </c>
    </row>
    <row r="170" spans="2:65" s="17" customFormat="1" ht="16.5" customHeight="1">
      <c r="B170" s="18"/>
      <c r="C170" s="123" t="s">
        <v>71</v>
      </c>
      <c r="D170" s="123" t="s">
        <v>147</v>
      </c>
      <c r="E170" s="124" t="s">
        <v>2368</v>
      </c>
      <c r="F170" s="125" t="s">
        <v>2369</v>
      </c>
      <c r="G170" s="126" t="s">
        <v>2195</v>
      </c>
      <c r="H170" s="127">
        <v>1</v>
      </c>
      <c r="I170" s="128"/>
      <c r="J170" s="129">
        <f t="shared" si="26"/>
        <v>0</v>
      </c>
      <c r="K170" s="125" t="s">
        <v>19</v>
      </c>
      <c r="L170" s="18"/>
      <c r="M170" s="130" t="s">
        <v>19</v>
      </c>
      <c r="N170" s="131" t="s">
        <v>42</v>
      </c>
      <c r="P170" s="132">
        <f t="shared" si="27"/>
        <v>0</v>
      </c>
      <c r="Q170" s="132">
        <v>0</v>
      </c>
      <c r="R170" s="132">
        <f t="shared" si="28"/>
        <v>0</v>
      </c>
      <c r="S170" s="132">
        <v>0</v>
      </c>
      <c r="T170" s="133">
        <f t="shared" si="29"/>
        <v>0</v>
      </c>
      <c r="AR170" s="134" t="s">
        <v>152</v>
      </c>
      <c r="AT170" s="134" t="s">
        <v>147</v>
      </c>
      <c r="AU170" s="134" t="s">
        <v>79</v>
      </c>
      <c r="AY170" s="2" t="s">
        <v>145</v>
      </c>
      <c r="BE170" s="135">
        <f t="shared" si="15"/>
        <v>0</v>
      </c>
      <c r="BF170" s="135">
        <f t="shared" si="16"/>
        <v>0</v>
      </c>
      <c r="BG170" s="135">
        <f t="shared" si="17"/>
        <v>0</v>
      </c>
      <c r="BH170" s="135">
        <f t="shared" si="18"/>
        <v>0</v>
      </c>
      <c r="BI170" s="135">
        <f t="shared" si="19"/>
        <v>0</v>
      </c>
      <c r="BJ170" s="2" t="s">
        <v>79</v>
      </c>
      <c r="BK170" s="135">
        <f t="shared" si="30"/>
        <v>0</v>
      </c>
      <c r="BL170" s="2" t="s">
        <v>152</v>
      </c>
      <c r="BM170" s="134" t="s">
        <v>1243</v>
      </c>
    </row>
    <row r="171" spans="2:65" s="17" customFormat="1" ht="16.5" customHeight="1">
      <c r="B171" s="18"/>
      <c r="C171" s="123" t="s">
        <v>71</v>
      </c>
      <c r="D171" s="123" t="s">
        <v>147</v>
      </c>
      <c r="E171" s="124" t="s">
        <v>2370</v>
      </c>
      <c r="F171" s="125" t="s">
        <v>2371</v>
      </c>
      <c r="G171" s="126" t="s">
        <v>2195</v>
      </c>
      <c r="H171" s="127">
        <v>1</v>
      </c>
      <c r="I171" s="128"/>
      <c r="J171" s="129">
        <f t="shared" si="26"/>
        <v>0</v>
      </c>
      <c r="K171" s="125" t="s">
        <v>19</v>
      </c>
      <c r="L171" s="18"/>
      <c r="M171" s="130" t="s">
        <v>19</v>
      </c>
      <c r="N171" s="131" t="s">
        <v>42</v>
      </c>
      <c r="P171" s="132">
        <f t="shared" si="27"/>
        <v>0</v>
      </c>
      <c r="Q171" s="132">
        <v>0</v>
      </c>
      <c r="R171" s="132">
        <f t="shared" si="28"/>
        <v>0</v>
      </c>
      <c r="S171" s="132">
        <v>0</v>
      </c>
      <c r="T171" s="133">
        <f t="shared" si="29"/>
        <v>0</v>
      </c>
      <c r="AR171" s="134" t="s">
        <v>152</v>
      </c>
      <c r="AT171" s="134" t="s">
        <v>147</v>
      </c>
      <c r="AU171" s="134" t="s">
        <v>79</v>
      </c>
      <c r="AY171" s="2" t="s">
        <v>145</v>
      </c>
      <c r="BE171" s="135">
        <f t="shared" si="15"/>
        <v>0</v>
      </c>
      <c r="BF171" s="135">
        <f t="shared" si="16"/>
        <v>0</v>
      </c>
      <c r="BG171" s="135">
        <f t="shared" si="17"/>
        <v>0</v>
      </c>
      <c r="BH171" s="135">
        <f t="shared" si="18"/>
        <v>0</v>
      </c>
      <c r="BI171" s="135">
        <f t="shared" si="19"/>
        <v>0</v>
      </c>
      <c r="BJ171" s="2" t="s">
        <v>79</v>
      </c>
      <c r="BK171" s="135">
        <f t="shared" si="30"/>
        <v>0</v>
      </c>
      <c r="BL171" s="2" t="s">
        <v>152</v>
      </c>
      <c r="BM171" s="134" t="s">
        <v>1259</v>
      </c>
    </row>
    <row r="172" spans="2:65" s="17" customFormat="1" ht="16.5" customHeight="1">
      <c r="B172" s="18"/>
      <c r="C172" s="123" t="s">
        <v>71</v>
      </c>
      <c r="D172" s="123" t="s">
        <v>147</v>
      </c>
      <c r="E172" s="124" t="s">
        <v>2372</v>
      </c>
      <c r="F172" s="125" t="s">
        <v>2373</v>
      </c>
      <c r="G172" s="126" t="s">
        <v>2195</v>
      </c>
      <c r="H172" s="127">
        <v>1</v>
      </c>
      <c r="I172" s="128"/>
      <c r="J172" s="129">
        <f t="shared" si="26"/>
        <v>0</v>
      </c>
      <c r="K172" s="125" t="s">
        <v>19</v>
      </c>
      <c r="L172" s="18"/>
      <c r="M172" s="130" t="s">
        <v>19</v>
      </c>
      <c r="N172" s="131" t="s">
        <v>42</v>
      </c>
      <c r="P172" s="132">
        <f t="shared" si="27"/>
        <v>0</v>
      </c>
      <c r="Q172" s="132">
        <v>0</v>
      </c>
      <c r="R172" s="132">
        <f t="shared" si="28"/>
        <v>0</v>
      </c>
      <c r="S172" s="132">
        <v>0</v>
      </c>
      <c r="T172" s="133">
        <f t="shared" si="29"/>
        <v>0</v>
      </c>
      <c r="AR172" s="134" t="s">
        <v>152</v>
      </c>
      <c r="AT172" s="134" t="s">
        <v>147</v>
      </c>
      <c r="AU172" s="134" t="s">
        <v>79</v>
      </c>
      <c r="AY172" s="2" t="s">
        <v>145</v>
      </c>
      <c r="BE172" s="135">
        <f t="shared" si="15"/>
        <v>0</v>
      </c>
      <c r="BF172" s="135">
        <f t="shared" si="16"/>
        <v>0</v>
      </c>
      <c r="BG172" s="135">
        <f t="shared" si="17"/>
        <v>0</v>
      </c>
      <c r="BH172" s="135">
        <f t="shared" si="18"/>
        <v>0</v>
      </c>
      <c r="BI172" s="135">
        <f t="shared" si="19"/>
        <v>0</v>
      </c>
      <c r="BJ172" s="2" t="s">
        <v>79</v>
      </c>
      <c r="BK172" s="135">
        <f t="shared" si="30"/>
        <v>0</v>
      </c>
      <c r="BL172" s="2" t="s">
        <v>152</v>
      </c>
      <c r="BM172" s="134" t="s">
        <v>1271</v>
      </c>
    </row>
    <row r="173" spans="2:65" s="17" customFormat="1" ht="16.5" customHeight="1">
      <c r="B173" s="18"/>
      <c r="C173" s="123" t="s">
        <v>71</v>
      </c>
      <c r="D173" s="123" t="s">
        <v>147</v>
      </c>
      <c r="E173" s="124" t="s">
        <v>2374</v>
      </c>
      <c r="F173" s="125" t="s">
        <v>2375</v>
      </c>
      <c r="G173" s="126" t="s">
        <v>2195</v>
      </c>
      <c r="H173" s="127">
        <v>1</v>
      </c>
      <c r="I173" s="128"/>
      <c r="J173" s="129">
        <f t="shared" si="26"/>
        <v>0</v>
      </c>
      <c r="K173" s="125" t="s">
        <v>19</v>
      </c>
      <c r="L173" s="18"/>
      <c r="M173" s="130" t="s">
        <v>19</v>
      </c>
      <c r="N173" s="131" t="s">
        <v>42</v>
      </c>
      <c r="P173" s="132">
        <f t="shared" si="27"/>
        <v>0</v>
      </c>
      <c r="Q173" s="132">
        <v>0</v>
      </c>
      <c r="R173" s="132">
        <f t="shared" si="28"/>
        <v>0</v>
      </c>
      <c r="S173" s="132">
        <v>0</v>
      </c>
      <c r="T173" s="133">
        <f t="shared" si="29"/>
        <v>0</v>
      </c>
      <c r="AR173" s="134" t="s">
        <v>152</v>
      </c>
      <c r="AT173" s="134" t="s">
        <v>147</v>
      </c>
      <c r="AU173" s="134" t="s">
        <v>79</v>
      </c>
      <c r="AY173" s="2" t="s">
        <v>145</v>
      </c>
      <c r="BE173" s="135">
        <f t="shared" si="15"/>
        <v>0</v>
      </c>
      <c r="BF173" s="135">
        <f t="shared" si="16"/>
        <v>0</v>
      </c>
      <c r="BG173" s="135">
        <f t="shared" si="17"/>
        <v>0</v>
      </c>
      <c r="BH173" s="135">
        <f t="shared" si="18"/>
        <v>0</v>
      </c>
      <c r="BI173" s="135">
        <f t="shared" si="19"/>
        <v>0</v>
      </c>
      <c r="BJ173" s="2" t="s">
        <v>79</v>
      </c>
      <c r="BK173" s="135">
        <f t="shared" si="30"/>
        <v>0</v>
      </c>
      <c r="BL173" s="2" t="s">
        <v>152</v>
      </c>
      <c r="BM173" s="134" t="s">
        <v>1282</v>
      </c>
    </row>
    <row r="174" spans="2:65" s="17" customFormat="1" ht="24.2" customHeight="1">
      <c r="B174" s="18"/>
      <c r="C174" s="123" t="s">
        <v>71</v>
      </c>
      <c r="D174" s="123" t="s">
        <v>147</v>
      </c>
      <c r="E174" s="124" t="s">
        <v>2376</v>
      </c>
      <c r="F174" s="125" t="s">
        <v>2377</v>
      </c>
      <c r="G174" s="126" t="s">
        <v>2195</v>
      </c>
      <c r="H174" s="127">
        <v>1</v>
      </c>
      <c r="I174" s="128"/>
      <c r="J174" s="129">
        <f t="shared" si="26"/>
        <v>0</v>
      </c>
      <c r="K174" s="125" t="s">
        <v>19</v>
      </c>
      <c r="L174" s="18"/>
      <c r="M174" s="130" t="s">
        <v>19</v>
      </c>
      <c r="N174" s="131" t="s">
        <v>42</v>
      </c>
      <c r="P174" s="132">
        <f t="shared" si="27"/>
        <v>0</v>
      </c>
      <c r="Q174" s="132">
        <v>0</v>
      </c>
      <c r="R174" s="132">
        <f t="shared" si="28"/>
        <v>0</v>
      </c>
      <c r="S174" s="132">
        <v>0</v>
      </c>
      <c r="T174" s="133">
        <f t="shared" si="29"/>
        <v>0</v>
      </c>
      <c r="AR174" s="134" t="s">
        <v>152</v>
      </c>
      <c r="AT174" s="134" t="s">
        <v>147</v>
      </c>
      <c r="AU174" s="134" t="s">
        <v>79</v>
      </c>
      <c r="AY174" s="2" t="s">
        <v>145</v>
      </c>
      <c r="BE174" s="135">
        <f t="shared" si="15"/>
        <v>0</v>
      </c>
      <c r="BF174" s="135">
        <f t="shared" si="16"/>
        <v>0</v>
      </c>
      <c r="BG174" s="135">
        <f t="shared" si="17"/>
        <v>0</v>
      </c>
      <c r="BH174" s="135">
        <f t="shared" si="18"/>
        <v>0</v>
      </c>
      <c r="BI174" s="135">
        <f t="shared" si="19"/>
        <v>0</v>
      </c>
      <c r="BJ174" s="2" t="s">
        <v>79</v>
      </c>
      <c r="BK174" s="135">
        <f t="shared" si="30"/>
        <v>0</v>
      </c>
      <c r="BL174" s="2" t="s">
        <v>152</v>
      </c>
      <c r="BM174" s="134" t="s">
        <v>1296</v>
      </c>
    </row>
    <row r="175" spans="2:65" s="17" customFormat="1" ht="21.75" customHeight="1">
      <c r="B175" s="18"/>
      <c r="C175" s="123" t="s">
        <v>71</v>
      </c>
      <c r="D175" s="123" t="s">
        <v>147</v>
      </c>
      <c r="E175" s="124" t="s">
        <v>2378</v>
      </c>
      <c r="F175" s="125" t="s">
        <v>2379</v>
      </c>
      <c r="G175" s="126" t="s">
        <v>2195</v>
      </c>
      <c r="H175" s="127">
        <v>1</v>
      </c>
      <c r="I175" s="128"/>
      <c r="J175" s="129">
        <f t="shared" si="26"/>
        <v>0</v>
      </c>
      <c r="K175" s="125" t="s">
        <v>19</v>
      </c>
      <c r="L175" s="18"/>
      <c r="M175" s="130" t="s">
        <v>19</v>
      </c>
      <c r="N175" s="131" t="s">
        <v>42</v>
      </c>
      <c r="P175" s="132">
        <f t="shared" si="27"/>
        <v>0</v>
      </c>
      <c r="Q175" s="132">
        <v>0</v>
      </c>
      <c r="R175" s="132">
        <f t="shared" si="28"/>
        <v>0</v>
      </c>
      <c r="S175" s="132">
        <v>0</v>
      </c>
      <c r="T175" s="133">
        <f t="shared" si="29"/>
        <v>0</v>
      </c>
      <c r="AR175" s="134" t="s">
        <v>152</v>
      </c>
      <c r="AT175" s="134" t="s">
        <v>147</v>
      </c>
      <c r="AU175" s="134" t="s">
        <v>79</v>
      </c>
      <c r="AY175" s="2" t="s">
        <v>145</v>
      </c>
      <c r="BE175" s="135">
        <f t="shared" si="15"/>
        <v>0</v>
      </c>
      <c r="BF175" s="135">
        <f t="shared" si="16"/>
        <v>0</v>
      </c>
      <c r="BG175" s="135">
        <f t="shared" si="17"/>
        <v>0</v>
      </c>
      <c r="BH175" s="135">
        <f t="shared" si="18"/>
        <v>0</v>
      </c>
      <c r="BI175" s="135">
        <f t="shared" si="19"/>
        <v>0</v>
      </c>
      <c r="BJ175" s="2" t="s">
        <v>79</v>
      </c>
      <c r="BK175" s="135">
        <f t="shared" si="30"/>
        <v>0</v>
      </c>
      <c r="BL175" s="2" t="s">
        <v>152</v>
      </c>
      <c r="BM175" s="134" t="s">
        <v>1305</v>
      </c>
    </row>
    <row r="176" spans="2:65" s="17" customFormat="1" ht="24.2" customHeight="1">
      <c r="B176" s="18"/>
      <c r="C176" s="123" t="s">
        <v>71</v>
      </c>
      <c r="D176" s="123" t="s">
        <v>147</v>
      </c>
      <c r="E176" s="124" t="s">
        <v>2380</v>
      </c>
      <c r="F176" s="125" t="s">
        <v>2381</v>
      </c>
      <c r="G176" s="126" t="s">
        <v>2195</v>
      </c>
      <c r="H176" s="127">
        <v>1</v>
      </c>
      <c r="I176" s="128"/>
      <c r="J176" s="129">
        <f t="shared" si="26"/>
        <v>0</v>
      </c>
      <c r="K176" s="125" t="s">
        <v>19</v>
      </c>
      <c r="L176" s="18"/>
      <c r="M176" s="130" t="s">
        <v>19</v>
      </c>
      <c r="N176" s="131" t="s">
        <v>42</v>
      </c>
      <c r="P176" s="132">
        <f t="shared" si="27"/>
        <v>0</v>
      </c>
      <c r="Q176" s="132">
        <v>0</v>
      </c>
      <c r="R176" s="132">
        <f t="shared" si="28"/>
        <v>0</v>
      </c>
      <c r="S176" s="132">
        <v>0</v>
      </c>
      <c r="T176" s="133">
        <f t="shared" si="29"/>
        <v>0</v>
      </c>
      <c r="AR176" s="134" t="s">
        <v>152</v>
      </c>
      <c r="AT176" s="134" t="s">
        <v>147</v>
      </c>
      <c r="AU176" s="134" t="s">
        <v>79</v>
      </c>
      <c r="AY176" s="2" t="s">
        <v>145</v>
      </c>
      <c r="BE176" s="135">
        <f t="shared" si="15"/>
        <v>0</v>
      </c>
      <c r="BF176" s="135">
        <f t="shared" si="16"/>
        <v>0</v>
      </c>
      <c r="BG176" s="135">
        <f t="shared" si="17"/>
        <v>0</v>
      </c>
      <c r="BH176" s="135">
        <f t="shared" si="18"/>
        <v>0</v>
      </c>
      <c r="BI176" s="135">
        <f t="shared" si="19"/>
        <v>0</v>
      </c>
      <c r="BJ176" s="2" t="s">
        <v>79</v>
      </c>
      <c r="BK176" s="135">
        <f t="shared" si="30"/>
        <v>0</v>
      </c>
      <c r="BL176" s="2" t="s">
        <v>152</v>
      </c>
      <c r="BM176" s="134" t="s">
        <v>1317</v>
      </c>
    </row>
    <row r="177" spans="2:65" s="17" customFormat="1" ht="24.2" customHeight="1">
      <c r="B177" s="18"/>
      <c r="C177" s="123" t="s">
        <v>71</v>
      </c>
      <c r="D177" s="123" t="s">
        <v>147</v>
      </c>
      <c r="E177" s="124" t="s">
        <v>2382</v>
      </c>
      <c r="F177" s="125" t="s">
        <v>2383</v>
      </c>
      <c r="G177" s="126" t="s">
        <v>2195</v>
      </c>
      <c r="H177" s="127">
        <v>1</v>
      </c>
      <c r="I177" s="128"/>
      <c r="J177" s="129">
        <f t="shared" si="26"/>
        <v>0</v>
      </c>
      <c r="K177" s="125" t="s">
        <v>19</v>
      </c>
      <c r="L177" s="18"/>
      <c r="M177" s="130" t="s">
        <v>19</v>
      </c>
      <c r="N177" s="131" t="s">
        <v>42</v>
      </c>
      <c r="P177" s="132">
        <f t="shared" si="27"/>
        <v>0</v>
      </c>
      <c r="Q177" s="132">
        <v>0</v>
      </c>
      <c r="R177" s="132">
        <f t="shared" si="28"/>
        <v>0</v>
      </c>
      <c r="S177" s="132">
        <v>0</v>
      </c>
      <c r="T177" s="133">
        <f t="shared" si="29"/>
        <v>0</v>
      </c>
      <c r="AR177" s="134" t="s">
        <v>152</v>
      </c>
      <c r="AT177" s="134" t="s">
        <v>147</v>
      </c>
      <c r="AU177" s="134" t="s">
        <v>79</v>
      </c>
      <c r="AY177" s="2" t="s">
        <v>145</v>
      </c>
      <c r="BE177" s="135">
        <f t="shared" si="15"/>
        <v>0</v>
      </c>
      <c r="BF177" s="135">
        <f t="shared" si="16"/>
        <v>0</v>
      </c>
      <c r="BG177" s="135">
        <f t="shared" si="17"/>
        <v>0</v>
      </c>
      <c r="BH177" s="135">
        <f t="shared" si="18"/>
        <v>0</v>
      </c>
      <c r="BI177" s="135">
        <f t="shared" si="19"/>
        <v>0</v>
      </c>
      <c r="BJ177" s="2" t="s">
        <v>79</v>
      </c>
      <c r="BK177" s="135">
        <f t="shared" si="30"/>
        <v>0</v>
      </c>
      <c r="BL177" s="2" t="s">
        <v>152</v>
      </c>
      <c r="BM177" s="134" t="s">
        <v>1328</v>
      </c>
    </row>
    <row r="178" spans="2:65" s="17" customFormat="1" ht="16.5" customHeight="1">
      <c r="B178" s="18"/>
      <c r="C178" s="123" t="s">
        <v>71</v>
      </c>
      <c r="D178" s="123" t="s">
        <v>147</v>
      </c>
      <c r="E178" s="124" t="s">
        <v>2384</v>
      </c>
      <c r="F178" s="125" t="s">
        <v>2385</v>
      </c>
      <c r="G178" s="126" t="s">
        <v>2386</v>
      </c>
      <c r="H178" s="127">
        <v>1</v>
      </c>
      <c r="I178" s="128"/>
      <c r="J178" s="129">
        <f t="shared" si="26"/>
        <v>0</v>
      </c>
      <c r="K178" s="125" t="s">
        <v>19</v>
      </c>
      <c r="L178" s="18"/>
      <c r="M178" s="130" t="s">
        <v>19</v>
      </c>
      <c r="N178" s="131" t="s">
        <v>42</v>
      </c>
      <c r="P178" s="132">
        <f t="shared" si="27"/>
        <v>0</v>
      </c>
      <c r="Q178" s="132">
        <v>0</v>
      </c>
      <c r="R178" s="132">
        <f t="shared" si="28"/>
        <v>0</v>
      </c>
      <c r="S178" s="132">
        <v>0</v>
      </c>
      <c r="T178" s="133">
        <f t="shared" si="29"/>
        <v>0</v>
      </c>
      <c r="AR178" s="134" t="s">
        <v>152</v>
      </c>
      <c r="AT178" s="134" t="s">
        <v>147</v>
      </c>
      <c r="AU178" s="134" t="s">
        <v>79</v>
      </c>
      <c r="AY178" s="2" t="s">
        <v>145</v>
      </c>
      <c r="BE178" s="135">
        <f t="shared" si="15"/>
        <v>0</v>
      </c>
      <c r="BF178" s="135">
        <f t="shared" si="16"/>
        <v>0</v>
      </c>
      <c r="BG178" s="135">
        <f t="shared" si="17"/>
        <v>0</v>
      </c>
      <c r="BH178" s="135">
        <f t="shared" si="18"/>
        <v>0</v>
      </c>
      <c r="BI178" s="135">
        <f t="shared" si="19"/>
        <v>0</v>
      </c>
      <c r="BJ178" s="2" t="s">
        <v>79</v>
      </c>
      <c r="BK178" s="135">
        <f t="shared" si="30"/>
        <v>0</v>
      </c>
      <c r="BL178" s="2" t="s">
        <v>152</v>
      </c>
      <c r="BM178" s="134" t="s">
        <v>1338</v>
      </c>
    </row>
    <row r="179" spans="2:65" s="17" customFormat="1" ht="16.5" customHeight="1">
      <c r="B179" s="18"/>
      <c r="C179" s="123" t="s">
        <v>71</v>
      </c>
      <c r="D179" s="123" t="s">
        <v>147</v>
      </c>
      <c r="E179" s="124" t="s">
        <v>2387</v>
      </c>
      <c r="F179" s="125" t="s">
        <v>2388</v>
      </c>
      <c r="G179" s="126" t="s">
        <v>2195</v>
      </c>
      <c r="H179" s="127">
        <v>1</v>
      </c>
      <c r="I179" s="128"/>
      <c r="J179" s="129">
        <f t="shared" si="26"/>
        <v>0</v>
      </c>
      <c r="K179" s="125" t="s">
        <v>19</v>
      </c>
      <c r="L179" s="18"/>
      <c r="M179" s="130" t="s">
        <v>19</v>
      </c>
      <c r="N179" s="131" t="s">
        <v>42</v>
      </c>
      <c r="P179" s="132">
        <f t="shared" si="27"/>
        <v>0</v>
      </c>
      <c r="Q179" s="132">
        <v>0</v>
      </c>
      <c r="R179" s="132">
        <f t="shared" si="28"/>
        <v>0</v>
      </c>
      <c r="S179" s="132">
        <v>0</v>
      </c>
      <c r="T179" s="133">
        <f t="shared" si="29"/>
        <v>0</v>
      </c>
      <c r="AR179" s="134" t="s">
        <v>152</v>
      </c>
      <c r="AT179" s="134" t="s">
        <v>147</v>
      </c>
      <c r="AU179" s="134" t="s">
        <v>79</v>
      </c>
      <c r="AY179" s="2" t="s">
        <v>145</v>
      </c>
      <c r="BE179" s="135">
        <f t="shared" si="15"/>
        <v>0</v>
      </c>
      <c r="BF179" s="135">
        <f t="shared" si="16"/>
        <v>0</v>
      </c>
      <c r="BG179" s="135">
        <f t="shared" si="17"/>
        <v>0</v>
      </c>
      <c r="BH179" s="135">
        <f t="shared" si="18"/>
        <v>0</v>
      </c>
      <c r="BI179" s="135">
        <f t="shared" si="19"/>
        <v>0</v>
      </c>
      <c r="BJ179" s="2" t="s">
        <v>79</v>
      </c>
      <c r="BK179" s="135">
        <f t="shared" si="30"/>
        <v>0</v>
      </c>
      <c r="BL179" s="2" t="s">
        <v>152</v>
      </c>
      <c r="BM179" s="134" t="s">
        <v>1349</v>
      </c>
    </row>
    <row r="180" spans="2:65" s="17" customFormat="1" ht="24.2" customHeight="1">
      <c r="B180" s="18"/>
      <c r="C180" s="123" t="s">
        <v>71</v>
      </c>
      <c r="D180" s="123" t="s">
        <v>147</v>
      </c>
      <c r="E180" s="124" t="s">
        <v>2389</v>
      </c>
      <c r="F180" s="125" t="s">
        <v>2390</v>
      </c>
      <c r="G180" s="126" t="s">
        <v>2195</v>
      </c>
      <c r="H180" s="127">
        <v>1</v>
      </c>
      <c r="I180" s="128"/>
      <c r="J180" s="129">
        <f t="shared" si="26"/>
        <v>0</v>
      </c>
      <c r="K180" s="125" t="s">
        <v>19</v>
      </c>
      <c r="L180" s="18"/>
      <c r="M180" s="130" t="s">
        <v>19</v>
      </c>
      <c r="N180" s="131" t="s">
        <v>42</v>
      </c>
      <c r="P180" s="132">
        <f t="shared" si="27"/>
        <v>0</v>
      </c>
      <c r="Q180" s="132">
        <v>0</v>
      </c>
      <c r="R180" s="132">
        <f t="shared" si="28"/>
        <v>0</v>
      </c>
      <c r="S180" s="132">
        <v>0</v>
      </c>
      <c r="T180" s="133">
        <f t="shared" si="29"/>
        <v>0</v>
      </c>
      <c r="AR180" s="134" t="s">
        <v>152</v>
      </c>
      <c r="AT180" s="134" t="s">
        <v>147</v>
      </c>
      <c r="AU180" s="134" t="s">
        <v>79</v>
      </c>
      <c r="AY180" s="2" t="s">
        <v>145</v>
      </c>
      <c r="BE180" s="135">
        <f t="shared" si="15"/>
        <v>0</v>
      </c>
      <c r="BF180" s="135">
        <f t="shared" si="16"/>
        <v>0</v>
      </c>
      <c r="BG180" s="135">
        <f t="shared" si="17"/>
        <v>0</v>
      </c>
      <c r="BH180" s="135">
        <f t="shared" si="18"/>
        <v>0</v>
      </c>
      <c r="BI180" s="135">
        <f t="shared" si="19"/>
        <v>0</v>
      </c>
      <c r="BJ180" s="2" t="s">
        <v>79</v>
      </c>
      <c r="BK180" s="135">
        <f t="shared" si="30"/>
        <v>0</v>
      </c>
      <c r="BL180" s="2" t="s">
        <v>152</v>
      </c>
      <c r="BM180" s="134" t="s">
        <v>1361</v>
      </c>
    </row>
    <row r="181" spans="2:65" s="17" customFormat="1" ht="24.2" customHeight="1">
      <c r="B181" s="18"/>
      <c r="C181" s="123" t="s">
        <v>71</v>
      </c>
      <c r="D181" s="123" t="s">
        <v>147</v>
      </c>
      <c r="E181" s="124" t="s">
        <v>2391</v>
      </c>
      <c r="F181" s="125" t="s">
        <v>2392</v>
      </c>
      <c r="G181" s="126" t="s">
        <v>2195</v>
      </c>
      <c r="H181" s="127">
        <v>1</v>
      </c>
      <c r="I181" s="128"/>
      <c r="J181" s="129">
        <f t="shared" si="26"/>
        <v>0</v>
      </c>
      <c r="K181" s="125" t="s">
        <v>19</v>
      </c>
      <c r="L181" s="18"/>
      <c r="M181" s="130" t="s">
        <v>19</v>
      </c>
      <c r="N181" s="131" t="s">
        <v>42</v>
      </c>
      <c r="P181" s="132">
        <f t="shared" si="27"/>
        <v>0</v>
      </c>
      <c r="Q181" s="132">
        <v>0</v>
      </c>
      <c r="R181" s="132">
        <f t="shared" si="28"/>
        <v>0</v>
      </c>
      <c r="S181" s="132">
        <v>0</v>
      </c>
      <c r="T181" s="133">
        <f t="shared" si="29"/>
        <v>0</v>
      </c>
      <c r="AR181" s="134" t="s">
        <v>152</v>
      </c>
      <c r="AT181" s="134" t="s">
        <v>147</v>
      </c>
      <c r="AU181" s="134" t="s">
        <v>79</v>
      </c>
      <c r="AY181" s="2" t="s">
        <v>145</v>
      </c>
      <c r="BE181" s="135">
        <f t="shared" si="15"/>
        <v>0</v>
      </c>
      <c r="BF181" s="135">
        <f t="shared" si="16"/>
        <v>0</v>
      </c>
      <c r="BG181" s="135">
        <f t="shared" si="17"/>
        <v>0</v>
      </c>
      <c r="BH181" s="135">
        <f t="shared" si="18"/>
        <v>0</v>
      </c>
      <c r="BI181" s="135">
        <f t="shared" si="19"/>
        <v>0</v>
      </c>
      <c r="BJ181" s="2" t="s">
        <v>79</v>
      </c>
      <c r="BK181" s="135">
        <f t="shared" si="30"/>
        <v>0</v>
      </c>
      <c r="BL181" s="2" t="s">
        <v>152</v>
      </c>
      <c r="BM181" s="134" t="s">
        <v>1374</v>
      </c>
    </row>
    <row r="182" spans="2:65" s="17" customFormat="1" ht="16.5" customHeight="1">
      <c r="B182" s="18"/>
      <c r="C182" s="123" t="s">
        <v>71</v>
      </c>
      <c r="D182" s="123" t="s">
        <v>147</v>
      </c>
      <c r="E182" s="124" t="s">
        <v>2393</v>
      </c>
      <c r="F182" s="125" t="s">
        <v>2394</v>
      </c>
      <c r="G182" s="126" t="s">
        <v>2386</v>
      </c>
      <c r="H182" s="127">
        <v>1</v>
      </c>
      <c r="I182" s="128"/>
      <c r="J182" s="129">
        <f t="shared" si="26"/>
        <v>0</v>
      </c>
      <c r="K182" s="125" t="s">
        <v>19</v>
      </c>
      <c r="L182" s="18"/>
      <c r="M182" s="130" t="s">
        <v>19</v>
      </c>
      <c r="N182" s="131" t="s">
        <v>42</v>
      </c>
      <c r="P182" s="132">
        <f t="shared" si="27"/>
        <v>0</v>
      </c>
      <c r="Q182" s="132">
        <v>0</v>
      </c>
      <c r="R182" s="132">
        <f t="shared" si="28"/>
        <v>0</v>
      </c>
      <c r="S182" s="132">
        <v>0</v>
      </c>
      <c r="T182" s="133">
        <f t="shared" si="29"/>
        <v>0</v>
      </c>
      <c r="AR182" s="134" t="s">
        <v>152</v>
      </c>
      <c r="AT182" s="134" t="s">
        <v>147</v>
      </c>
      <c r="AU182" s="134" t="s">
        <v>79</v>
      </c>
      <c r="AY182" s="2" t="s">
        <v>145</v>
      </c>
      <c r="BE182" s="135">
        <f aca="true" t="shared" si="31" ref="BE182">IF(N182="základní",J182,0)</f>
        <v>0</v>
      </c>
      <c r="BF182" s="135">
        <f aca="true" t="shared" si="32" ref="BF182">IF(N182="snížená",J182,0)</f>
        <v>0</v>
      </c>
      <c r="BG182" s="135">
        <f aca="true" t="shared" si="33" ref="BG182">IF(N182="zákl. přenesená",J182,0)</f>
        <v>0</v>
      </c>
      <c r="BH182" s="135">
        <f aca="true" t="shared" si="34" ref="BH182">IF(N182="sníž. přenesená",J182,0)</f>
        <v>0</v>
      </c>
      <c r="BI182" s="135">
        <f aca="true" t="shared" si="35" ref="BI182">IF(N182="nulová",J182,0)</f>
        <v>0</v>
      </c>
      <c r="BJ182" s="2" t="s">
        <v>79</v>
      </c>
      <c r="BK182" s="135">
        <f t="shared" si="30"/>
        <v>0</v>
      </c>
      <c r="BL182" s="2" t="s">
        <v>152</v>
      </c>
      <c r="BM182" s="134" t="s">
        <v>1388</v>
      </c>
    </row>
    <row r="183" spans="2:47" s="17" customFormat="1" ht="107.25">
      <c r="B183" s="18"/>
      <c r="D183" s="142" t="s">
        <v>310</v>
      </c>
      <c r="F183" s="164" t="s">
        <v>2395</v>
      </c>
      <c r="I183" s="138"/>
      <c r="L183" s="18"/>
      <c r="M183" s="189"/>
      <c r="N183" s="186"/>
      <c r="O183" s="186"/>
      <c r="P183" s="186"/>
      <c r="Q183" s="186"/>
      <c r="R183" s="186"/>
      <c r="S183" s="186"/>
      <c r="T183" s="190"/>
      <c r="AT183" s="2" t="s">
        <v>310</v>
      </c>
      <c r="AU183" s="2" t="s">
        <v>79</v>
      </c>
    </row>
    <row r="184" spans="2:12" s="17" customFormat="1" ht="6.95" customHeight="1">
      <c r="B184" s="28"/>
      <c r="C184" s="29"/>
      <c r="D184" s="29"/>
      <c r="E184" s="29"/>
      <c r="F184" s="29"/>
      <c r="G184" s="29"/>
      <c r="H184" s="29"/>
      <c r="I184" s="29"/>
      <c r="J184" s="29"/>
      <c r="K184" s="29"/>
      <c r="L184" s="18"/>
    </row>
  </sheetData>
  <sheetProtection algorithmName="SHA-512" hashValue="sZPyDIIAz1WPWwUtdRj1mB3BT/tZfL2OoOhmNsVmO6E6h2Gjh6uXpVMes0UeM3B6iQ5Fyrpy4FVrk/cBdvDbtQ==" saltValue="L0TT4XGvAWBdXmisBlDc9CMlnsUEQClBQ+R/EIZP/Q9gpnTql2H+NfvTMKE4g2FlSTgaS6ivf+7Dc/wRf/G18g==" spinCount="100000" sheet="1" objects="1" scenarios="1" formatColumns="0" formatRows="0" autoFilter="0"/>
  <autoFilter ref="C82:K183"/>
  <mergeCells count="9">
    <mergeCell ref="E50:H50"/>
    <mergeCell ref="E73:H73"/>
    <mergeCell ref="E75:H75"/>
    <mergeCell ref="L2:V2"/>
    <mergeCell ref="E7:H7"/>
    <mergeCell ref="E9:H9"/>
    <mergeCell ref="E18:H18"/>
    <mergeCell ref="E27:H27"/>
    <mergeCell ref="E48:H48"/>
  </mergeCell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2"/>
  <sheetViews>
    <sheetView showGridLines="0" zoomScale="145" zoomScaleNormal="145" workbookViewId="0" topLeftCell="A125">
      <selection activeCell="F129" sqref="F12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93</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2396</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ROUND(J84,2)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ROUND((SUM(BE84:BE131)),2)</f>
        <v>0</v>
      </c>
      <c r="I33" s="81">
        <v>0.21</v>
      </c>
      <c r="J33" s="80">
        <f>ROUND(((SUM(BE84:BE131))*I33),2)</f>
        <v>0</v>
      </c>
      <c r="L33" s="18"/>
    </row>
    <row r="34" spans="2:12" s="17" customFormat="1" ht="14.45" customHeight="1" hidden="1">
      <c r="B34" s="18"/>
      <c r="E34" s="12" t="s">
        <v>43</v>
      </c>
      <c r="F34" s="80">
        <f>ROUND((SUM(BF84:BF131)),2)</f>
        <v>0</v>
      </c>
      <c r="I34" s="81">
        <v>0.12</v>
      </c>
      <c r="J34" s="80">
        <f>ROUND(((SUM(BF84:BF131))*I34),2)</f>
        <v>0</v>
      </c>
      <c r="L34" s="18"/>
    </row>
    <row r="35" spans="2:12" s="17" customFormat="1" ht="14.45" customHeight="1" hidden="1">
      <c r="B35" s="18"/>
      <c r="E35" s="12" t="s">
        <v>44</v>
      </c>
      <c r="F35" s="80">
        <f>ROUND((SUM(BG84:BG131)),2)</f>
        <v>0</v>
      </c>
      <c r="I35" s="81">
        <v>0.21</v>
      </c>
      <c r="J35" s="80">
        <f aca="true" t="shared" si="0" ref="J35:J37">0</f>
        <v>0</v>
      </c>
      <c r="L35" s="18"/>
    </row>
    <row r="36" spans="2:12" s="17" customFormat="1" ht="14.45" customHeight="1" hidden="1">
      <c r="B36" s="18"/>
      <c r="E36" s="12" t="s">
        <v>45</v>
      </c>
      <c r="F36" s="80">
        <f>ROUND((SUM(BH84:BH131)),2)</f>
        <v>0</v>
      </c>
      <c r="I36" s="81">
        <v>0.12</v>
      </c>
      <c r="J36" s="80">
        <f t="shared" si="0"/>
        <v>0</v>
      </c>
      <c r="L36" s="18"/>
    </row>
    <row r="37" spans="2:12" s="17" customFormat="1" ht="14.45" customHeight="1" hidden="1">
      <c r="B37" s="18"/>
      <c r="E37" s="12" t="s">
        <v>46</v>
      </c>
      <c r="F37" s="80">
        <f>ROUND((SUM(BI84:BI131)),2)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05 -  GASTRO 1.NP Specifikace</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1">J84</f>
        <v>0</v>
      </c>
      <c r="L59" s="18"/>
      <c r="AU59" s="2" t="s">
        <v>109</v>
      </c>
    </row>
    <row r="60" spans="2:12" s="91" customFormat="1" ht="24.95" customHeight="1">
      <c r="B60" s="92"/>
      <c r="D60" s="93" t="s">
        <v>2397</v>
      </c>
      <c r="E60" s="94"/>
      <c r="F60" s="94"/>
      <c r="G60" s="94"/>
      <c r="H60" s="94"/>
      <c r="I60" s="94"/>
      <c r="J60" s="95">
        <f t="shared" si="1"/>
        <v>0</v>
      </c>
      <c r="L60" s="92"/>
    </row>
    <row r="61" spans="2:12" s="91" customFormat="1" ht="24.95" customHeight="1">
      <c r="B61" s="92"/>
      <c r="D61" s="93" t="s">
        <v>2398</v>
      </c>
      <c r="E61" s="94"/>
      <c r="F61" s="94"/>
      <c r="G61" s="94"/>
      <c r="H61" s="94"/>
      <c r="I61" s="94"/>
      <c r="J61" s="95">
        <f t="shared" si="1"/>
        <v>0</v>
      </c>
      <c r="L61" s="92"/>
    </row>
    <row r="62" spans="2:12" s="91" customFormat="1" ht="24.95" customHeight="1">
      <c r="B62" s="92"/>
      <c r="D62" s="93" t="s">
        <v>2399</v>
      </c>
      <c r="E62" s="94"/>
      <c r="F62" s="94"/>
      <c r="G62" s="94"/>
      <c r="H62" s="94"/>
      <c r="I62" s="94"/>
      <c r="J62" s="95">
        <f>J101</f>
        <v>0</v>
      </c>
      <c r="L62" s="92"/>
    </row>
    <row r="63" spans="2:12" s="91" customFormat="1" ht="24.95" customHeight="1">
      <c r="B63" s="92"/>
      <c r="D63" s="93" t="s">
        <v>2400</v>
      </c>
      <c r="E63" s="94"/>
      <c r="F63" s="94"/>
      <c r="G63" s="94"/>
      <c r="H63" s="94"/>
      <c r="I63" s="94"/>
      <c r="J63" s="95">
        <f>J106</f>
        <v>0</v>
      </c>
      <c r="L63" s="92"/>
    </row>
    <row r="64" spans="2:12" s="91" customFormat="1" ht="24.95" customHeight="1">
      <c r="B64" s="92"/>
      <c r="D64" s="93" t="s">
        <v>2401</v>
      </c>
      <c r="E64" s="94"/>
      <c r="F64" s="94"/>
      <c r="G64" s="94"/>
      <c r="H64" s="94"/>
      <c r="I64" s="94"/>
      <c r="J64" s="95">
        <f>J115</f>
        <v>0</v>
      </c>
      <c r="L64" s="92"/>
    </row>
    <row r="65" spans="2:12" s="17" customFormat="1" ht="21.75" customHeight="1">
      <c r="B65" s="18"/>
      <c r="L65" s="18"/>
    </row>
    <row r="66" spans="2:12" s="17" customFormat="1" ht="6.95" customHeight="1">
      <c r="B66" s="28"/>
      <c r="C66" s="29"/>
      <c r="D66" s="29"/>
      <c r="E66" s="29"/>
      <c r="F66" s="29"/>
      <c r="G66" s="29"/>
      <c r="H66" s="29"/>
      <c r="I66" s="29"/>
      <c r="J66" s="29"/>
      <c r="K66" s="29"/>
      <c r="L66" s="18"/>
    </row>
    <row r="70" spans="2:12" s="17" customFormat="1" ht="6.95" customHeight="1">
      <c r="B70" s="30"/>
      <c r="C70" s="31"/>
      <c r="D70" s="31"/>
      <c r="E70" s="31"/>
      <c r="F70" s="31"/>
      <c r="G70" s="31"/>
      <c r="H70" s="31"/>
      <c r="I70" s="31"/>
      <c r="J70" s="31"/>
      <c r="K70" s="31"/>
      <c r="L70" s="18"/>
    </row>
    <row r="71" spans="2:12" s="17" customFormat="1" ht="24.95" customHeight="1">
      <c r="B71" s="18"/>
      <c r="C71" s="6" t="s">
        <v>130</v>
      </c>
      <c r="L71" s="18"/>
    </row>
    <row r="72" spans="2:12" s="17" customFormat="1" ht="6.95" customHeight="1">
      <c r="B72" s="18"/>
      <c r="L72" s="18"/>
    </row>
    <row r="73" spans="2:12" s="17" customFormat="1" ht="12" customHeight="1">
      <c r="B73" s="18"/>
      <c r="C73" s="12" t="s">
        <v>16</v>
      </c>
      <c r="L73" s="18"/>
    </row>
    <row r="74" spans="2:12" s="17" customFormat="1" ht="16.5" customHeight="1">
      <c r="B74" s="18"/>
      <c r="E74" s="230" t="str">
        <f>E7</f>
        <v>Stavební úpravy Škola Dlouhá 56,  Nový Jičín 741 01</v>
      </c>
      <c r="F74" s="231"/>
      <c r="G74" s="231"/>
      <c r="H74" s="231"/>
      <c r="L74" s="18"/>
    </row>
    <row r="75" spans="2:12" s="17" customFormat="1" ht="12" customHeight="1">
      <c r="B75" s="18"/>
      <c r="C75" s="12" t="s">
        <v>104</v>
      </c>
      <c r="L75" s="18"/>
    </row>
    <row r="76" spans="2:12" s="17" customFormat="1" ht="16.5" customHeight="1">
      <c r="B76" s="18"/>
      <c r="E76" s="210" t="str">
        <f>E9</f>
        <v>05 -  GASTRO 1.NP Specifikace</v>
      </c>
      <c r="F76" s="229"/>
      <c r="G76" s="229"/>
      <c r="H76" s="229"/>
      <c r="L76" s="18"/>
    </row>
    <row r="77" spans="2:12" s="17" customFormat="1" ht="6.95" customHeight="1">
      <c r="B77" s="18"/>
      <c r="L77" s="18"/>
    </row>
    <row r="78" spans="2:12" s="17" customFormat="1" ht="12" customHeight="1">
      <c r="B78" s="18"/>
      <c r="C78" s="12" t="s">
        <v>21</v>
      </c>
      <c r="F78" s="10" t="str">
        <f>F12</f>
        <v xml:space="preserve"> </v>
      </c>
      <c r="I78" s="12" t="s">
        <v>23</v>
      </c>
      <c r="J78" s="38" t="str">
        <f>IF(J12="","",J12)</f>
        <v>16. 1. 2024</v>
      </c>
      <c r="L78" s="18"/>
    </row>
    <row r="79" spans="2:12" s="17" customFormat="1" ht="6.95" customHeight="1">
      <c r="B79" s="18"/>
      <c r="L79" s="18"/>
    </row>
    <row r="80" spans="2:12" s="17" customFormat="1" ht="25.7" customHeight="1">
      <c r="B80" s="18"/>
      <c r="C80" s="12" t="s">
        <v>25</v>
      </c>
      <c r="F80" s="10" t="str">
        <f>E15</f>
        <v>Město Nový Jičín</v>
      </c>
      <c r="I80" s="12" t="s">
        <v>31</v>
      </c>
      <c r="J80" s="15" t="str">
        <f>E21</f>
        <v>ing.arch. Tomáš Kudělka</v>
      </c>
      <c r="L80" s="18"/>
    </row>
    <row r="81" spans="2:12" s="17" customFormat="1" ht="15.2" customHeight="1">
      <c r="B81" s="18"/>
      <c r="C81" s="12" t="s">
        <v>29</v>
      </c>
      <c r="F81" s="10" t="str">
        <f>IF(E18="","",E18)</f>
        <v>Vyplň údaj</v>
      </c>
      <c r="I81" s="12" t="s">
        <v>34</v>
      </c>
      <c r="J81" s="15" t="str">
        <f>E24</f>
        <v xml:space="preserve"> </v>
      </c>
      <c r="L81" s="18"/>
    </row>
    <row r="82" spans="2:12" s="17" customFormat="1" ht="10.35" customHeight="1">
      <c r="B82" s="18"/>
      <c r="L82" s="18"/>
    </row>
    <row r="83" spans="2:20" s="101" customFormat="1" ht="29.25" customHeight="1">
      <c r="B83" s="102"/>
      <c r="C83" s="103" t="s">
        <v>131</v>
      </c>
      <c r="D83" s="104" t="s">
        <v>56</v>
      </c>
      <c r="E83" s="104" t="s">
        <v>52</v>
      </c>
      <c r="F83" s="104" t="s">
        <v>53</v>
      </c>
      <c r="G83" s="104" t="s">
        <v>132</v>
      </c>
      <c r="H83" s="104" t="s">
        <v>133</v>
      </c>
      <c r="I83" s="104" t="s">
        <v>134</v>
      </c>
      <c r="J83" s="104" t="s">
        <v>108</v>
      </c>
      <c r="K83" s="105" t="s">
        <v>135</v>
      </c>
      <c r="L83" s="102"/>
      <c r="M83" s="45" t="s">
        <v>19</v>
      </c>
      <c r="N83" s="46" t="s">
        <v>41</v>
      </c>
      <c r="O83" s="46" t="s">
        <v>136</v>
      </c>
      <c r="P83" s="46" t="s">
        <v>137</v>
      </c>
      <c r="Q83" s="46" t="s">
        <v>138</v>
      </c>
      <c r="R83" s="46" t="s">
        <v>139</v>
      </c>
      <c r="S83" s="46" t="s">
        <v>140</v>
      </c>
      <c r="T83" s="47" t="s">
        <v>141</v>
      </c>
    </row>
    <row r="84" spans="2:63" s="17" customFormat="1" ht="22.9" customHeight="1">
      <c r="B84" s="18"/>
      <c r="C84" s="51" t="s">
        <v>142</v>
      </c>
      <c r="J84" s="106">
        <f aca="true" t="shared" si="2" ref="J84:J86">BK84</f>
        <v>0</v>
      </c>
      <c r="L84" s="18"/>
      <c r="M84" s="48"/>
      <c r="N84" s="39"/>
      <c r="O84" s="39"/>
      <c r="P84" s="107">
        <f>P85+P86+P101+P106+P115</f>
        <v>0</v>
      </c>
      <c r="Q84" s="39"/>
      <c r="R84" s="107">
        <f>R85+R86+R101+R106+R115</f>
        <v>0</v>
      </c>
      <c r="S84" s="39"/>
      <c r="T84" s="108">
        <f>T85+T86+T101+T106+T115</f>
        <v>0</v>
      </c>
      <c r="AT84" s="2" t="s">
        <v>70</v>
      </c>
      <c r="AU84" s="2" t="s">
        <v>109</v>
      </c>
      <c r="BK84" s="109">
        <f>BK85+BK86+BK101+BK106+BK115</f>
        <v>0</v>
      </c>
    </row>
    <row r="85" spans="2:63" s="110" customFormat="1" ht="25.9" customHeight="1">
      <c r="B85" s="111"/>
      <c r="D85" s="112" t="s">
        <v>70</v>
      </c>
      <c r="E85" s="113" t="s">
        <v>397</v>
      </c>
      <c r="F85" s="113" t="s">
        <v>397</v>
      </c>
      <c r="I85" s="114"/>
      <c r="J85" s="115">
        <f t="shared" si="2"/>
        <v>0</v>
      </c>
      <c r="L85" s="111"/>
      <c r="M85" s="116"/>
      <c r="P85" s="117">
        <v>0</v>
      </c>
      <c r="R85" s="117">
        <v>0</v>
      </c>
      <c r="T85" s="118">
        <v>0</v>
      </c>
      <c r="AR85" s="112" t="s">
        <v>79</v>
      </c>
      <c r="AT85" s="119" t="s">
        <v>70</v>
      </c>
      <c r="AU85" s="119" t="s">
        <v>71</v>
      </c>
      <c r="AY85" s="112" t="s">
        <v>145</v>
      </c>
      <c r="BK85" s="120">
        <v>0</v>
      </c>
    </row>
    <row r="86" spans="2:63" s="110" customFormat="1" ht="25.9" customHeight="1">
      <c r="B86" s="111"/>
      <c r="D86" s="112" t="s">
        <v>70</v>
      </c>
      <c r="E86" s="113" t="s">
        <v>2402</v>
      </c>
      <c r="F86" s="113" t="s">
        <v>2402</v>
      </c>
      <c r="I86" s="114"/>
      <c r="J86" s="115">
        <f t="shared" si="2"/>
        <v>0</v>
      </c>
      <c r="L86" s="111"/>
      <c r="M86" s="116"/>
      <c r="P86" s="117">
        <f>SUM(P87:P100)</f>
        <v>0</v>
      </c>
      <c r="R86" s="117">
        <f>SUM(R87:R100)</f>
        <v>0</v>
      </c>
      <c r="T86" s="118">
        <f>SUM(T87:T100)</f>
        <v>0</v>
      </c>
      <c r="AR86" s="112" t="s">
        <v>79</v>
      </c>
      <c r="AT86" s="119" t="s">
        <v>70</v>
      </c>
      <c r="AU86" s="119" t="s">
        <v>71</v>
      </c>
      <c r="AY86" s="112" t="s">
        <v>145</v>
      </c>
      <c r="BK86" s="120">
        <f>SUM(BK87:BK100)</f>
        <v>0</v>
      </c>
    </row>
    <row r="87" spans="2:65" s="17" customFormat="1" ht="16.5" customHeight="1">
      <c r="B87" s="18"/>
      <c r="C87" s="123" t="s">
        <v>71</v>
      </c>
      <c r="D87" s="123" t="s">
        <v>147</v>
      </c>
      <c r="E87" s="124" t="s">
        <v>2403</v>
      </c>
      <c r="F87" s="125" t="s">
        <v>2404</v>
      </c>
      <c r="G87" s="126" t="s">
        <v>1495</v>
      </c>
      <c r="H87" s="127">
        <v>2</v>
      </c>
      <c r="I87" s="128"/>
      <c r="J87" s="129">
        <f>ROUND(I87*H87,2)</f>
        <v>0</v>
      </c>
      <c r="K87" s="125" t="s">
        <v>19</v>
      </c>
      <c r="L87" s="18"/>
      <c r="M87" s="130" t="s">
        <v>19</v>
      </c>
      <c r="N87" s="131" t="s">
        <v>42</v>
      </c>
      <c r="P87" s="132">
        <f>O87*H87</f>
        <v>0</v>
      </c>
      <c r="Q87" s="132">
        <v>0</v>
      </c>
      <c r="R87" s="132">
        <f>Q87*H87</f>
        <v>0</v>
      </c>
      <c r="S87" s="132">
        <v>0</v>
      </c>
      <c r="T87" s="133">
        <f>S87*H87</f>
        <v>0</v>
      </c>
      <c r="AR87" s="134" t="s">
        <v>152</v>
      </c>
      <c r="AT87" s="134" t="s">
        <v>147</v>
      </c>
      <c r="AU87" s="134" t="s">
        <v>79</v>
      </c>
      <c r="AY87" s="2" t="s">
        <v>145</v>
      </c>
      <c r="BE87" s="135">
        <f>IF(N87="základní",J87,0)</f>
        <v>0</v>
      </c>
      <c r="BF87" s="135">
        <f>IF(N87="snížená",J87,0)</f>
        <v>0</v>
      </c>
      <c r="BG87" s="135">
        <f>IF(N87="zákl. přenesená",J87,0)</f>
        <v>0</v>
      </c>
      <c r="BH87" s="135">
        <f>IF(N87="sníž. přenesená",J87,0)</f>
        <v>0</v>
      </c>
      <c r="BI87" s="135">
        <f>IF(N87="nulová",J87,0)</f>
        <v>0</v>
      </c>
      <c r="BJ87" s="2" t="s">
        <v>79</v>
      </c>
      <c r="BK87" s="135">
        <f>ROUND(I87*H87,2)</f>
        <v>0</v>
      </c>
      <c r="BL87" s="2" t="s">
        <v>152</v>
      </c>
      <c r="BM87" s="134" t="s">
        <v>81</v>
      </c>
    </row>
    <row r="88" spans="2:47" s="17" customFormat="1" ht="126.75">
      <c r="B88" s="18"/>
      <c r="D88" s="142" t="s">
        <v>310</v>
      </c>
      <c r="F88" s="164" t="s">
        <v>2405</v>
      </c>
      <c r="I88" s="138"/>
      <c r="L88" s="18"/>
      <c r="M88" s="139"/>
      <c r="T88" s="42"/>
      <c r="AT88" s="2" t="s">
        <v>310</v>
      </c>
      <c r="AU88" s="2" t="s">
        <v>79</v>
      </c>
    </row>
    <row r="89" spans="2:65" s="17" customFormat="1" ht="16.5" customHeight="1">
      <c r="B89" s="18"/>
      <c r="C89" s="123" t="s">
        <v>71</v>
      </c>
      <c r="D89" s="123" t="s">
        <v>147</v>
      </c>
      <c r="E89" s="124" t="s">
        <v>2406</v>
      </c>
      <c r="F89" s="125" t="s">
        <v>2407</v>
      </c>
      <c r="G89" s="126" t="s">
        <v>1495</v>
      </c>
      <c r="H89" s="127">
        <v>1</v>
      </c>
      <c r="I89" s="128"/>
      <c r="J89" s="129">
        <f>ROUND(I89*H89,2)</f>
        <v>0</v>
      </c>
      <c r="K89" s="125" t="s">
        <v>19</v>
      </c>
      <c r="L89" s="18"/>
      <c r="M89" s="130" t="s">
        <v>19</v>
      </c>
      <c r="N89" s="131" t="s">
        <v>42</v>
      </c>
      <c r="P89" s="132">
        <f>O89*H89</f>
        <v>0</v>
      </c>
      <c r="Q89" s="132">
        <v>0</v>
      </c>
      <c r="R89" s="132">
        <f>Q89*H89</f>
        <v>0</v>
      </c>
      <c r="S89" s="132">
        <v>0</v>
      </c>
      <c r="T89" s="133">
        <f>S89*H89</f>
        <v>0</v>
      </c>
      <c r="AR89" s="134" t="s">
        <v>152</v>
      </c>
      <c r="AT89" s="134" t="s">
        <v>147</v>
      </c>
      <c r="AU89" s="134" t="s">
        <v>79</v>
      </c>
      <c r="AY89" s="2" t="s">
        <v>145</v>
      </c>
      <c r="BE89" s="135">
        <f>IF(N89="základní",J89,0)</f>
        <v>0</v>
      </c>
      <c r="BF89" s="135">
        <f>IF(N89="snížená",J89,0)</f>
        <v>0</v>
      </c>
      <c r="BG89" s="135">
        <f>IF(N89="zákl. přenesená",J89,0)</f>
        <v>0</v>
      </c>
      <c r="BH89" s="135">
        <f>IF(N89="sníž. přenesená",J89,0)</f>
        <v>0</v>
      </c>
      <c r="BI89" s="135">
        <f>IF(N89="nulová",J89,0)</f>
        <v>0</v>
      </c>
      <c r="BJ89" s="2" t="s">
        <v>79</v>
      </c>
      <c r="BK89" s="135">
        <f>ROUND(I89*H89,2)</f>
        <v>0</v>
      </c>
      <c r="BL89" s="2" t="s">
        <v>152</v>
      </c>
      <c r="BM89" s="134" t="s">
        <v>152</v>
      </c>
    </row>
    <row r="90" spans="2:47" s="17" customFormat="1" ht="97.5">
      <c r="B90" s="18"/>
      <c r="D90" s="142" t="s">
        <v>310</v>
      </c>
      <c r="F90" s="164" t="s">
        <v>2408</v>
      </c>
      <c r="I90" s="138"/>
      <c r="L90" s="18"/>
      <c r="M90" s="139"/>
      <c r="T90" s="42"/>
      <c r="AT90" s="2" t="s">
        <v>310</v>
      </c>
      <c r="AU90" s="2" t="s">
        <v>79</v>
      </c>
    </row>
    <row r="91" spans="2:65" s="17" customFormat="1" ht="16.5" customHeight="1">
      <c r="B91" s="18"/>
      <c r="C91" s="123" t="s">
        <v>71</v>
      </c>
      <c r="D91" s="123" t="s">
        <v>147</v>
      </c>
      <c r="E91" s="124" t="s">
        <v>2409</v>
      </c>
      <c r="F91" s="125" t="s">
        <v>2410</v>
      </c>
      <c r="G91" s="126" t="s">
        <v>1495</v>
      </c>
      <c r="H91" s="127">
        <v>2</v>
      </c>
      <c r="I91" s="128"/>
      <c r="J91" s="129">
        <f>ROUND(I91*H91,2)</f>
        <v>0</v>
      </c>
      <c r="K91" s="125" t="s">
        <v>19</v>
      </c>
      <c r="L91" s="18"/>
      <c r="M91" s="130" t="s">
        <v>19</v>
      </c>
      <c r="N91" s="131" t="s">
        <v>42</v>
      </c>
      <c r="P91" s="132">
        <f>O91*H91</f>
        <v>0</v>
      </c>
      <c r="Q91" s="132">
        <v>0</v>
      </c>
      <c r="R91" s="132">
        <f>Q91*H91</f>
        <v>0</v>
      </c>
      <c r="S91" s="132">
        <v>0</v>
      </c>
      <c r="T91" s="133">
        <f>S91*H91</f>
        <v>0</v>
      </c>
      <c r="AR91" s="134" t="s">
        <v>152</v>
      </c>
      <c r="AT91" s="134" t="s">
        <v>147</v>
      </c>
      <c r="AU91" s="134" t="s">
        <v>79</v>
      </c>
      <c r="AY91" s="2" t="s">
        <v>145</v>
      </c>
      <c r="BE91" s="135">
        <f>IF(N91="základní",J91,0)</f>
        <v>0</v>
      </c>
      <c r="BF91" s="135">
        <f>IF(N91="snížená",J91,0)</f>
        <v>0</v>
      </c>
      <c r="BG91" s="135">
        <f>IF(N91="zákl. přenesená",J91,0)</f>
        <v>0</v>
      </c>
      <c r="BH91" s="135">
        <f>IF(N91="sníž. přenesená",J91,0)</f>
        <v>0</v>
      </c>
      <c r="BI91" s="135">
        <f>IF(N91="nulová",J91,0)</f>
        <v>0</v>
      </c>
      <c r="BJ91" s="2" t="s">
        <v>79</v>
      </c>
      <c r="BK91" s="135">
        <f>ROUND(I91*H91,2)</f>
        <v>0</v>
      </c>
      <c r="BL91" s="2" t="s">
        <v>152</v>
      </c>
      <c r="BM91" s="134" t="s">
        <v>187</v>
      </c>
    </row>
    <row r="92" spans="2:47" s="17" customFormat="1" ht="146.25">
      <c r="B92" s="18"/>
      <c r="D92" s="142" t="s">
        <v>310</v>
      </c>
      <c r="F92" s="164" t="s">
        <v>2411</v>
      </c>
      <c r="I92" s="138"/>
      <c r="L92" s="18"/>
      <c r="M92" s="139"/>
      <c r="T92" s="42"/>
      <c r="AT92" s="2" t="s">
        <v>310</v>
      </c>
      <c r="AU92" s="2" t="s">
        <v>79</v>
      </c>
    </row>
    <row r="93" spans="2:65" s="17" customFormat="1" ht="16.5" customHeight="1">
      <c r="B93" s="18"/>
      <c r="C93" s="123" t="s">
        <v>71</v>
      </c>
      <c r="D93" s="123" t="s">
        <v>147</v>
      </c>
      <c r="E93" s="124" t="s">
        <v>2412</v>
      </c>
      <c r="F93" s="125" t="s">
        <v>2413</v>
      </c>
      <c r="G93" s="126" t="s">
        <v>2414</v>
      </c>
      <c r="H93" s="127">
        <v>1</v>
      </c>
      <c r="I93" s="128"/>
      <c r="J93" s="129">
        <f>ROUND(I93*H93,2)</f>
        <v>0</v>
      </c>
      <c r="K93" s="125" t="s">
        <v>19</v>
      </c>
      <c r="L93" s="18"/>
      <c r="M93" s="130" t="s">
        <v>19</v>
      </c>
      <c r="N93" s="131" t="s">
        <v>42</v>
      </c>
      <c r="P93" s="132">
        <f>O93*H93</f>
        <v>0</v>
      </c>
      <c r="Q93" s="132">
        <v>0</v>
      </c>
      <c r="R93" s="132">
        <f>Q93*H93</f>
        <v>0</v>
      </c>
      <c r="S93" s="132">
        <v>0</v>
      </c>
      <c r="T93" s="133">
        <f>S93*H93</f>
        <v>0</v>
      </c>
      <c r="AR93" s="134" t="s">
        <v>152</v>
      </c>
      <c r="AT93" s="134" t="s">
        <v>147</v>
      </c>
      <c r="AU93" s="134" t="s">
        <v>79</v>
      </c>
      <c r="AY93" s="2" t="s">
        <v>145</v>
      </c>
      <c r="BE93" s="135">
        <f>IF(N93="základní",J93,0)</f>
        <v>0</v>
      </c>
      <c r="BF93" s="135">
        <f>IF(N93="snížená",J93,0)</f>
        <v>0</v>
      </c>
      <c r="BG93" s="135">
        <f>IF(N93="zákl. přenesená",J93,0)</f>
        <v>0</v>
      </c>
      <c r="BH93" s="135">
        <f>IF(N93="sníž. přenesená",J93,0)</f>
        <v>0</v>
      </c>
      <c r="BI93" s="135">
        <f>IF(N93="nulová",J93,0)</f>
        <v>0</v>
      </c>
      <c r="BJ93" s="2" t="s">
        <v>79</v>
      </c>
      <c r="BK93" s="135">
        <f>ROUND(I93*H93,2)</f>
        <v>0</v>
      </c>
      <c r="BL93" s="2" t="s">
        <v>152</v>
      </c>
      <c r="BM93" s="134" t="s">
        <v>184</v>
      </c>
    </row>
    <row r="94" spans="2:47" s="17" customFormat="1" ht="126.75">
      <c r="B94" s="18"/>
      <c r="D94" s="142" t="s">
        <v>310</v>
      </c>
      <c r="F94" s="164" t="s">
        <v>2415</v>
      </c>
      <c r="I94" s="138"/>
      <c r="L94" s="18"/>
      <c r="M94" s="139"/>
      <c r="T94" s="42"/>
      <c r="AT94" s="2" t="s">
        <v>310</v>
      </c>
      <c r="AU94" s="2" t="s">
        <v>79</v>
      </c>
    </row>
    <row r="95" spans="2:65" s="17" customFormat="1" ht="16.5" customHeight="1">
      <c r="B95" s="18"/>
      <c r="C95" s="123" t="s">
        <v>71</v>
      </c>
      <c r="D95" s="123" t="s">
        <v>147</v>
      </c>
      <c r="E95" s="124" t="s">
        <v>2416</v>
      </c>
      <c r="F95" s="125" t="s">
        <v>2417</v>
      </c>
      <c r="G95" s="126" t="s">
        <v>2414</v>
      </c>
      <c r="H95" s="127">
        <v>1</v>
      </c>
      <c r="I95" s="128"/>
      <c r="J95" s="129">
        <f>ROUND(I95*H95,2)</f>
        <v>0</v>
      </c>
      <c r="K95" s="125" t="s">
        <v>19</v>
      </c>
      <c r="L95" s="18"/>
      <c r="M95" s="130" t="s">
        <v>19</v>
      </c>
      <c r="N95" s="131" t="s">
        <v>42</v>
      </c>
      <c r="P95" s="132">
        <f>O95*H95</f>
        <v>0</v>
      </c>
      <c r="Q95" s="132">
        <v>0</v>
      </c>
      <c r="R95" s="132">
        <f>Q95*H95</f>
        <v>0</v>
      </c>
      <c r="S95" s="132">
        <v>0</v>
      </c>
      <c r="T95" s="133">
        <f>S95*H95</f>
        <v>0</v>
      </c>
      <c r="AR95" s="134" t="s">
        <v>152</v>
      </c>
      <c r="AT95" s="134" t="s">
        <v>147</v>
      </c>
      <c r="AU95" s="134" t="s">
        <v>79</v>
      </c>
      <c r="AY95" s="2" t="s">
        <v>145</v>
      </c>
      <c r="BE95" s="135">
        <f>IF(N95="základní",J95,0)</f>
        <v>0</v>
      </c>
      <c r="BF95" s="135">
        <f>IF(N95="snížená",J95,0)</f>
        <v>0</v>
      </c>
      <c r="BG95" s="135">
        <f>IF(N95="zákl. přenesená",J95,0)</f>
        <v>0</v>
      </c>
      <c r="BH95" s="135">
        <f>IF(N95="sníž. přenesená",J95,0)</f>
        <v>0</v>
      </c>
      <c r="BI95" s="135">
        <f>IF(N95="nulová",J95,0)</f>
        <v>0</v>
      </c>
      <c r="BJ95" s="2" t="s">
        <v>79</v>
      </c>
      <c r="BK95" s="135">
        <f>ROUND(I95*H95,2)</f>
        <v>0</v>
      </c>
      <c r="BL95" s="2" t="s">
        <v>152</v>
      </c>
      <c r="BM95" s="134" t="s">
        <v>210</v>
      </c>
    </row>
    <row r="96" spans="2:47" s="17" customFormat="1" ht="126.75">
      <c r="B96" s="18"/>
      <c r="D96" s="142" t="s">
        <v>310</v>
      </c>
      <c r="F96" s="164" t="s">
        <v>2415</v>
      </c>
      <c r="I96" s="138"/>
      <c r="L96" s="18"/>
      <c r="M96" s="139"/>
      <c r="T96" s="42"/>
      <c r="AT96" s="2" t="s">
        <v>310</v>
      </c>
      <c r="AU96" s="2" t="s">
        <v>79</v>
      </c>
    </row>
    <row r="97" spans="2:65" s="17" customFormat="1" ht="16.5" customHeight="1">
      <c r="B97" s="18"/>
      <c r="C97" s="123" t="s">
        <v>71</v>
      </c>
      <c r="D97" s="123" t="s">
        <v>147</v>
      </c>
      <c r="E97" s="124" t="s">
        <v>2418</v>
      </c>
      <c r="F97" s="125" t="s">
        <v>2419</v>
      </c>
      <c r="G97" s="126" t="s">
        <v>2414</v>
      </c>
      <c r="H97" s="127">
        <v>1</v>
      </c>
      <c r="I97" s="128"/>
      <c r="J97" s="129">
        <f>ROUND(I97*H97,2)</f>
        <v>0</v>
      </c>
      <c r="K97" s="125" t="s">
        <v>19</v>
      </c>
      <c r="L97" s="18"/>
      <c r="M97" s="130" t="s">
        <v>19</v>
      </c>
      <c r="N97" s="131" t="s">
        <v>42</v>
      </c>
      <c r="P97" s="132">
        <f>O97*H97</f>
        <v>0</v>
      </c>
      <c r="Q97" s="132">
        <v>0</v>
      </c>
      <c r="R97" s="132">
        <f>Q97*H97</f>
        <v>0</v>
      </c>
      <c r="S97" s="132">
        <v>0</v>
      </c>
      <c r="T97" s="133">
        <f>S97*H97</f>
        <v>0</v>
      </c>
      <c r="AR97" s="134" t="s">
        <v>152</v>
      </c>
      <c r="AT97" s="134" t="s">
        <v>147</v>
      </c>
      <c r="AU97" s="134" t="s">
        <v>79</v>
      </c>
      <c r="AY97" s="2" t="s">
        <v>145</v>
      </c>
      <c r="BE97" s="135">
        <f>IF(N97="základní",J97,0)</f>
        <v>0</v>
      </c>
      <c r="BF97" s="135">
        <f>IF(N97="snížená",J97,0)</f>
        <v>0</v>
      </c>
      <c r="BG97" s="135">
        <f>IF(N97="zákl. přenesená",J97,0)</f>
        <v>0</v>
      </c>
      <c r="BH97" s="135">
        <f>IF(N97="sníž. přenesená",J97,0)</f>
        <v>0</v>
      </c>
      <c r="BI97" s="135">
        <f>IF(N97="nulová",J97,0)</f>
        <v>0</v>
      </c>
      <c r="BJ97" s="2" t="s">
        <v>79</v>
      </c>
      <c r="BK97" s="135">
        <f>ROUND(I97*H97,2)</f>
        <v>0</v>
      </c>
      <c r="BL97" s="2" t="s">
        <v>152</v>
      </c>
      <c r="BM97" s="134" t="s">
        <v>8</v>
      </c>
    </row>
    <row r="98" spans="2:47" s="17" customFormat="1" ht="135.75" customHeight="1">
      <c r="B98" s="18"/>
      <c r="D98" s="142" t="s">
        <v>310</v>
      </c>
      <c r="F98" s="164" t="s">
        <v>2415</v>
      </c>
      <c r="I98" s="138"/>
      <c r="L98" s="18"/>
      <c r="M98" s="139"/>
      <c r="T98" s="42"/>
      <c r="AT98" s="2" t="s">
        <v>310</v>
      </c>
      <c r="AU98" s="2" t="s">
        <v>79</v>
      </c>
    </row>
    <row r="99" spans="2:65" s="17" customFormat="1" ht="16.5" customHeight="1">
      <c r="B99" s="18"/>
      <c r="C99" s="123" t="s">
        <v>71</v>
      </c>
      <c r="D99" s="123" t="s">
        <v>147</v>
      </c>
      <c r="E99" s="124" t="s">
        <v>2420</v>
      </c>
      <c r="F99" s="125" t="s">
        <v>2421</v>
      </c>
      <c r="G99" s="126" t="s">
        <v>2414</v>
      </c>
      <c r="H99" s="127">
        <v>1</v>
      </c>
      <c r="I99" s="128"/>
      <c r="J99" s="129">
        <f>ROUND(I99*H99,2)</f>
        <v>0</v>
      </c>
      <c r="K99" s="125" t="s">
        <v>19</v>
      </c>
      <c r="L99" s="18"/>
      <c r="M99" s="130" t="s">
        <v>19</v>
      </c>
      <c r="N99" s="131" t="s">
        <v>42</v>
      </c>
      <c r="P99" s="132">
        <f>O99*H99</f>
        <v>0</v>
      </c>
      <c r="Q99" s="132">
        <v>0</v>
      </c>
      <c r="R99" s="132">
        <f>Q99*H99</f>
        <v>0</v>
      </c>
      <c r="S99" s="132">
        <v>0</v>
      </c>
      <c r="T99" s="133">
        <f>S99*H99</f>
        <v>0</v>
      </c>
      <c r="AR99" s="134" t="s">
        <v>152</v>
      </c>
      <c r="AT99" s="134" t="s">
        <v>147</v>
      </c>
      <c r="AU99" s="134" t="s">
        <v>79</v>
      </c>
      <c r="AY99" s="2" t="s">
        <v>145</v>
      </c>
      <c r="BE99" s="135">
        <f>IF(N99="základní",J99,0)</f>
        <v>0</v>
      </c>
      <c r="BF99" s="135">
        <f>IF(N99="snížená",J99,0)</f>
        <v>0</v>
      </c>
      <c r="BG99" s="135">
        <f>IF(N99="zákl. přenesená",J99,0)</f>
        <v>0</v>
      </c>
      <c r="BH99" s="135">
        <f>IF(N99="sníž. přenesená",J99,0)</f>
        <v>0</v>
      </c>
      <c r="BI99" s="135">
        <f>IF(N99="nulová",J99,0)</f>
        <v>0</v>
      </c>
      <c r="BJ99" s="2" t="s">
        <v>79</v>
      </c>
      <c r="BK99" s="135">
        <f>ROUND(I99*H99,2)</f>
        <v>0</v>
      </c>
      <c r="BL99" s="2" t="s">
        <v>152</v>
      </c>
      <c r="BM99" s="134" t="s">
        <v>238</v>
      </c>
    </row>
    <row r="100" spans="2:47" s="17" customFormat="1" ht="135.75" customHeight="1">
      <c r="B100" s="18"/>
      <c r="D100" s="142" t="s">
        <v>310</v>
      </c>
      <c r="F100" s="164" t="s">
        <v>2415</v>
      </c>
      <c r="I100" s="138"/>
      <c r="L100" s="18"/>
      <c r="M100" s="139"/>
      <c r="T100" s="42"/>
      <c r="AT100" s="2" t="s">
        <v>310</v>
      </c>
      <c r="AU100" s="2" t="s">
        <v>79</v>
      </c>
    </row>
    <row r="101" spans="2:63" s="110" customFormat="1" ht="25.9" customHeight="1">
      <c r="B101" s="111"/>
      <c r="D101" s="112" t="s">
        <v>70</v>
      </c>
      <c r="E101" s="113" t="s">
        <v>2422</v>
      </c>
      <c r="F101" s="113" t="s">
        <v>2422</v>
      </c>
      <c r="I101" s="114"/>
      <c r="J101" s="115">
        <f>BK101</f>
        <v>0</v>
      </c>
      <c r="L101" s="111"/>
      <c r="M101" s="116"/>
      <c r="P101" s="117">
        <f>SUM(P102:P105)</f>
        <v>0</v>
      </c>
      <c r="R101" s="117">
        <f>SUM(R102:R105)</f>
        <v>0</v>
      </c>
      <c r="T101" s="118">
        <f>SUM(T102:T105)</f>
        <v>0</v>
      </c>
      <c r="AR101" s="112" t="s">
        <v>79</v>
      </c>
      <c r="AT101" s="119" t="s">
        <v>70</v>
      </c>
      <c r="AU101" s="119" t="s">
        <v>71</v>
      </c>
      <c r="AY101" s="112" t="s">
        <v>145</v>
      </c>
      <c r="BK101" s="120">
        <f>SUM(BK102:BK105)</f>
        <v>0</v>
      </c>
    </row>
    <row r="102" spans="2:65" s="17" customFormat="1" ht="16.5" customHeight="1">
      <c r="B102" s="18"/>
      <c r="C102" s="123" t="s">
        <v>71</v>
      </c>
      <c r="D102" s="123" t="s">
        <v>147</v>
      </c>
      <c r="E102" s="124" t="s">
        <v>2423</v>
      </c>
      <c r="F102" s="125" t="s">
        <v>2419</v>
      </c>
      <c r="G102" s="126" t="s">
        <v>2414</v>
      </c>
      <c r="H102" s="127">
        <v>1</v>
      </c>
      <c r="I102" s="128"/>
      <c r="J102" s="129">
        <f>ROUND(I102*H102,2)</f>
        <v>0</v>
      </c>
      <c r="K102" s="125" t="s">
        <v>19</v>
      </c>
      <c r="L102" s="18"/>
      <c r="M102" s="130" t="s">
        <v>19</v>
      </c>
      <c r="N102" s="131" t="s">
        <v>42</v>
      </c>
      <c r="P102" s="132">
        <f>O102*H102</f>
        <v>0</v>
      </c>
      <c r="Q102" s="132">
        <v>0</v>
      </c>
      <c r="R102" s="132">
        <f>Q102*H102</f>
        <v>0</v>
      </c>
      <c r="S102" s="132">
        <v>0</v>
      </c>
      <c r="T102" s="133">
        <f>S102*H102</f>
        <v>0</v>
      </c>
      <c r="AR102" s="134" t="s">
        <v>152</v>
      </c>
      <c r="AT102" s="134" t="s">
        <v>147</v>
      </c>
      <c r="AU102" s="134" t="s">
        <v>79</v>
      </c>
      <c r="AY102" s="2" t="s">
        <v>145</v>
      </c>
      <c r="BE102" s="135">
        <f>IF(N102="základní",J102,0)</f>
        <v>0</v>
      </c>
      <c r="BF102" s="135">
        <f>IF(N102="snížená",J102,0)</f>
        <v>0</v>
      </c>
      <c r="BG102" s="135">
        <f>IF(N102="zákl. přenesená",J102,0)</f>
        <v>0</v>
      </c>
      <c r="BH102" s="135">
        <f>IF(N102="sníž. přenesená",J102,0)</f>
        <v>0</v>
      </c>
      <c r="BI102" s="135">
        <f>IF(N102="nulová",J102,0)</f>
        <v>0</v>
      </c>
      <c r="BJ102" s="2" t="s">
        <v>79</v>
      </c>
      <c r="BK102" s="135">
        <f>ROUND(I102*H102,2)</f>
        <v>0</v>
      </c>
      <c r="BL102" s="2" t="s">
        <v>152</v>
      </c>
      <c r="BM102" s="134" t="s">
        <v>250</v>
      </c>
    </row>
    <row r="103" spans="2:47" s="17" customFormat="1" ht="126.75">
      <c r="B103" s="18"/>
      <c r="D103" s="142" t="s">
        <v>310</v>
      </c>
      <c r="F103" s="164" t="s">
        <v>2415</v>
      </c>
      <c r="I103" s="138"/>
      <c r="L103" s="18"/>
      <c r="M103" s="139"/>
      <c r="T103" s="42"/>
      <c r="AT103" s="2" t="s">
        <v>310</v>
      </c>
      <c r="AU103" s="2" t="s">
        <v>79</v>
      </c>
    </row>
    <row r="104" spans="2:65" s="17" customFormat="1" ht="16.5" customHeight="1">
      <c r="B104" s="18"/>
      <c r="C104" s="123" t="s">
        <v>71</v>
      </c>
      <c r="D104" s="123" t="s">
        <v>147</v>
      </c>
      <c r="E104" s="124" t="s">
        <v>2424</v>
      </c>
      <c r="F104" s="125" t="s">
        <v>2425</v>
      </c>
      <c r="G104" s="126" t="s">
        <v>2414</v>
      </c>
      <c r="H104" s="127">
        <v>1</v>
      </c>
      <c r="I104" s="128"/>
      <c r="J104" s="129">
        <f>ROUND(I104*H104,2)</f>
        <v>0</v>
      </c>
      <c r="K104" s="125" t="s">
        <v>19</v>
      </c>
      <c r="L104" s="18"/>
      <c r="M104" s="130" t="s">
        <v>19</v>
      </c>
      <c r="N104" s="131" t="s">
        <v>42</v>
      </c>
      <c r="P104" s="132">
        <f>O104*H104</f>
        <v>0</v>
      </c>
      <c r="Q104" s="132">
        <v>0</v>
      </c>
      <c r="R104" s="132">
        <f>Q104*H104</f>
        <v>0</v>
      </c>
      <c r="S104" s="132">
        <v>0</v>
      </c>
      <c r="T104" s="133">
        <f>S104*H104</f>
        <v>0</v>
      </c>
      <c r="AR104" s="134" t="s">
        <v>152</v>
      </c>
      <c r="AT104" s="134" t="s">
        <v>147</v>
      </c>
      <c r="AU104" s="134" t="s">
        <v>79</v>
      </c>
      <c r="AY104" s="2" t="s">
        <v>145</v>
      </c>
      <c r="BE104" s="135">
        <f>IF(N104="základní",J104,0)</f>
        <v>0</v>
      </c>
      <c r="BF104" s="135">
        <f>IF(N104="snížená",J104,0)</f>
        <v>0</v>
      </c>
      <c r="BG104" s="135">
        <f>IF(N104="zákl. přenesená",J104,0)</f>
        <v>0</v>
      </c>
      <c r="BH104" s="135">
        <f>IF(N104="sníž. přenesená",J104,0)</f>
        <v>0</v>
      </c>
      <c r="BI104" s="135">
        <f>IF(N104="nulová",J104,0)</f>
        <v>0</v>
      </c>
      <c r="BJ104" s="2" t="s">
        <v>79</v>
      </c>
      <c r="BK104" s="135">
        <f>ROUND(I104*H104,2)</f>
        <v>0</v>
      </c>
      <c r="BL104" s="2" t="s">
        <v>152</v>
      </c>
      <c r="BM104" s="134" t="s">
        <v>260</v>
      </c>
    </row>
    <row r="105" spans="2:47" s="17" customFormat="1" ht="135" customHeight="1">
      <c r="B105" s="18"/>
      <c r="D105" s="142" t="s">
        <v>310</v>
      </c>
      <c r="F105" s="164" t="s">
        <v>2415</v>
      </c>
      <c r="I105" s="138"/>
      <c r="L105" s="18"/>
      <c r="M105" s="139"/>
      <c r="T105" s="42"/>
      <c r="AT105" s="2" t="s">
        <v>310</v>
      </c>
      <c r="AU105" s="2" t="s">
        <v>79</v>
      </c>
    </row>
    <row r="106" spans="2:63" s="110" customFormat="1" ht="25.9" customHeight="1">
      <c r="B106" s="111"/>
      <c r="D106" s="112" t="s">
        <v>70</v>
      </c>
      <c r="E106" s="113" t="s">
        <v>2426</v>
      </c>
      <c r="F106" s="113" t="s">
        <v>2426</v>
      </c>
      <c r="I106" s="114"/>
      <c r="J106" s="115">
        <f>BK106</f>
        <v>0</v>
      </c>
      <c r="L106" s="111"/>
      <c r="M106" s="116"/>
      <c r="P106" s="117">
        <f>SUM(P107:P114)</f>
        <v>0</v>
      </c>
      <c r="R106" s="117">
        <f>SUM(R107:R114)</f>
        <v>0</v>
      </c>
      <c r="T106" s="118">
        <f>SUM(T107:T114)</f>
        <v>0</v>
      </c>
      <c r="AR106" s="112" t="s">
        <v>79</v>
      </c>
      <c r="AT106" s="119" t="s">
        <v>70</v>
      </c>
      <c r="AU106" s="119" t="s">
        <v>71</v>
      </c>
      <c r="AY106" s="112" t="s">
        <v>145</v>
      </c>
      <c r="BK106" s="120">
        <f>SUM(BK107:BK114)</f>
        <v>0</v>
      </c>
    </row>
    <row r="107" spans="2:65" s="17" customFormat="1" ht="16.5" customHeight="1">
      <c r="B107" s="18"/>
      <c r="C107" s="123" t="s">
        <v>71</v>
      </c>
      <c r="D107" s="123" t="s">
        <v>147</v>
      </c>
      <c r="E107" s="124" t="s">
        <v>2427</v>
      </c>
      <c r="F107" s="125" t="s">
        <v>2428</v>
      </c>
      <c r="G107" s="126" t="s">
        <v>2414</v>
      </c>
      <c r="H107" s="127">
        <v>1</v>
      </c>
      <c r="I107" s="128"/>
      <c r="J107" s="129">
        <f>ROUND(I107*H107,2)</f>
        <v>0</v>
      </c>
      <c r="K107" s="125" t="s">
        <v>19</v>
      </c>
      <c r="L107" s="18"/>
      <c r="M107" s="130" t="s">
        <v>19</v>
      </c>
      <c r="N107" s="131" t="s">
        <v>42</v>
      </c>
      <c r="P107" s="132">
        <f>O107*H107</f>
        <v>0</v>
      </c>
      <c r="Q107" s="132">
        <v>0</v>
      </c>
      <c r="R107" s="132">
        <f>Q107*H107</f>
        <v>0</v>
      </c>
      <c r="S107" s="132">
        <v>0</v>
      </c>
      <c r="T107" s="133">
        <f>S107*H107</f>
        <v>0</v>
      </c>
      <c r="AR107" s="134" t="s">
        <v>152</v>
      </c>
      <c r="AT107" s="134" t="s">
        <v>147</v>
      </c>
      <c r="AU107" s="134" t="s">
        <v>79</v>
      </c>
      <c r="AY107" s="2" t="s">
        <v>145</v>
      </c>
      <c r="BE107" s="135">
        <f>IF(N107="základní",J107,0)</f>
        <v>0</v>
      </c>
      <c r="BF107" s="135">
        <f>IF(N107="snížená",J107,0)</f>
        <v>0</v>
      </c>
      <c r="BG107" s="135">
        <f>IF(N107="zákl. přenesená",J107,0)</f>
        <v>0</v>
      </c>
      <c r="BH107" s="135">
        <f>IF(N107="sníž. přenesená",J107,0)</f>
        <v>0</v>
      </c>
      <c r="BI107" s="135">
        <f>IF(N107="nulová",J107,0)</f>
        <v>0</v>
      </c>
      <c r="BJ107" s="2" t="s">
        <v>79</v>
      </c>
      <c r="BK107" s="135">
        <f>ROUND(I107*H107,2)</f>
        <v>0</v>
      </c>
      <c r="BL107" s="2" t="s">
        <v>152</v>
      </c>
      <c r="BM107" s="134" t="s">
        <v>270</v>
      </c>
    </row>
    <row r="108" spans="2:47" s="17" customFormat="1" ht="223.5" customHeight="1">
      <c r="B108" s="18"/>
      <c r="D108" s="142" t="s">
        <v>310</v>
      </c>
      <c r="F108" s="164" t="s">
        <v>2429</v>
      </c>
      <c r="I108" s="138"/>
      <c r="L108" s="18"/>
      <c r="M108" s="139"/>
      <c r="T108" s="42"/>
      <c r="AT108" s="2" t="s">
        <v>310</v>
      </c>
      <c r="AU108" s="2" t="s">
        <v>79</v>
      </c>
    </row>
    <row r="109" spans="2:65" s="17" customFormat="1" ht="16.5" customHeight="1">
      <c r="B109" s="18"/>
      <c r="C109" s="123" t="s">
        <v>71</v>
      </c>
      <c r="D109" s="123" t="s">
        <v>147</v>
      </c>
      <c r="E109" s="124" t="s">
        <v>2430</v>
      </c>
      <c r="F109" s="125" t="s">
        <v>2431</v>
      </c>
      <c r="G109" s="126" t="s">
        <v>1495</v>
      </c>
      <c r="H109" s="127">
        <v>1</v>
      </c>
      <c r="I109" s="128"/>
      <c r="J109" s="129">
        <f>ROUND(I109*H109,2)</f>
        <v>0</v>
      </c>
      <c r="K109" s="125" t="s">
        <v>19</v>
      </c>
      <c r="L109" s="18"/>
      <c r="M109" s="130" t="s">
        <v>19</v>
      </c>
      <c r="N109" s="131" t="s">
        <v>42</v>
      </c>
      <c r="P109" s="132">
        <f>O109*H109</f>
        <v>0</v>
      </c>
      <c r="Q109" s="132">
        <v>0</v>
      </c>
      <c r="R109" s="132">
        <f>Q109*H109</f>
        <v>0</v>
      </c>
      <c r="S109" s="132">
        <v>0</v>
      </c>
      <c r="T109" s="133">
        <f>S109*H109</f>
        <v>0</v>
      </c>
      <c r="AR109" s="134" t="s">
        <v>152</v>
      </c>
      <c r="AT109" s="134" t="s">
        <v>147</v>
      </c>
      <c r="AU109" s="134" t="s">
        <v>79</v>
      </c>
      <c r="AY109" s="2" t="s">
        <v>145</v>
      </c>
      <c r="BE109" s="135">
        <f>IF(N109="základní",J109,0)</f>
        <v>0</v>
      </c>
      <c r="BF109" s="135">
        <f>IF(N109="snížená",J109,0)</f>
        <v>0</v>
      </c>
      <c r="BG109" s="135">
        <f>IF(N109="zákl. přenesená",J109,0)</f>
        <v>0</v>
      </c>
      <c r="BH109" s="135">
        <f>IF(N109="sníž. přenesená",J109,0)</f>
        <v>0</v>
      </c>
      <c r="BI109" s="135">
        <f>IF(N109="nulová",J109,0)</f>
        <v>0</v>
      </c>
      <c r="BJ109" s="2" t="s">
        <v>79</v>
      </c>
      <c r="BK109" s="135">
        <f>ROUND(I109*H109,2)</f>
        <v>0</v>
      </c>
      <c r="BL109" s="2" t="s">
        <v>152</v>
      </c>
      <c r="BM109" s="134" t="s">
        <v>279</v>
      </c>
    </row>
    <row r="110" spans="2:47" s="17" customFormat="1" ht="29.25">
      <c r="B110" s="18"/>
      <c r="D110" s="142" t="s">
        <v>310</v>
      </c>
      <c r="F110" s="164" t="s">
        <v>2432</v>
      </c>
      <c r="I110" s="138"/>
      <c r="L110" s="18"/>
      <c r="M110" s="139"/>
      <c r="T110" s="42"/>
      <c r="AT110" s="2" t="s">
        <v>310</v>
      </c>
      <c r="AU110" s="2" t="s">
        <v>79</v>
      </c>
    </row>
    <row r="111" spans="2:65" s="17" customFormat="1" ht="16.5" customHeight="1">
      <c r="B111" s="18"/>
      <c r="C111" s="123" t="s">
        <v>71</v>
      </c>
      <c r="D111" s="123" t="s">
        <v>147</v>
      </c>
      <c r="E111" s="124" t="s">
        <v>2433</v>
      </c>
      <c r="F111" s="125" t="s">
        <v>2434</v>
      </c>
      <c r="G111" s="126" t="s">
        <v>1495</v>
      </c>
      <c r="H111" s="127">
        <v>1</v>
      </c>
      <c r="I111" s="128"/>
      <c r="J111" s="129">
        <f>ROUND(I111*H111,2)</f>
        <v>0</v>
      </c>
      <c r="K111" s="125" t="s">
        <v>19</v>
      </c>
      <c r="L111" s="18"/>
      <c r="M111" s="130" t="s">
        <v>19</v>
      </c>
      <c r="N111" s="131" t="s">
        <v>42</v>
      </c>
      <c r="P111" s="132">
        <f>O111*H111</f>
        <v>0</v>
      </c>
      <c r="Q111" s="132">
        <v>0</v>
      </c>
      <c r="R111" s="132">
        <f>Q111*H111</f>
        <v>0</v>
      </c>
      <c r="S111" s="132">
        <v>0</v>
      </c>
      <c r="T111" s="133">
        <f>S111*H111</f>
        <v>0</v>
      </c>
      <c r="AR111" s="134" t="s">
        <v>152</v>
      </c>
      <c r="AT111" s="134" t="s">
        <v>147</v>
      </c>
      <c r="AU111" s="134" t="s">
        <v>79</v>
      </c>
      <c r="AY111" s="2" t="s">
        <v>145</v>
      </c>
      <c r="BE111" s="135">
        <f>IF(N111="základní",J111,0)</f>
        <v>0</v>
      </c>
      <c r="BF111" s="135">
        <f>IF(N111="snížená",J111,0)</f>
        <v>0</v>
      </c>
      <c r="BG111" s="135">
        <f>IF(N111="zákl. přenesená",J111,0)</f>
        <v>0</v>
      </c>
      <c r="BH111" s="135">
        <f>IF(N111="sníž. přenesená",J111,0)</f>
        <v>0</v>
      </c>
      <c r="BI111" s="135">
        <f>IF(N111="nulová",J111,0)</f>
        <v>0</v>
      </c>
      <c r="BJ111" s="2" t="s">
        <v>79</v>
      </c>
      <c r="BK111" s="135">
        <f>ROUND(I111*H111,2)</f>
        <v>0</v>
      </c>
      <c r="BL111" s="2" t="s">
        <v>152</v>
      </c>
      <c r="BM111" s="134" t="s">
        <v>289</v>
      </c>
    </row>
    <row r="112" spans="2:47" s="17" customFormat="1" ht="19.5">
      <c r="B112" s="18"/>
      <c r="D112" s="142" t="s">
        <v>310</v>
      </c>
      <c r="F112" s="164" t="s">
        <v>2435</v>
      </c>
      <c r="I112" s="138"/>
      <c r="L112" s="18"/>
      <c r="M112" s="139"/>
      <c r="T112" s="42"/>
      <c r="AT112" s="2" t="s">
        <v>310</v>
      </c>
      <c r="AU112" s="2" t="s">
        <v>79</v>
      </c>
    </row>
    <row r="113" spans="2:65" s="17" customFormat="1" ht="24.2" customHeight="1">
      <c r="B113" s="18"/>
      <c r="C113" s="123" t="s">
        <v>71</v>
      </c>
      <c r="D113" s="123" t="s">
        <v>147</v>
      </c>
      <c r="E113" s="124" t="s">
        <v>2436</v>
      </c>
      <c r="F113" s="125" t="s">
        <v>2437</v>
      </c>
      <c r="G113" s="126" t="s">
        <v>1495</v>
      </c>
      <c r="H113" s="127">
        <v>2</v>
      </c>
      <c r="I113" s="128"/>
      <c r="J113" s="129">
        <f>ROUND(I113*H113,2)</f>
        <v>0</v>
      </c>
      <c r="K113" s="125" t="s">
        <v>19</v>
      </c>
      <c r="L113" s="18"/>
      <c r="M113" s="130" t="s">
        <v>19</v>
      </c>
      <c r="N113" s="131" t="s">
        <v>42</v>
      </c>
      <c r="P113" s="132">
        <f>O113*H113</f>
        <v>0</v>
      </c>
      <c r="Q113" s="132">
        <v>0</v>
      </c>
      <c r="R113" s="132">
        <f>Q113*H113</f>
        <v>0</v>
      </c>
      <c r="S113" s="132">
        <v>0</v>
      </c>
      <c r="T113" s="133">
        <f>S113*H113</f>
        <v>0</v>
      </c>
      <c r="AR113" s="134" t="s">
        <v>152</v>
      </c>
      <c r="AT113" s="134" t="s">
        <v>147</v>
      </c>
      <c r="AU113" s="134" t="s">
        <v>79</v>
      </c>
      <c r="AY113" s="2" t="s">
        <v>145</v>
      </c>
      <c r="BE113" s="135">
        <f>IF(N113="základní",J113,0)</f>
        <v>0</v>
      </c>
      <c r="BF113" s="135">
        <f>IF(N113="snížená",J113,0)</f>
        <v>0</v>
      </c>
      <c r="BG113" s="135">
        <f>IF(N113="zákl. přenesená",J113,0)</f>
        <v>0</v>
      </c>
      <c r="BH113" s="135">
        <f>IF(N113="sníž. přenesená",J113,0)</f>
        <v>0</v>
      </c>
      <c r="BI113" s="135">
        <f>IF(N113="nulová",J113,0)</f>
        <v>0</v>
      </c>
      <c r="BJ113" s="2" t="s">
        <v>79</v>
      </c>
      <c r="BK113" s="135">
        <f>ROUND(I113*H113,2)</f>
        <v>0</v>
      </c>
      <c r="BL113" s="2" t="s">
        <v>152</v>
      </c>
      <c r="BM113" s="134" t="s">
        <v>306</v>
      </c>
    </row>
    <row r="114" spans="2:47" s="17" customFormat="1" ht="19.5">
      <c r="B114" s="18"/>
      <c r="D114" s="142" t="s">
        <v>310</v>
      </c>
      <c r="F114" s="164" t="s">
        <v>2438</v>
      </c>
      <c r="I114" s="138"/>
      <c r="L114" s="18"/>
      <c r="M114" s="139"/>
      <c r="T114" s="42"/>
      <c r="AT114" s="2" t="s">
        <v>310</v>
      </c>
      <c r="AU114" s="2" t="s">
        <v>79</v>
      </c>
    </row>
    <row r="115" spans="2:63" s="110" customFormat="1" ht="25.9" customHeight="1">
      <c r="B115" s="111"/>
      <c r="D115" s="112" t="s">
        <v>70</v>
      </c>
      <c r="E115" s="113" t="s">
        <v>2439</v>
      </c>
      <c r="F115" s="113" t="s">
        <v>2439</v>
      </c>
      <c r="I115" s="114"/>
      <c r="J115" s="115">
        <f>BK115</f>
        <v>0</v>
      </c>
      <c r="L115" s="111"/>
      <c r="M115" s="116"/>
      <c r="P115" s="117">
        <f>SUM(P116:P131)</f>
        <v>0</v>
      </c>
      <c r="R115" s="117">
        <f>SUM(R116:R131)</f>
        <v>0</v>
      </c>
      <c r="T115" s="118">
        <f>SUM(T116:T131)</f>
        <v>0</v>
      </c>
      <c r="AR115" s="112" t="s">
        <v>79</v>
      </c>
      <c r="AT115" s="119" t="s">
        <v>70</v>
      </c>
      <c r="AU115" s="119" t="s">
        <v>71</v>
      </c>
      <c r="AY115" s="112" t="s">
        <v>145</v>
      </c>
      <c r="BK115" s="120">
        <f>SUM(BK116:BK131)</f>
        <v>0</v>
      </c>
    </row>
    <row r="116" spans="2:65" s="17" customFormat="1" ht="16.5" customHeight="1">
      <c r="B116" s="18"/>
      <c r="C116" s="123" t="s">
        <v>71</v>
      </c>
      <c r="D116" s="123" t="s">
        <v>147</v>
      </c>
      <c r="E116" s="124" t="s">
        <v>2440</v>
      </c>
      <c r="F116" s="125" t="s">
        <v>2441</v>
      </c>
      <c r="G116" s="126" t="s">
        <v>1495</v>
      </c>
      <c r="H116" s="127">
        <v>1</v>
      </c>
      <c r="I116" s="128"/>
      <c r="J116" s="129">
        <f>ROUND(I116*H116,2)</f>
        <v>0</v>
      </c>
      <c r="K116" s="125" t="s">
        <v>19</v>
      </c>
      <c r="L116" s="18"/>
      <c r="M116" s="130" t="s">
        <v>19</v>
      </c>
      <c r="N116" s="131" t="s">
        <v>42</v>
      </c>
      <c r="P116" s="132">
        <f>O116*H116</f>
        <v>0</v>
      </c>
      <c r="Q116" s="132">
        <v>0</v>
      </c>
      <c r="R116" s="132">
        <f>Q116*H116</f>
        <v>0</v>
      </c>
      <c r="S116" s="132">
        <v>0</v>
      </c>
      <c r="T116" s="133">
        <f>S116*H116</f>
        <v>0</v>
      </c>
      <c r="AR116" s="134" t="s">
        <v>152</v>
      </c>
      <c r="AT116" s="134" t="s">
        <v>147</v>
      </c>
      <c r="AU116" s="134" t="s">
        <v>79</v>
      </c>
      <c r="AY116" s="2" t="s">
        <v>145</v>
      </c>
      <c r="BE116" s="135">
        <f>IF(N116="základní",J116,0)</f>
        <v>0</v>
      </c>
      <c r="BF116" s="135">
        <f>IF(N116="snížená",J116,0)</f>
        <v>0</v>
      </c>
      <c r="BG116" s="135">
        <f>IF(N116="zákl. přenesená",J116,0)</f>
        <v>0</v>
      </c>
      <c r="BH116" s="135">
        <f>IF(N116="sníž. přenesená",J116,0)</f>
        <v>0</v>
      </c>
      <c r="BI116" s="135">
        <f>IF(N116="nulová",J116,0)</f>
        <v>0</v>
      </c>
      <c r="BJ116" s="2" t="s">
        <v>79</v>
      </c>
      <c r="BK116" s="135">
        <f>ROUND(I116*H116,2)</f>
        <v>0</v>
      </c>
      <c r="BL116" s="2" t="s">
        <v>152</v>
      </c>
      <c r="BM116" s="134" t="s">
        <v>321</v>
      </c>
    </row>
    <row r="117" spans="2:47" s="17" customFormat="1" ht="78">
      <c r="B117" s="18"/>
      <c r="D117" s="142" t="s">
        <v>310</v>
      </c>
      <c r="F117" s="164" t="s">
        <v>2442</v>
      </c>
      <c r="I117" s="138"/>
      <c r="L117" s="18"/>
      <c r="M117" s="139"/>
      <c r="T117" s="42"/>
      <c r="AT117" s="2" t="s">
        <v>310</v>
      </c>
      <c r="AU117" s="2" t="s">
        <v>79</v>
      </c>
    </row>
    <row r="118" spans="2:65" s="17" customFormat="1" ht="16.5" customHeight="1">
      <c r="B118" s="18"/>
      <c r="C118" s="123" t="s">
        <v>71</v>
      </c>
      <c r="D118" s="123" t="s">
        <v>147</v>
      </c>
      <c r="E118" s="124" t="s">
        <v>2443</v>
      </c>
      <c r="F118" s="125" t="s">
        <v>2444</v>
      </c>
      <c r="G118" s="126" t="s">
        <v>1495</v>
      </c>
      <c r="H118" s="127">
        <v>1</v>
      </c>
      <c r="I118" s="128"/>
      <c r="J118" s="129">
        <f>ROUND(I118*H118,2)</f>
        <v>0</v>
      </c>
      <c r="K118" s="125" t="s">
        <v>19</v>
      </c>
      <c r="L118" s="18"/>
      <c r="M118" s="130" t="s">
        <v>19</v>
      </c>
      <c r="N118" s="131" t="s">
        <v>42</v>
      </c>
      <c r="P118" s="132">
        <f>O118*H118</f>
        <v>0</v>
      </c>
      <c r="Q118" s="132">
        <v>0</v>
      </c>
      <c r="R118" s="132">
        <f>Q118*H118</f>
        <v>0</v>
      </c>
      <c r="S118" s="132">
        <v>0</v>
      </c>
      <c r="T118" s="133">
        <f>S118*H118</f>
        <v>0</v>
      </c>
      <c r="AR118" s="134" t="s">
        <v>152</v>
      </c>
      <c r="AT118" s="134" t="s">
        <v>147</v>
      </c>
      <c r="AU118" s="134" t="s">
        <v>79</v>
      </c>
      <c r="AY118" s="2" t="s">
        <v>145</v>
      </c>
      <c r="BE118" s="135">
        <f>IF(N118="základní",J118,0)</f>
        <v>0</v>
      </c>
      <c r="BF118" s="135">
        <f>IF(N118="snížená",J118,0)</f>
        <v>0</v>
      </c>
      <c r="BG118" s="135">
        <f>IF(N118="zákl. přenesená",J118,0)</f>
        <v>0</v>
      </c>
      <c r="BH118" s="135">
        <f>IF(N118="sníž. přenesená",J118,0)</f>
        <v>0</v>
      </c>
      <c r="BI118" s="135">
        <f>IF(N118="nulová",J118,0)</f>
        <v>0</v>
      </c>
      <c r="BJ118" s="2" t="s">
        <v>79</v>
      </c>
      <c r="BK118" s="135">
        <f>ROUND(I118*H118,2)</f>
        <v>0</v>
      </c>
      <c r="BL118" s="2" t="s">
        <v>152</v>
      </c>
      <c r="BM118" s="134" t="s">
        <v>334</v>
      </c>
    </row>
    <row r="119" spans="2:47" s="17" customFormat="1" ht="19.5">
      <c r="B119" s="18"/>
      <c r="D119" s="142" t="s">
        <v>310</v>
      </c>
      <c r="F119" s="164" t="s">
        <v>2445</v>
      </c>
      <c r="I119" s="138"/>
      <c r="L119" s="18"/>
      <c r="M119" s="139"/>
      <c r="T119" s="42"/>
      <c r="AT119" s="2" t="s">
        <v>310</v>
      </c>
      <c r="AU119" s="2" t="s">
        <v>79</v>
      </c>
    </row>
    <row r="120" spans="2:65" s="17" customFormat="1" ht="16.5" customHeight="1">
      <c r="B120" s="18"/>
      <c r="C120" s="123" t="s">
        <v>71</v>
      </c>
      <c r="D120" s="123" t="s">
        <v>147</v>
      </c>
      <c r="E120" s="124" t="s">
        <v>2446</v>
      </c>
      <c r="F120" s="125" t="s">
        <v>2447</v>
      </c>
      <c r="G120" s="126" t="s">
        <v>1495</v>
      </c>
      <c r="H120" s="127">
        <v>1</v>
      </c>
      <c r="I120" s="128"/>
      <c r="J120" s="129">
        <f>ROUND(I120*H120,2)</f>
        <v>0</v>
      </c>
      <c r="K120" s="125" t="s">
        <v>19</v>
      </c>
      <c r="L120" s="18"/>
      <c r="M120" s="130" t="s">
        <v>19</v>
      </c>
      <c r="N120" s="131" t="s">
        <v>42</v>
      </c>
      <c r="P120" s="132">
        <f>O120*H120</f>
        <v>0</v>
      </c>
      <c r="Q120" s="132">
        <v>0</v>
      </c>
      <c r="R120" s="132">
        <f>Q120*H120</f>
        <v>0</v>
      </c>
      <c r="S120" s="132">
        <v>0</v>
      </c>
      <c r="T120" s="133">
        <f>S120*H120</f>
        <v>0</v>
      </c>
      <c r="AR120" s="134" t="s">
        <v>152</v>
      </c>
      <c r="AT120" s="134" t="s">
        <v>147</v>
      </c>
      <c r="AU120" s="134" t="s">
        <v>79</v>
      </c>
      <c r="AY120" s="2" t="s">
        <v>145</v>
      </c>
      <c r="BE120" s="135">
        <f>IF(N120="základní",J120,0)</f>
        <v>0</v>
      </c>
      <c r="BF120" s="135">
        <f>IF(N120="snížená",J120,0)</f>
        <v>0</v>
      </c>
      <c r="BG120" s="135">
        <f>IF(N120="zákl. přenesená",J120,0)</f>
        <v>0</v>
      </c>
      <c r="BH120" s="135">
        <f>IF(N120="sníž. přenesená",J120,0)</f>
        <v>0</v>
      </c>
      <c r="BI120" s="135">
        <f>IF(N120="nulová",J120,0)</f>
        <v>0</v>
      </c>
      <c r="BJ120" s="2" t="s">
        <v>79</v>
      </c>
      <c r="BK120" s="135">
        <f>ROUND(I120*H120,2)</f>
        <v>0</v>
      </c>
      <c r="BL120" s="2" t="s">
        <v>152</v>
      </c>
      <c r="BM120" s="134" t="s">
        <v>348</v>
      </c>
    </row>
    <row r="121" spans="2:47" s="17" customFormat="1" ht="19.5">
      <c r="B121" s="18"/>
      <c r="D121" s="142" t="s">
        <v>310</v>
      </c>
      <c r="F121" s="164" t="s">
        <v>2448</v>
      </c>
      <c r="I121" s="138"/>
      <c r="L121" s="18"/>
      <c r="M121" s="139"/>
      <c r="T121" s="42"/>
      <c r="AT121" s="2" t="s">
        <v>310</v>
      </c>
      <c r="AU121" s="2" t="s">
        <v>79</v>
      </c>
    </row>
    <row r="122" spans="2:65" s="17" customFormat="1" ht="24.2" customHeight="1">
      <c r="B122" s="18"/>
      <c r="C122" s="123" t="s">
        <v>71</v>
      </c>
      <c r="D122" s="123" t="s">
        <v>147</v>
      </c>
      <c r="E122" s="124" t="s">
        <v>2449</v>
      </c>
      <c r="F122" s="125" t="s">
        <v>2450</v>
      </c>
      <c r="G122" s="126" t="s">
        <v>1495</v>
      </c>
      <c r="H122" s="127">
        <v>1</v>
      </c>
      <c r="I122" s="128"/>
      <c r="J122" s="129">
        <f>ROUND(I122*H122,2)</f>
        <v>0</v>
      </c>
      <c r="K122" s="125" t="s">
        <v>19</v>
      </c>
      <c r="L122" s="18"/>
      <c r="M122" s="130" t="s">
        <v>19</v>
      </c>
      <c r="N122" s="131" t="s">
        <v>42</v>
      </c>
      <c r="P122" s="132">
        <f>O122*H122</f>
        <v>0</v>
      </c>
      <c r="Q122" s="132">
        <v>0</v>
      </c>
      <c r="R122" s="132">
        <f>Q122*H122</f>
        <v>0</v>
      </c>
      <c r="S122" s="132">
        <v>0</v>
      </c>
      <c r="T122" s="133">
        <f>S122*H122</f>
        <v>0</v>
      </c>
      <c r="AR122" s="134" t="s">
        <v>152</v>
      </c>
      <c r="AT122" s="134" t="s">
        <v>147</v>
      </c>
      <c r="AU122" s="134" t="s">
        <v>79</v>
      </c>
      <c r="AY122" s="2" t="s">
        <v>145</v>
      </c>
      <c r="BE122" s="135">
        <f>IF(N122="základní",J122,0)</f>
        <v>0</v>
      </c>
      <c r="BF122" s="135">
        <f>IF(N122="snížená",J122,0)</f>
        <v>0</v>
      </c>
      <c r="BG122" s="135">
        <f>IF(N122="zákl. přenesená",J122,0)</f>
        <v>0</v>
      </c>
      <c r="BH122" s="135">
        <f>IF(N122="sníž. přenesená",J122,0)</f>
        <v>0</v>
      </c>
      <c r="BI122" s="135">
        <f>IF(N122="nulová",J122,0)</f>
        <v>0</v>
      </c>
      <c r="BJ122" s="2" t="s">
        <v>79</v>
      </c>
      <c r="BK122" s="135">
        <f>ROUND(I122*H122,2)</f>
        <v>0</v>
      </c>
      <c r="BL122" s="2" t="s">
        <v>152</v>
      </c>
      <c r="BM122" s="134" t="s">
        <v>362</v>
      </c>
    </row>
    <row r="123" spans="2:47" s="17" customFormat="1" ht="59.25" customHeight="1">
      <c r="B123" s="18"/>
      <c r="D123" s="142" t="s">
        <v>310</v>
      </c>
      <c r="F123" s="164" t="s">
        <v>2451</v>
      </c>
      <c r="I123" s="138"/>
      <c r="L123" s="18"/>
      <c r="M123" s="139"/>
      <c r="T123" s="42"/>
      <c r="AT123" s="2" t="s">
        <v>310</v>
      </c>
      <c r="AU123" s="2" t="s">
        <v>79</v>
      </c>
    </row>
    <row r="124" spans="2:65" s="17" customFormat="1" ht="16.5" customHeight="1">
      <c r="B124" s="18"/>
      <c r="C124" s="123" t="s">
        <v>71</v>
      </c>
      <c r="D124" s="123" t="s">
        <v>147</v>
      </c>
      <c r="E124" s="124" t="s">
        <v>2452</v>
      </c>
      <c r="F124" s="125" t="s">
        <v>2453</v>
      </c>
      <c r="G124" s="126" t="s">
        <v>1495</v>
      </c>
      <c r="H124" s="127">
        <v>1</v>
      </c>
      <c r="I124" s="128"/>
      <c r="J124" s="129">
        <f>ROUND(I124*H124,2)</f>
        <v>0</v>
      </c>
      <c r="K124" s="125" t="s">
        <v>19</v>
      </c>
      <c r="L124" s="18"/>
      <c r="M124" s="130" t="s">
        <v>19</v>
      </c>
      <c r="N124" s="131" t="s">
        <v>42</v>
      </c>
      <c r="P124" s="132">
        <f>O124*H124</f>
        <v>0</v>
      </c>
      <c r="Q124" s="132">
        <v>0</v>
      </c>
      <c r="R124" s="132">
        <f>Q124*H124</f>
        <v>0</v>
      </c>
      <c r="S124" s="132">
        <v>0</v>
      </c>
      <c r="T124" s="133">
        <f>S124*H124</f>
        <v>0</v>
      </c>
      <c r="AR124" s="134" t="s">
        <v>152</v>
      </c>
      <c r="AT124" s="134" t="s">
        <v>147</v>
      </c>
      <c r="AU124" s="134" t="s">
        <v>79</v>
      </c>
      <c r="AY124" s="2" t="s">
        <v>145</v>
      </c>
      <c r="BE124" s="135">
        <f>IF(N124="základní",J124,0)</f>
        <v>0</v>
      </c>
      <c r="BF124" s="135">
        <f>IF(N124="snížená",J124,0)</f>
        <v>0</v>
      </c>
      <c r="BG124" s="135">
        <f>IF(N124="zákl. přenesená",J124,0)</f>
        <v>0</v>
      </c>
      <c r="BH124" s="135">
        <f>IF(N124="sníž. přenesená",J124,0)</f>
        <v>0</v>
      </c>
      <c r="BI124" s="135">
        <f>IF(N124="nulová",J124,0)</f>
        <v>0</v>
      </c>
      <c r="BJ124" s="2" t="s">
        <v>79</v>
      </c>
      <c r="BK124" s="135">
        <f>ROUND(I124*H124,2)</f>
        <v>0</v>
      </c>
      <c r="BL124" s="2" t="s">
        <v>152</v>
      </c>
      <c r="BM124" s="134" t="s">
        <v>376</v>
      </c>
    </row>
    <row r="125" spans="2:47" s="17" customFormat="1" ht="19.5">
      <c r="B125" s="18"/>
      <c r="D125" s="142" t="s">
        <v>310</v>
      </c>
      <c r="F125" s="164" t="s">
        <v>2454</v>
      </c>
      <c r="I125" s="138"/>
      <c r="L125" s="18"/>
      <c r="M125" s="139"/>
      <c r="T125" s="42"/>
      <c r="AT125" s="2" t="s">
        <v>310</v>
      </c>
      <c r="AU125" s="2" t="s">
        <v>79</v>
      </c>
    </row>
    <row r="126" spans="2:65" s="17" customFormat="1" ht="16.5" customHeight="1">
      <c r="B126" s="18"/>
      <c r="C126" s="123" t="s">
        <v>71</v>
      </c>
      <c r="D126" s="123" t="s">
        <v>147</v>
      </c>
      <c r="E126" s="124" t="s">
        <v>2455</v>
      </c>
      <c r="F126" s="125" t="s">
        <v>2456</v>
      </c>
      <c r="G126" s="126" t="s">
        <v>1495</v>
      </c>
      <c r="H126" s="127">
        <v>1</v>
      </c>
      <c r="I126" s="128"/>
      <c r="J126" s="129">
        <f>ROUND(I126*H126,2)</f>
        <v>0</v>
      </c>
      <c r="K126" s="125" t="s">
        <v>19</v>
      </c>
      <c r="L126" s="18"/>
      <c r="M126" s="130" t="s">
        <v>19</v>
      </c>
      <c r="N126" s="131" t="s">
        <v>42</v>
      </c>
      <c r="P126" s="132">
        <f>O126*H126</f>
        <v>0</v>
      </c>
      <c r="Q126" s="132">
        <v>0</v>
      </c>
      <c r="R126" s="132">
        <f>Q126*H126</f>
        <v>0</v>
      </c>
      <c r="S126" s="132">
        <v>0</v>
      </c>
      <c r="T126" s="133">
        <f>S126*H126</f>
        <v>0</v>
      </c>
      <c r="AR126" s="134" t="s">
        <v>152</v>
      </c>
      <c r="AT126" s="134" t="s">
        <v>147</v>
      </c>
      <c r="AU126" s="134" t="s">
        <v>79</v>
      </c>
      <c r="AY126" s="2" t="s">
        <v>145</v>
      </c>
      <c r="BE126" s="135">
        <f>IF(N126="základní",J126,0)</f>
        <v>0</v>
      </c>
      <c r="BF126" s="135">
        <f>IF(N126="snížená",J126,0)</f>
        <v>0</v>
      </c>
      <c r="BG126" s="135">
        <f>IF(N126="zákl. přenesená",J126,0)</f>
        <v>0</v>
      </c>
      <c r="BH126" s="135">
        <f>IF(N126="sníž. přenesená",J126,0)</f>
        <v>0</v>
      </c>
      <c r="BI126" s="135">
        <f>IF(N126="nulová",J126,0)</f>
        <v>0</v>
      </c>
      <c r="BJ126" s="2" t="s">
        <v>79</v>
      </c>
      <c r="BK126" s="135">
        <f>ROUND(I126*H126,2)</f>
        <v>0</v>
      </c>
      <c r="BL126" s="2" t="s">
        <v>152</v>
      </c>
      <c r="BM126" s="134" t="s">
        <v>391</v>
      </c>
    </row>
    <row r="127" spans="2:47" s="17" customFormat="1" ht="87.75">
      <c r="B127" s="18"/>
      <c r="D127" s="142" t="s">
        <v>310</v>
      </c>
      <c r="F127" s="164" t="s">
        <v>2457</v>
      </c>
      <c r="I127" s="138"/>
      <c r="L127" s="18"/>
      <c r="M127" s="139"/>
      <c r="T127" s="42"/>
      <c r="AT127" s="2" t="s">
        <v>310</v>
      </c>
      <c r="AU127" s="2" t="s">
        <v>79</v>
      </c>
    </row>
    <row r="128" spans="2:65" s="17" customFormat="1" ht="16.5" customHeight="1">
      <c r="B128" s="18"/>
      <c r="C128" s="123" t="s">
        <v>71</v>
      </c>
      <c r="D128" s="123" t="s">
        <v>147</v>
      </c>
      <c r="E128" s="124" t="s">
        <v>2458</v>
      </c>
      <c r="F128" s="125" t="s">
        <v>2459</v>
      </c>
      <c r="G128" s="126" t="s">
        <v>1495</v>
      </c>
      <c r="H128" s="127">
        <v>1</v>
      </c>
      <c r="I128" s="128"/>
      <c r="J128" s="129">
        <f>ROUND(I128*H128,2)</f>
        <v>0</v>
      </c>
      <c r="K128" s="125" t="s">
        <v>19</v>
      </c>
      <c r="L128" s="18"/>
      <c r="M128" s="130" t="s">
        <v>19</v>
      </c>
      <c r="N128" s="131" t="s">
        <v>42</v>
      </c>
      <c r="P128" s="132">
        <f>O128*H128</f>
        <v>0</v>
      </c>
      <c r="Q128" s="132">
        <v>0</v>
      </c>
      <c r="R128" s="132">
        <f>Q128*H128</f>
        <v>0</v>
      </c>
      <c r="S128" s="132">
        <v>0</v>
      </c>
      <c r="T128" s="133">
        <f>S128*H128</f>
        <v>0</v>
      </c>
      <c r="AR128" s="134" t="s">
        <v>152</v>
      </c>
      <c r="AT128" s="134" t="s">
        <v>147</v>
      </c>
      <c r="AU128" s="134" t="s">
        <v>79</v>
      </c>
      <c r="AY128" s="2" t="s">
        <v>145</v>
      </c>
      <c r="BE128" s="135">
        <f>IF(N128="základní",J128,0)</f>
        <v>0</v>
      </c>
      <c r="BF128" s="135">
        <f>IF(N128="snížená",J128,0)</f>
        <v>0</v>
      </c>
      <c r="BG128" s="135">
        <f>IF(N128="zákl. přenesená",J128,0)</f>
        <v>0</v>
      </c>
      <c r="BH128" s="135">
        <f>IF(N128="sníž. přenesená",J128,0)</f>
        <v>0</v>
      </c>
      <c r="BI128" s="135">
        <f>IF(N128="nulová",J128,0)</f>
        <v>0</v>
      </c>
      <c r="BJ128" s="2" t="s">
        <v>79</v>
      </c>
      <c r="BK128" s="135">
        <f>ROUND(I128*H128,2)</f>
        <v>0</v>
      </c>
      <c r="BL128" s="2" t="s">
        <v>152</v>
      </c>
      <c r="BM128" s="134" t="s">
        <v>409</v>
      </c>
    </row>
    <row r="129" spans="2:47" s="17" customFormat="1" ht="78">
      <c r="B129" s="18"/>
      <c r="D129" s="142" t="s">
        <v>310</v>
      </c>
      <c r="F129" s="164" t="s">
        <v>2460</v>
      </c>
      <c r="I129" s="138"/>
      <c r="L129" s="18"/>
      <c r="M129" s="139"/>
      <c r="T129" s="42"/>
      <c r="AT129" s="2" t="s">
        <v>310</v>
      </c>
      <c r="AU129" s="2" t="s">
        <v>79</v>
      </c>
    </row>
    <row r="130" spans="2:65" s="17" customFormat="1" ht="16.5" customHeight="1">
      <c r="B130" s="18"/>
      <c r="C130" s="123" t="s">
        <v>71</v>
      </c>
      <c r="D130" s="123" t="s">
        <v>147</v>
      </c>
      <c r="E130" s="124" t="s">
        <v>2461</v>
      </c>
      <c r="F130" s="125" t="s">
        <v>2462</v>
      </c>
      <c r="G130" s="126" t="s">
        <v>2414</v>
      </c>
      <c r="H130" s="127">
        <v>1</v>
      </c>
      <c r="I130" s="128"/>
      <c r="J130" s="129">
        <f>ROUND(I130*H130,2)</f>
        <v>0</v>
      </c>
      <c r="K130" s="125" t="s">
        <v>19</v>
      </c>
      <c r="L130" s="18"/>
      <c r="M130" s="130" t="s">
        <v>19</v>
      </c>
      <c r="N130" s="131" t="s">
        <v>42</v>
      </c>
      <c r="P130" s="132">
        <f>O130*H130</f>
        <v>0</v>
      </c>
      <c r="Q130" s="132">
        <v>0</v>
      </c>
      <c r="R130" s="132">
        <f>Q130*H130</f>
        <v>0</v>
      </c>
      <c r="S130" s="132">
        <v>0</v>
      </c>
      <c r="T130" s="133">
        <f>S130*H130</f>
        <v>0</v>
      </c>
      <c r="AR130" s="134" t="s">
        <v>152</v>
      </c>
      <c r="AT130" s="134" t="s">
        <v>147</v>
      </c>
      <c r="AU130" s="134" t="s">
        <v>79</v>
      </c>
      <c r="AY130" s="2" t="s">
        <v>145</v>
      </c>
      <c r="BE130" s="135">
        <f>IF(N130="základní",J130,0)</f>
        <v>0</v>
      </c>
      <c r="BF130" s="135">
        <f>IF(N130="snížená",J130,0)</f>
        <v>0</v>
      </c>
      <c r="BG130" s="135">
        <f>IF(N130="zákl. přenesená",J130,0)</f>
        <v>0</v>
      </c>
      <c r="BH130" s="135">
        <f>IF(N130="sníž. přenesená",J130,0)</f>
        <v>0</v>
      </c>
      <c r="BI130" s="135">
        <f>IF(N130="nulová",J130,0)</f>
        <v>0</v>
      </c>
      <c r="BJ130" s="2" t="s">
        <v>79</v>
      </c>
      <c r="BK130" s="135">
        <f>ROUND(I130*H130,2)</f>
        <v>0</v>
      </c>
      <c r="BL130" s="2" t="s">
        <v>152</v>
      </c>
      <c r="BM130" s="134" t="s">
        <v>420</v>
      </c>
    </row>
    <row r="131" spans="2:47" s="17" customFormat="1" ht="58.5">
      <c r="B131" s="18"/>
      <c r="D131" s="142" t="s">
        <v>310</v>
      </c>
      <c r="F131" s="164" t="s">
        <v>2463</v>
      </c>
      <c r="I131" s="138"/>
      <c r="L131" s="18"/>
      <c r="M131" s="189"/>
      <c r="N131" s="186"/>
      <c r="O131" s="186"/>
      <c r="P131" s="186"/>
      <c r="Q131" s="186"/>
      <c r="R131" s="186"/>
      <c r="S131" s="186"/>
      <c r="T131" s="190"/>
      <c r="AT131" s="2" t="s">
        <v>310</v>
      </c>
      <c r="AU131" s="2" t="s">
        <v>79</v>
      </c>
    </row>
    <row r="132" spans="2:12" s="17" customFormat="1" ht="6.95" customHeight="1">
      <c r="B132" s="28"/>
      <c r="C132" s="29"/>
      <c r="D132" s="29"/>
      <c r="E132" s="29"/>
      <c r="F132" s="29"/>
      <c r="G132" s="29"/>
      <c r="H132" s="29"/>
      <c r="I132" s="29"/>
      <c r="J132" s="29"/>
      <c r="K132" s="29"/>
      <c r="L132" s="18"/>
    </row>
  </sheetData>
  <sheetProtection algorithmName="SHA-512" hashValue="GlVRLlLc66Y1ePbYILZhYAo/rIWzYigQ/RnjrLD3aQizDVF8OH2PoFJqFATQkyjgZ383yPPmxXKLomCfjMtQZw==" saltValue="E7zBm2YSn8bw89b49Q7LAg==" spinCount="100000" sheet="1" formatColumns="0" formatRows="0" autoFilter="0"/>
  <autoFilter ref="C83:K131"/>
  <mergeCells count="9">
    <mergeCell ref="E48:H48"/>
    <mergeCell ref="E50:H50"/>
    <mergeCell ref="E74:H74"/>
    <mergeCell ref="E76:H76"/>
    <mergeCell ref="L2:V2"/>
    <mergeCell ref="E7:H7"/>
    <mergeCell ref="E9:H9"/>
    <mergeCell ref="E18:H18"/>
    <mergeCell ref="E27:H27"/>
  </mergeCell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7"/>
  <sheetViews>
    <sheetView showGridLines="0" tabSelected="1" zoomScale="130" zoomScaleNormal="130" workbookViewId="0" topLeftCell="A177">
      <selection activeCell="F108" sqref="F10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96</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2464</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ROUND(J85,2)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ROUND((SUM(BE85:BE306)),2)</f>
        <v>0</v>
      </c>
      <c r="I33" s="81">
        <v>0.21</v>
      </c>
      <c r="J33" s="80">
        <f>ROUND(((SUM(BE85:BE306))*I33),2)</f>
        <v>0</v>
      </c>
      <c r="L33" s="18"/>
    </row>
    <row r="34" spans="2:12" s="17" customFormat="1" ht="14.45" customHeight="1" hidden="1">
      <c r="B34" s="18"/>
      <c r="E34" s="12" t="s">
        <v>43</v>
      </c>
      <c r="F34" s="80">
        <f>ROUND((SUM(BF85:BF306)),2)</f>
        <v>0</v>
      </c>
      <c r="I34" s="81">
        <v>0.12</v>
      </c>
      <c r="J34" s="80">
        <f>ROUND(((SUM(BF85:BF306))*I34),2)</f>
        <v>0</v>
      </c>
      <c r="L34" s="18"/>
    </row>
    <row r="35" spans="2:12" s="17" customFormat="1" ht="14.45" customHeight="1" hidden="1">
      <c r="B35" s="18"/>
      <c r="E35" s="12" t="s">
        <v>44</v>
      </c>
      <c r="F35" s="80">
        <f>ROUND((SUM(BG85:BG306)),2)</f>
        <v>0</v>
      </c>
      <c r="I35" s="81">
        <v>0.21</v>
      </c>
      <c r="J35" s="80">
        <f aca="true" t="shared" si="0" ref="J35:J37">0</f>
        <v>0</v>
      </c>
      <c r="L35" s="18"/>
    </row>
    <row r="36" spans="2:12" s="17" customFormat="1" ht="14.45" customHeight="1" hidden="1">
      <c r="B36" s="18"/>
      <c r="E36" s="12" t="s">
        <v>45</v>
      </c>
      <c r="F36" s="80">
        <f>ROUND((SUM(BH85:BH306)),2)</f>
        <v>0</v>
      </c>
      <c r="I36" s="81">
        <v>0.12</v>
      </c>
      <c r="J36" s="80">
        <f t="shared" si="0"/>
        <v>0</v>
      </c>
      <c r="L36" s="18"/>
    </row>
    <row r="37" spans="2:12" s="17" customFormat="1" ht="14.45" customHeight="1" hidden="1">
      <c r="B37" s="18"/>
      <c r="E37" s="12" t="s">
        <v>46</v>
      </c>
      <c r="F37" s="80">
        <f>ROUND((SUM(BI85:BI306)),2)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06 - GASTRO 2.NP Specifikace</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0">J85</f>
        <v>0</v>
      </c>
      <c r="L59" s="18"/>
      <c r="AU59" s="2" t="s">
        <v>109</v>
      </c>
    </row>
    <row r="60" spans="2:12" s="91" customFormat="1" ht="24.95" customHeight="1">
      <c r="B60" s="92"/>
      <c r="D60" s="93" t="s">
        <v>2465</v>
      </c>
      <c r="E60" s="94"/>
      <c r="F60" s="94"/>
      <c r="G60" s="94"/>
      <c r="H60" s="94"/>
      <c r="I60" s="94"/>
      <c r="J60" s="95">
        <f t="shared" si="1"/>
        <v>0</v>
      </c>
      <c r="L60" s="92"/>
    </row>
    <row r="61" spans="2:12" s="91" customFormat="1" ht="24.95" customHeight="1">
      <c r="B61" s="92"/>
      <c r="D61" s="93" t="s">
        <v>2466</v>
      </c>
      <c r="E61" s="94"/>
      <c r="F61" s="94"/>
      <c r="G61" s="94"/>
      <c r="H61" s="94"/>
      <c r="I61" s="94"/>
      <c r="J61" s="95">
        <f>J258</f>
        <v>0</v>
      </c>
      <c r="L61" s="92"/>
    </row>
    <row r="62" spans="2:12" s="91" customFormat="1" ht="24.95" customHeight="1">
      <c r="B62" s="92"/>
      <c r="D62" s="93" t="s">
        <v>2467</v>
      </c>
      <c r="E62" s="94"/>
      <c r="F62" s="94"/>
      <c r="G62" s="94"/>
      <c r="H62" s="94"/>
      <c r="I62" s="94"/>
      <c r="J62" s="95">
        <f>J267</f>
        <v>0</v>
      </c>
      <c r="L62" s="92"/>
    </row>
    <row r="63" spans="2:12" s="91" customFormat="1" ht="24.95" customHeight="1">
      <c r="B63" s="92"/>
      <c r="D63" s="93" t="s">
        <v>2468</v>
      </c>
      <c r="E63" s="94"/>
      <c r="F63" s="94"/>
      <c r="G63" s="94"/>
      <c r="H63" s="94"/>
      <c r="I63" s="94"/>
      <c r="J63" s="95">
        <f>J280</f>
        <v>0</v>
      </c>
      <c r="L63" s="92"/>
    </row>
    <row r="64" spans="2:12" s="91" customFormat="1" ht="24.95" customHeight="1">
      <c r="B64" s="92"/>
      <c r="D64" s="93" t="s">
        <v>118</v>
      </c>
      <c r="E64" s="94"/>
      <c r="F64" s="94"/>
      <c r="G64" s="94"/>
      <c r="H64" s="94"/>
      <c r="I64" s="94"/>
      <c r="J64" s="95">
        <f aca="true" t="shared" si="2" ref="J64:J65">J289</f>
        <v>0</v>
      </c>
      <c r="L64" s="92"/>
    </row>
    <row r="65" spans="2:12" s="96" customFormat="1" ht="19.9" customHeight="1">
      <c r="B65" s="97"/>
      <c r="D65" s="98" t="s">
        <v>2469</v>
      </c>
      <c r="E65" s="99"/>
      <c r="F65" s="99"/>
      <c r="G65" s="99"/>
      <c r="H65" s="99"/>
      <c r="I65" s="99"/>
      <c r="J65" s="100">
        <f t="shared" si="2"/>
        <v>0</v>
      </c>
      <c r="L65" s="97"/>
    </row>
    <row r="66" spans="2:12" s="17" customFormat="1" ht="21.75" customHeight="1">
      <c r="B66" s="18"/>
      <c r="L66" s="18"/>
    </row>
    <row r="67" spans="2:12" s="17" customFormat="1" ht="6.95" customHeight="1">
      <c r="B67" s="28"/>
      <c r="C67" s="29"/>
      <c r="D67" s="29"/>
      <c r="E67" s="29"/>
      <c r="F67" s="29"/>
      <c r="G67" s="29"/>
      <c r="H67" s="29"/>
      <c r="I67" s="29"/>
      <c r="J67" s="29"/>
      <c r="K67" s="29"/>
      <c r="L67" s="18"/>
    </row>
    <row r="71" spans="2:12" s="17" customFormat="1" ht="6.95" customHeight="1">
      <c r="B71" s="30"/>
      <c r="C71" s="31"/>
      <c r="D71" s="31"/>
      <c r="E71" s="31"/>
      <c r="F71" s="31"/>
      <c r="G71" s="31"/>
      <c r="H71" s="31"/>
      <c r="I71" s="31"/>
      <c r="J71" s="31"/>
      <c r="K71" s="31"/>
      <c r="L71" s="18"/>
    </row>
    <row r="72" spans="2:12" s="17" customFormat="1" ht="24.95" customHeight="1">
      <c r="B72" s="18"/>
      <c r="C72" s="6" t="s">
        <v>130</v>
      </c>
      <c r="L72" s="18"/>
    </row>
    <row r="73" spans="2:12" s="17" customFormat="1" ht="6.95" customHeight="1">
      <c r="B73" s="18"/>
      <c r="L73" s="18"/>
    </row>
    <row r="74" spans="2:12" s="17" customFormat="1" ht="12" customHeight="1">
      <c r="B74" s="18"/>
      <c r="C74" s="12" t="s">
        <v>16</v>
      </c>
      <c r="L74" s="18"/>
    </row>
    <row r="75" spans="2:12" s="17" customFormat="1" ht="16.5" customHeight="1">
      <c r="B75" s="18"/>
      <c r="E75" s="230" t="str">
        <f>E7</f>
        <v>Stavební úpravy Škola Dlouhá 56,  Nový Jičín 741 01</v>
      </c>
      <c r="F75" s="231"/>
      <c r="G75" s="231"/>
      <c r="H75" s="231"/>
      <c r="L75" s="18"/>
    </row>
    <row r="76" spans="2:12" s="17" customFormat="1" ht="12" customHeight="1">
      <c r="B76" s="18"/>
      <c r="C76" s="12" t="s">
        <v>104</v>
      </c>
      <c r="L76" s="18"/>
    </row>
    <row r="77" spans="2:12" s="17" customFormat="1" ht="16.5" customHeight="1">
      <c r="B77" s="18"/>
      <c r="E77" s="210" t="str">
        <f>E9</f>
        <v>06 - GASTRO 2.NP Specifikace</v>
      </c>
      <c r="F77" s="229"/>
      <c r="G77" s="229"/>
      <c r="H77" s="229"/>
      <c r="L77" s="18"/>
    </row>
    <row r="78" spans="2:12" s="17" customFormat="1" ht="6.95" customHeight="1">
      <c r="B78" s="18"/>
      <c r="L78" s="18"/>
    </row>
    <row r="79" spans="2:12" s="17" customFormat="1" ht="12" customHeight="1">
      <c r="B79" s="18"/>
      <c r="C79" s="12" t="s">
        <v>21</v>
      </c>
      <c r="F79" s="10" t="str">
        <f>F12</f>
        <v xml:space="preserve"> </v>
      </c>
      <c r="I79" s="12" t="s">
        <v>23</v>
      </c>
      <c r="J79" s="38" t="str">
        <f>IF(J12="","",J12)</f>
        <v>16. 1. 2024</v>
      </c>
      <c r="L79" s="18"/>
    </row>
    <row r="80" spans="2:12" s="17" customFormat="1" ht="6.95" customHeight="1">
      <c r="B80" s="18"/>
      <c r="L80" s="18"/>
    </row>
    <row r="81" spans="2:12" s="17" customFormat="1" ht="25.7" customHeight="1">
      <c r="B81" s="18"/>
      <c r="C81" s="12" t="s">
        <v>25</v>
      </c>
      <c r="F81" s="10" t="str">
        <f>E15</f>
        <v>Město Nový Jičín</v>
      </c>
      <c r="I81" s="12" t="s">
        <v>31</v>
      </c>
      <c r="J81" s="15" t="str">
        <f>E21</f>
        <v>ing.arch. Tomáš Kudělka</v>
      </c>
      <c r="L81" s="18"/>
    </row>
    <row r="82" spans="2:12" s="17" customFormat="1" ht="15.2" customHeight="1">
      <c r="B82" s="18"/>
      <c r="C82" s="12" t="s">
        <v>29</v>
      </c>
      <c r="F82" s="10" t="str">
        <f>IF(E18="","",E18)</f>
        <v>Vyplň údaj</v>
      </c>
      <c r="I82" s="12" t="s">
        <v>34</v>
      </c>
      <c r="J82" s="15" t="str">
        <f>E24</f>
        <v xml:space="preserve"> </v>
      </c>
      <c r="L82" s="18"/>
    </row>
    <row r="83" spans="2:12" s="17" customFormat="1" ht="10.35" customHeight="1">
      <c r="B83" s="18"/>
      <c r="L83" s="18"/>
    </row>
    <row r="84" spans="2:20" s="101" customFormat="1" ht="29.25" customHeight="1">
      <c r="B84" s="102"/>
      <c r="C84" s="103" t="s">
        <v>131</v>
      </c>
      <c r="D84" s="104" t="s">
        <v>56</v>
      </c>
      <c r="E84" s="104" t="s">
        <v>52</v>
      </c>
      <c r="F84" s="104" t="s">
        <v>53</v>
      </c>
      <c r="G84" s="104" t="s">
        <v>132</v>
      </c>
      <c r="H84" s="104" t="s">
        <v>133</v>
      </c>
      <c r="I84" s="104" t="s">
        <v>134</v>
      </c>
      <c r="J84" s="104" t="s">
        <v>108</v>
      </c>
      <c r="K84" s="105" t="s">
        <v>135</v>
      </c>
      <c r="L84" s="102"/>
      <c r="M84" s="45" t="s">
        <v>19</v>
      </c>
      <c r="N84" s="46" t="s">
        <v>41</v>
      </c>
      <c r="O84" s="46" t="s">
        <v>136</v>
      </c>
      <c r="P84" s="46" t="s">
        <v>137</v>
      </c>
      <c r="Q84" s="46" t="s">
        <v>138</v>
      </c>
      <c r="R84" s="46" t="s">
        <v>139</v>
      </c>
      <c r="S84" s="46" t="s">
        <v>140</v>
      </c>
      <c r="T84" s="47" t="s">
        <v>141</v>
      </c>
    </row>
    <row r="85" spans="2:63" s="17" customFormat="1" ht="22.9" customHeight="1">
      <c r="B85" s="18"/>
      <c r="C85" s="51" t="s">
        <v>142</v>
      </c>
      <c r="J85" s="106">
        <f aca="true" t="shared" si="3" ref="J85:J86">BK85</f>
        <v>0</v>
      </c>
      <c r="L85" s="18"/>
      <c r="M85" s="48"/>
      <c r="N85" s="39"/>
      <c r="O85" s="39"/>
      <c r="P85" s="107">
        <f>P86+P258+P267+P280+P289</f>
        <v>0</v>
      </c>
      <c r="Q85" s="39"/>
      <c r="R85" s="107">
        <f>R86+R258+R267+R280+R289</f>
        <v>0</v>
      </c>
      <c r="S85" s="39"/>
      <c r="T85" s="108">
        <f>T86+T258+T267+T280+T289</f>
        <v>0</v>
      </c>
      <c r="AT85" s="2" t="s">
        <v>70</v>
      </c>
      <c r="AU85" s="2" t="s">
        <v>109</v>
      </c>
      <c r="BK85" s="109">
        <f>BK86+BK258+BK267+BK280+BK289</f>
        <v>0</v>
      </c>
    </row>
    <row r="86" spans="2:63" s="110" customFormat="1" ht="25.9" customHeight="1">
      <c r="B86" s="111"/>
      <c r="D86" s="112" t="s">
        <v>70</v>
      </c>
      <c r="E86" s="113" t="s">
        <v>2470</v>
      </c>
      <c r="F86" s="113" t="s">
        <v>2470</v>
      </c>
      <c r="I86" s="114"/>
      <c r="J86" s="115">
        <f t="shared" si="3"/>
        <v>0</v>
      </c>
      <c r="L86" s="111"/>
      <c r="M86" s="116"/>
      <c r="P86" s="117">
        <f>SUM(P87:P257)</f>
        <v>0</v>
      </c>
      <c r="R86" s="117">
        <f>SUM(R87:R257)</f>
        <v>0</v>
      </c>
      <c r="T86" s="118">
        <f>SUM(T87:T257)</f>
        <v>0</v>
      </c>
      <c r="AR86" s="112" t="s">
        <v>79</v>
      </c>
      <c r="AT86" s="119" t="s">
        <v>70</v>
      </c>
      <c r="AU86" s="119" t="s">
        <v>71</v>
      </c>
      <c r="AY86" s="112" t="s">
        <v>145</v>
      </c>
      <c r="BK86" s="120">
        <f>SUM(BK87:BK257)</f>
        <v>0</v>
      </c>
    </row>
    <row r="87" spans="2:65" s="17" customFormat="1" ht="37.9" customHeight="1">
      <c r="B87" s="18"/>
      <c r="C87" s="123" t="s">
        <v>71</v>
      </c>
      <c r="D87" s="123" t="s">
        <v>147</v>
      </c>
      <c r="E87" s="124" t="s">
        <v>2471</v>
      </c>
      <c r="F87" s="125" t="s">
        <v>2472</v>
      </c>
      <c r="G87" s="126" t="s">
        <v>1495</v>
      </c>
      <c r="H87" s="127">
        <v>1</v>
      </c>
      <c r="I87" s="128"/>
      <c r="J87" s="129">
        <f>ROUND(I87*H87,2)</f>
        <v>0</v>
      </c>
      <c r="K87" s="125" t="s">
        <v>19</v>
      </c>
      <c r="L87" s="18"/>
      <c r="M87" s="130" t="s">
        <v>19</v>
      </c>
      <c r="N87" s="131" t="s">
        <v>42</v>
      </c>
      <c r="P87" s="132">
        <f>O87*H87</f>
        <v>0</v>
      </c>
      <c r="Q87" s="132">
        <v>0</v>
      </c>
      <c r="R87" s="132">
        <f>Q87*H87</f>
        <v>0</v>
      </c>
      <c r="S87" s="132">
        <v>0</v>
      </c>
      <c r="T87" s="133">
        <f>S87*H87</f>
        <v>0</v>
      </c>
      <c r="AR87" s="134" t="s">
        <v>152</v>
      </c>
      <c r="AT87" s="134" t="s">
        <v>147</v>
      </c>
      <c r="AU87" s="134" t="s">
        <v>79</v>
      </c>
      <c r="AY87" s="2" t="s">
        <v>145</v>
      </c>
      <c r="BE87" s="135">
        <f>IF(N87="základní",J87,0)</f>
        <v>0</v>
      </c>
      <c r="BF87" s="135">
        <f>IF(N87="snížená",J87,0)</f>
        <v>0</v>
      </c>
      <c r="BG87" s="135">
        <f>IF(N87="zákl. přenesená",J87,0)</f>
        <v>0</v>
      </c>
      <c r="BH87" s="135">
        <f>IF(N87="sníž. přenesená",J87,0)</f>
        <v>0</v>
      </c>
      <c r="BI87" s="135">
        <f>IF(N87="nulová",J87,0)</f>
        <v>0</v>
      </c>
      <c r="BJ87" s="2" t="s">
        <v>79</v>
      </c>
      <c r="BK87" s="135">
        <f>ROUND(I87*H87,2)</f>
        <v>0</v>
      </c>
      <c r="BL87" s="2" t="s">
        <v>152</v>
      </c>
      <c r="BM87" s="134" t="s">
        <v>81</v>
      </c>
    </row>
    <row r="88" spans="2:47" s="17" customFormat="1" ht="224.25">
      <c r="B88" s="18"/>
      <c r="D88" s="142" t="s">
        <v>310</v>
      </c>
      <c r="F88" s="164" t="s">
        <v>2473</v>
      </c>
      <c r="I88" s="138"/>
      <c r="L88" s="18"/>
      <c r="M88" s="139"/>
      <c r="T88" s="42"/>
      <c r="AT88" s="2" t="s">
        <v>310</v>
      </c>
      <c r="AU88" s="2" t="s">
        <v>79</v>
      </c>
    </row>
    <row r="89" spans="2:65" s="17" customFormat="1" ht="37.9" customHeight="1">
      <c r="B89" s="18"/>
      <c r="C89" s="123" t="s">
        <v>71</v>
      </c>
      <c r="D89" s="123" t="s">
        <v>147</v>
      </c>
      <c r="E89" s="124" t="s">
        <v>2474</v>
      </c>
      <c r="F89" s="125" t="s">
        <v>2475</v>
      </c>
      <c r="G89" s="126" t="s">
        <v>1495</v>
      </c>
      <c r="H89" s="127">
        <v>1</v>
      </c>
      <c r="I89" s="128"/>
      <c r="J89" s="129">
        <f>ROUND(I89*H89,2)</f>
        <v>0</v>
      </c>
      <c r="K89" s="125" t="s">
        <v>19</v>
      </c>
      <c r="L89" s="18"/>
      <c r="M89" s="130" t="s">
        <v>19</v>
      </c>
      <c r="N89" s="131" t="s">
        <v>42</v>
      </c>
      <c r="P89" s="132">
        <f>O89*H89</f>
        <v>0</v>
      </c>
      <c r="Q89" s="132">
        <v>0</v>
      </c>
      <c r="R89" s="132">
        <f>Q89*H89</f>
        <v>0</v>
      </c>
      <c r="S89" s="132">
        <v>0</v>
      </c>
      <c r="T89" s="133">
        <f>S89*H89</f>
        <v>0</v>
      </c>
      <c r="AR89" s="134" t="s">
        <v>152</v>
      </c>
      <c r="AT89" s="134" t="s">
        <v>147</v>
      </c>
      <c r="AU89" s="134" t="s">
        <v>79</v>
      </c>
      <c r="AY89" s="2" t="s">
        <v>145</v>
      </c>
      <c r="BE89" s="135">
        <f>IF(N89="základní",J89,0)</f>
        <v>0</v>
      </c>
      <c r="BF89" s="135">
        <f>IF(N89="snížená",J89,0)</f>
        <v>0</v>
      </c>
      <c r="BG89" s="135">
        <f>IF(N89="zákl. přenesená",J89,0)</f>
        <v>0</v>
      </c>
      <c r="BH89" s="135">
        <f>IF(N89="sníž. přenesená",J89,0)</f>
        <v>0</v>
      </c>
      <c r="BI89" s="135">
        <f>IF(N89="nulová",J89,0)</f>
        <v>0</v>
      </c>
      <c r="BJ89" s="2" t="s">
        <v>79</v>
      </c>
      <c r="BK89" s="135">
        <f>ROUND(I89*H89,2)</f>
        <v>0</v>
      </c>
      <c r="BL89" s="2" t="s">
        <v>152</v>
      </c>
      <c r="BM89" s="134" t="s">
        <v>152</v>
      </c>
    </row>
    <row r="90" spans="2:47" s="17" customFormat="1" ht="29.25">
      <c r="B90" s="18"/>
      <c r="D90" s="142" t="s">
        <v>310</v>
      </c>
      <c r="F90" s="164" t="s">
        <v>2476</v>
      </c>
      <c r="I90" s="138"/>
      <c r="L90" s="18"/>
      <c r="M90" s="139"/>
      <c r="T90" s="42"/>
      <c r="AT90" s="2" t="s">
        <v>310</v>
      </c>
      <c r="AU90" s="2" t="s">
        <v>79</v>
      </c>
    </row>
    <row r="91" spans="2:65" s="17" customFormat="1" ht="16.5" customHeight="1">
      <c r="B91" s="18"/>
      <c r="C91" s="123" t="s">
        <v>71</v>
      </c>
      <c r="D91" s="123" t="s">
        <v>147</v>
      </c>
      <c r="E91" s="124" t="s">
        <v>2477</v>
      </c>
      <c r="F91" s="125" t="s">
        <v>2478</v>
      </c>
      <c r="G91" s="126" t="s">
        <v>1495</v>
      </c>
      <c r="H91" s="127">
        <v>1</v>
      </c>
      <c r="I91" s="128"/>
      <c r="J91" s="129">
        <f>ROUND(I91*H91,2)</f>
        <v>0</v>
      </c>
      <c r="K91" s="125" t="s">
        <v>19</v>
      </c>
      <c r="L91" s="18"/>
      <c r="M91" s="130" t="s">
        <v>19</v>
      </c>
      <c r="N91" s="131" t="s">
        <v>42</v>
      </c>
      <c r="P91" s="132">
        <f>O91*H91</f>
        <v>0</v>
      </c>
      <c r="Q91" s="132">
        <v>0</v>
      </c>
      <c r="R91" s="132">
        <f>Q91*H91</f>
        <v>0</v>
      </c>
      <c r="S91" s="132">
        <v>0</v>
      </c>
      <c r="T91" s="133">
        <f>S91*H91</f>
        <v>0</v>
      </c>
      <c r="AR91" s="134" t="s">
        <v>152</v>
      </c>
      <c r="AT91" s="134" t="s">
        <v>147</v>
      </c>
      <c r="AU91" s="134" t="s">
        <v>79</v>
      </c>
      <c r="AY91" s="2" t="s">
        <v>145</v>
      </c>
      <c r="BE91" s="135">
        <f>IF(N91="základní",J91,0)</f>
        <v>0</v>
      </c>
      <c r="BF91" s="135">
        <f>IF(N91="snížená",J91,0)</f>
        <v>0</v>
      </c>
      <c r="BG91" s="135">
        <f>IF(N91="zákl. přenesená",J91,0)</f>
        <v>0</v>
      </c>
      <c r="BH91" s="135">
        <f>IF(N91="sníž. přenesená",J91,0)</f>
        <v>0</v>
      </c>
      <c r="BI91" s="135">
        <f>IF(N91="nulová",J91,0)</f>
        <v>0</v>
      </c>
      <c r="BJ91" s="2" t="s">
        <v>79</v>
      </c>
      <c r="BK91" s="135">
        <f>ROUND(I91*H91,2)</f>
        <v>0</v>
      </c>
      <c r="BL91" s="2" t="s">
        <v>152</v>
      </c>
      <c r="BM91" s="134" t="s">
        <v>187</v>
      </c>
    </row>
    <row r="92" spans="2:47" s="17" customFormat="1" ht="29.25">
      <c r="B92" s="18"/>
      <c r="D92" s="142" t="s">
        <v>310</v>
      </c>
      <c r="F92" s="164" t="s">
        <v>2479</v>
      </c>
      <c r="I92" s="138"/>
      <c r="L92" s="18"/>
      <c r="M92" s="139"/>
      <c r="T92" s="42"/>
      <c r="AT92" s="2" t="s">
        <v>310</v>
      </c>
      <c r="AU92" s="2" t="s">
        <v>79</v>
      </c>
    </row>
    <row r="93" spans="2:65" s="17" customFormat="1" ht="16.5" customHeight="1">
      <c r="B93" s="18"/>
      <c r="C93" s="123" t="s">
        <v>71</v>
      </c>
      <c r="D93" s="123" t="s">
        <v>147</v>
      </c>
      <c r="E93" s="124" t="s">
        <v>2480</v>
      </c>
      <c r="F93" s="125" t="s">
        <v>2481</v>
      </c>
      <c r="G93" s="126" t="s">
        <v>1495</v>
      </c>
      <c r="H93" s="127">
        <v>1</v>
      </c>
      <c r="I93" s="128"/>
      <c r="J93" s="129">
        <f>ROUND(I93*H93,2)</f>
        <v>0</v>
      </c>
      <c r="K93" s="125" t="s">
        <v>19</v>
      </c>
      <c r="L93" s="18"/>
      <c r="M93" s="130" t="s">
        <v>19</v>
      </c>
      <c r="N93" s="131" t="s">
        <v>42</v>
      </c>
      <c r="P93" s="132">
        <f>O93*H93</f>
        <v>0</v>
      </c>
      <c r="Q93" s="132">
        <v>0</v>
      </c>
      <c r="R93" s="132">
        <f>Q93*H93</f>
        <v>0</v>
      </c>
      <c r="S93" s="132">
        <v>0</v>
      </c>
      <c r="T93" s="133">
        <f>S93*H93</f>
        <v>0</v>
      </c>
      <c r="AR93" s="134" t="s">
        <v>152</v>
      </c>
      <c r="AT93" s="134" t="s">
        <v>147</v>
      </c>
      <c r="AU93" s="134" t="s">
        <v>79</v>
      </c>
      <c r="AY93" s="2" t="s">
        <v>145</v>
      </c>
      <c r="BE93" s="135">
        <f>IF(N93="základní",J93,0)</f>
        <v>0</v>
      </c>
      <c r="BF93" s="135">
        <f>IF(N93="snížená",J93,0)</f>
        <v>0</v>
      </c>
      <c r="BG93" s="135">
        <f>IF(N93="zákl. přenesená",J93,0)</f>
        <v>0</v>
      </c>
      <c r="BH93" s="135">
        <f>IF(N93="sníž. přenesená",J93,0)</f>
        <v>0</v>
      </c>
      <c r="BI93" s="135">
        <f>IF(N93="nulová",J93,0)</f>
        <v>0</v>
      </c>
      <c r="BJ93" s="2" t="s">
        <v>79</v>
      </c>
      <c r="BK93" s="135">
        <f>ROUND(I93*H93,2)</f>
        <v>0</v>
      </c>
      <c r="BL93" s="2" t="s">
        <v>152</v>
      </c>
      <c r="BM93" s="134" t="s">
        <v>184</v>
      </c>
    </row>
    <row r="94" spans="2:47" s="17" customFormat="1" ht="39">
      <c r="B94" s="18"/>
      <c r="D94" s="142" t="s">
        <v>310</v>
      </c>
      <c r="F94" s="164" t="s">
        <v>2482</v>
      </c>
      <c r="I94" s="138"/>
      <c r="L94" s="18"/>
      <c r="M94" s="139"/>
      <c r="T94" s="42"/>
      <c r="AT94" s="2" t="s">
        <v>310</v>
      </c>
      <c r="AU94" s="2" t="s">
        <v>79</v>
      </c>
    </row>
    <row r="95" spans="2:65" s="17" customFormat="1" ht="16.5" customHeight="1">
      <c r="B95" s="18"/>
      <c r="C95" s="123" t="s">
        <v>71</v>
      </c>
      <c r="D95" s="123" t="s">
        <v>147</v>
      </c>
      <c r="E95" s="124" t="s">
        <v>2483</v>
      </c>
      <c r="F95" s="125" t="s">
        <v>2484</v>
      </c>
      <c r="G95" s="126" t="s">
        <v>1495</v>
      </c>
      <c r="H95" s="127">
        <v>1</v>
      </c>
      <c r="I95" s="128"/>
      <c r="J95" s="129">
        <f>ROUND(I95*H95,2)</f>
        <v>0</v>
      </c>
      <c r="K95" s="125" t="s">
        <v>19</v>
      </c>
      <c r="L95" s="18"/>
      <c r="M95" s="130" t="s">
        <v>19</v>
      </c>
      <c r="N95" s="131" t="s">
        <v>42</v>
      </c>
      <c r="P95" s="132">
        <f>O95*H95</f>
        <v>0</v>
      </c>
      <c r="Q95" s="132">
        <v>0</v>
      </c>
      <c r="R95" s="132">
        <f>Q95*H95</f>
        <v>0</v>
      </c>
      <c r="S95" s="132">
        <v>0</v>
      </c>
      <c r="T95" s="133">
        <f>S95*H95</f>
        <v>0</v>
      </c>
      <c r="AR95" s="134" t="s">
        <v>152</v>
      </c>
      <c r="AT95" s="134" t="s">
        <v>147</v>
      </c>
      <c r="AU95" s="134" t="s">
        <v>79</v>
      </c>
      <c r="AY95" s="2" t="s">
        <v>145</v>
      </c>
      <c r="BE95" s="135">
        <f>IF(N95="základní",J95,0)</f>
        <v>0</v>
      </c>
      <c r="BF95" s="135">
        <f>IF(N95="snížená",J95,0)</f>
        <v>0</v>
      </c>
      <c r="BG95" s="135">
        <f>IF(N95="zákl. přenesená",J95,0)</f>
        <v>0</v>
      </c>
      <c r="BH95" s="135">
        <f>IF(N95="sníž. přenesená",J95,0)</f>
        <v>0</v>
      </c>
      <c r="BI95" s="135">
        <f>IF(N95="nulová",J95,0)</f>
        <v>0</v>
      </c>
      <c r="BJ95" s="2" t="s">
        <v>79</v>
      </c>
      <c r="BK95" s="135">
        <f>ROUND(I95*H95,2)</f>
        <v>0</v>
      </c>
      <c r="BL95" s="2" t="s">
        <v>152</v>
      </c>
      <c r="BM95" s="134" t="s">
        <v>210</v>
      </c>
    </row>
    <row r="96" spans="2:47" s="17" customFormat="1" ht="68.25">
      <c r="B96" s="18"/>
      <c r="D96" s="142" t="s">
        <v>310</v>
      </c>
      <c r="F96" s="164" t="s">
        <v>2485</v>
      </c>
      <c r="I96" s="138"/>
      <c r="L96" s="18"/>
      <c r="M96" s="139"/>
      <c r="T96" s="42"/>
      <c r="AT96" s="2" t="s">
        <v>310</v>
      </c>
      <c r="AU96" s="2" t="s">
        <v>79</v>
      </c>
    </row>
    <row r="97" spans="2:65" s="17" customFormat="1" ht="37.9" customHeight="1">
      <c r="B97" s="18"/>
      <c r="C97" s="123" t="s">
        <v>71</v>
      </c>
      <c r="D97" s="123" t="s">
        <v>147</v>
      </c>
      <c r="E97" s="124" t="s">
        <v>2486</v>
      </c>
      <c r="F97" s="125" t="s">
        <v>2487</v>
      </c>
      <c r="G97" s="126" t="s">
        <v>1495</v>
      </c>
      <c r="H97" s="127">
        <v>1</v>
      </c>
      <c r="I97" s="128"/>
      <c r="J97" s="129">
        <f>ROUND(I97*H97,2)</f>
        <v>0</v>
      </c>
      <c r="K97" s="125" t="s">
        <v>19</v>
      </c>
      <c r="L97" s="18"/>
      <c r="M97" s="130" t="s">
        <v>19</v>
      </c>
      <c r="N97" s="131" t="s">
        <v>42</v>
      </c>
      <c r="P97" s="132">
        <f>O97*H97</f>
        <v>0</v>
      </c>
      <c r="Q97" s="132">
        <v>0</v>
      </c>
      <c r="R97" s="132">
        <f>Q97*H97</f>
        <v>0</v>
      </c>
      <c r="S97" s="132">
        <v>0</v>
      </c>
      <c r="T97" s="133">
        <f>S97*H97</f>
        <v>0</v>
      </c>
      <c r="AR97" s="134" t="s">
        <v>152</v>
      </c>
      <c r="AT97" s="134" t="s">
        <v>147</v>
      </c>
      <c r="AU97" s="134" t="s">
        <v>79</v>
      </c>
      <c r="AY97" s="2" t="s">
        <v>145</v>
      </c>
      <c r="BE97" s="135">
        <f>IF(N97="základní",J97,0)</f>
        <v>0</v>
      </c>
      <c r="BF97" s="135">
        <f>IF(N97="snížená",J97,0)</f>
        <v>0</v>
      </c>
      <c r="BG97" s="135">
        <f>IF(N97="zákl. přenesená",J97,0)</f>
        <v>0</v>
      </c>
      <c r="BH97" s="135">
        <f>IF(N97="sníž. přenesená",J97,0)</f>
        <v>0</v>
      </c>
      <c r="BI97" s="135">
        <f>IF(N97="nulová",J97,0)</f>
        <v>0</v>
      </c>
      <c r="BJ97" s="2" t="s">
        <v>79</v>
      </c>
      <c r="BK97" s="135">
        <f>ROUND(I97*H97,2)</f>
        <v>0</v>
      </c>
      <c r="BL97" s="2" t="s">
        <v>152</v>
      </c>
      <c r="BM97" s="134" t="s">
        <v>8</v>
      </c>
    </row>
    <row r="98" spans="2:47" s="17" customFormat="1" ht="175.5">
      <c r="B98" s="18"/>
      <c r="D98" s="142" t="s">
        <v>310</v>
      </c>
      <c r="F98" s="164" t="s">
        <v>2488</v>
      </c>
      <c r="I98" s="138"/>
      <c r="L98" s="18"/>
      <c r="M98" s="139"/>
      <c r="T98" s="42"/>
      <c r="AT98" s="2" t="s">
        <v>310</v>
      </c>
      <c r="AU98" s="2" t="s">
        <v>79</v>
      </c>
    </row>
    <row r="99" spans="2:65" s="17" customFormat="1" ht="16.5" customHeight="1">
      <c r="B99" s="18"/>
      <c r="C99" s="123" t="s">
        <v>71</v>
      </c>
      <c r="D99" s="123" t="s">
        <v>147</v>
      </c>
      <c r="E99" s="124" t="s">
        <v>2489</v>
      </c>
      <c r="F99" s="125" t="s">
        <v>2490</v>
      </c>
      <c r="G99" s="126" t="s">
        <v>1495</v>
      </c>
      <c r="H99" s="127">
        <v>1</v>
      </c>
      <c r="I99" s="128"/>
      <c r="J99" s="129">
        <f>ROUND(I99*H99,2)</f>
        <v>0</v>
      </c>
      <c r="K99" s="125" t="s">
        <v>19</v>
      </c>
      <c r="L99" s="18"/>
      <c r="M99" s="130" t="s">
        <v>19</v>
      </c>
      <c r="N99" s="131" t="s">
        <v>42</v>
      </c>
      <c r="P99" s="132">
        <f>O99*H99</f>
        <v>0</v>
      </c>
      <c r="Q99" s="132">
        <v>0</v>
      </c>
      <c r="R99" s="132">
        <f>Q99*H99</f>
        <v>0</v>
      </c>
      <c r="S99" s="132">
        <v>0</v>
      </c>
      <c r="T99" s="133">
        <f>S99*H99</f>
        <v>0</v>
      </c>
      <c r="AR99" s="134" t="s">
        <v>152</v>
      </c>
      <c r="AT99" s="134" t="s">
        <v>147</v>
      </c>
      <c r="AU99" s="134" t="s">
        <v>79</v>
      </c>
      <c r="AY99" s="2" t="s">
        <v>145</v>
      </c>
      <c r="BE99" s="135">
        <f>IF(N99="základní",J99,0)</f>
        <v>0</v>
      </c>
      <c r="BF99" s="135">
        <f>IF(N99="snížená",J99,0)</f>
        <v>0</v>
      </c>
      <c r="BG99" s="135">
        <f>IF(N99="zákl. přenesená",J99,0)</f>
        <v>0</v>
      </c>
      <c r="BH99" s="135">
        <f>IF(N99="sníž. přenesená",J99,0)</f>
        <v>0</v>
      </c>
      <c r="BI99" s="135">
        <f>IF(N99="nulová",J99,0)</f>
        <v>0</v>
      </c>
      <c r="BJ99" s="2" t="s">
        <v>79</v>
      </c>
      <c r="BK99" s="135">
        <f>ROUND(I99*H99,2)</f>
        <v>0</v>
      </c>
      <c r="BL99" s="2" t="s">
        <v>152</v>
      </c>
      <c r="BM99" s="134" t="s">
        <v>238</v>
      </c>
    </row>
    <row r="100" spans="2:47" s="17" customFormat="1" ht="19.5">
      <c r="B100" s="18"/>
      <c r="D100" s="142" t="s">
        <v>310</v>
      </c>
      <c r="F100" s="164" t="s">
        <v>2491</v>
      </c>
      <c r="I100" s="138"/>
      <c r="L100" s="18"/>
      <c r="M100" s="139"/>
      <c r="T100" s="42"/>
      <c r="AT100" s="2" t="s">
        <v>310</v>
      </c>
      <c r="AU100" s="2" t="s">
        <v>79</v>
      </c>
    </row>
    <row r="101" spans="2:65" s="17" customFormat="1" ht="21.75" customHeight="1">
      <c r="B101" s="18"/>
      <c r="C101" s="123" t="s">
        <v>71</v>
      </c>
      <c r="D101" s="123" t="s">
        <v>147</v>
      </c>
      <c r="E101" s="124" t="s">
        <v>2492</v>
      </c>
      <c r="F101" s="125" t="s">
        <v>2493</v>
      </c>
      <c r="G101" s="126" t="s">
        <v>2414</v>
      </c>
      <c r="H101" s="127">
        <v>1</v>
      </c>
      <c r="I101" s="128"/>
      <c r="J101" s="129">
        <f>ROUND(I101*H101,2)</f>
        <v>0</v>
      </c>
      <c r="K101" s="125" t="s">
        <v>19</v>
      </c>
      <c r="L101" s="18"/>
      <c r="M101" s="130" t="s">
        <v>19</v>
      </c>
      <c r="N101" s="131" t="s">
        <v>42</v>
      </c>
      <c r="P101" s="132">
        <f>O101*H101</f>
        <v>0</v>
      </c>
      <c r="Q101" s="132">
        <v>0</v>
      </c>
      <c r="R101" s="132">
        <f>Q101*H101</f>
        <v>0</v>
      </c>
      <c r="S101" s="132">
        <v>0</v>
      </c>
      <c r="T101" s="133">
        <f>S101*H101</f>
        <v>0</v>
      </c>
      <c r="AR101" s="134" t="s">
        <v>152</v>
      </c>
      <c r="AT101" s="134" t="s">
        <v>147</v>
      </c>
      <c r="AU101" s="134" t="s">
        <v>79</v>
      </c>
      <c r="AY101" s="2" t="s">
        <v>145</v>
      </c>
      <c r="BE101" s="135">
        <f>IF(N101="základní",J101,0)</f>
        <v>0</v>
      </c>
      <c r="BF101" s="135">
        <f>IF(N101="snížená",J101,0)</f>
        <v>0</v>
      </c>
      <c r="BG101" s="135">
        <f>IF(N101="zákl. přenesená",J101,0)</f>
        <v>0</v>
      </c>
      <c r="BH101" s="135">
        <f>IF(N101="sníž. přenesená",J101,0)</f>
        <v>0</v>
      </c>
      <c r="BI101" s="135">
        <f>IF(N101="nulová",J101,0)</f>
        <v>0</v>
      </c>
      <c r="BJ101" s="2" t="s">
        <v>79</v>
      </c>
      <c r="BK101" s="135">
        <f>ROUND(I101*H101,2)</f>
        <v>0</v>
      </c>
      <c r="BL101" s="2" t="s">
        <v>152</v>
      </c>
      <c r="BM101" s="134" t="s">
        <v>250</v>
      </c>
    </row>
    <row r="102" spans="2:47" s="17" customFormat="1" ht="19.5">
      <c r="B102" s="18"/>
      <c r="D102" s="142" t="s">
        <v>310</v>
      </c>
      <c r="F102" s="164" t="s">
        <v>2494</v>
      </c>
      <c r="I102" s="138"/>
      <c r="L102" s="18"/>
      <c r="M102" s="139"/>
      <c r="T102" s="42"/>
      <c r="AT102" s="2" t="s">
        <v>310</v>
      </c>
      <c r="AU102" s="2" t="s">
        <v>79</v>
      </c>
    </row>
    <row r="103" spans="2:65" s="17" customFormat="1" ht="16.5" customHeight="1">
      <c r="B103" s="18"/>
      <c r="C103" s="123" t="s">
        <v>71</v>
      </c>
      <c r="D103" s="123" t="s">
        <v>147</v>
      </c>
      <c r="E103" s="124" t="s">
        <v>2495</v>
      </c>
      <c r="F103" s="125" t="s">
        <v>2496</v>
      </c>
      <c r="G103" s="126" t="s">
        <v>1495</v>
      </c>
      <c r="H103" s="127">
        <v>1</v>
      </c>
      <c r="I103" s="128"/>
      <c r="J103" s="129">
        <f>ROUND(I103*H103,2)</f>
        <v>0</v>
      </c>
      <c r="K103" s="125" t="s">
        <v>19</v>
      </c>
      <c r="L103" s="18"/>
      <c r="M103" s="130" t="s">
        <v>19</v>
      </c>
      <c r="N103" s="131" t="s">
        <v>42</v>
      </c>
      <c r="P103" s="132">
        <f>O103*H103</f>
        <v>0</v>
      </c>
      <c r="Q103" s="132">
        <v>0</v>
      </c>
      <c r="R103" s="132">
        <f>Q103*H103</f>
        <v>0</v>
      </c>
      <c r="S103" s="132">
        <v>0</v>
      </c>
      <c r="T103" s="133">
        <f>S103*H103</f>
        <v>0</v>
      </c>
      <c r="AR103" s="134" t="s">
        <v>152</v>
      </c>
      <c r="AT103" s="134" t="s">
        <v>147</v>
      </c>
      <c r="AU103" s="134" t="s">
        <v>79</v>
      </c>
      <c r="AY103" s="2" t="s">
        <v>145</v>
      </c>
      <c r="BE103" s="135">
        <f>IF(N103="základní",J103,0)</f>
        <v>0</v>
      </c>
      <c r="BF103" s="135">
        <f>IF(N103="snížená",J103,0)</f>
        <v>0</v>
      </c>
      <c r="BG103" s="135">
        <f>IF(N103="zákl. přenesená",J103,0)</f>
        <v>0</v>
      </c>
      <c r="BH103" s="135">
        <f>IF(N103="sníž. přenesená",J103,0)</f>
        <v>0</v>
      </c>
      <c r="BI103" s="135">
        <f>IF(N103="nulová",J103,0)</f>
        <v>0</v>
      </c>
      <c r="BJ103" s="2" t="s">
        <v>79</v>
      </c>
      <c r="BK103" s="135">
        <f>ROUND(I103*H103,2)</f>
        <v>0</v>
      </c>
      <c r="BL103" s="2" t="s">
        <v>152</v>
      </c>
      <c r="BM103" s="134" t="s">
        <v>260</v>
      </c>
    </row>
    <row r="104" spans="2:47" s="17" customFormat="1" ht="39">
      <c r="B104" s="18"/>
      <c r="D104" s="142" t="s">
        <v>310</v>
      </c>
      <c r="F104" s="164" t="s">
        <v>2497</v>
      </c>
      <c r="I104" s="138"/>
      <c r="L104" s="18"/>
      <c r="M104" s="139"/>
      <c r="T104" s="42"/>
      <c r="AT104" s="2" t="s">
        <v>310</v>
      </c>
      <c r="AU104" s="2" t="s">
        <v>79</v>
      </c>
    </row>
    <row r="105" spans="2:65" s="17" customFormat="1" ht="16.5" customHeight="1">
      <c r="B105" s="18"/>
      <c r="C105" s="123" t="s">
        <v>71</v>
      </c>
      <c r="D105" s="123" t="s">
        <v>147</v>
      </c>
      <c r="E105" s="124" t="s">
        <v>2498</v>
      </c>
      <c r="F105" s="125" t="s">
        <v>2484</v>
      </c>
      <c r="G105" s="126" t="s">
        <v>1495</v>
      </c>
      <c r="H105" s="127">
        <v>1</v>
      </c>
      <c r="I105" s="128"/>
      <c r="J105" s="129">
        <f>ROUND(I105*H105,2)</f>
        <v>0</v>
      </c>
      <c r="K105" s="125" t="s">
        <v>19</v>
      </c>
      <c r="L105" s="18"/>
      <c r="M105" s="130" t="s">
        <v>19</v>
      </c>
      <c r="N105" s="131" t="s">
        <v>42</v>
      </c>
      <c r="P105" s="132">
        <f>O105*H105</f>
        <v>0</v>
      </c>
      <c r="Q105" s="132">
        <v>0</v>
      </c>
      <c r="R105" s="132">
        <f>Q105*H105</f>
        <v>0</v>
      </c>
      <c r="S105" s="132">
        <v>0</v>
      </c>
      <c r="T105" s="133">
        <f>S105*H105</f>
        <v>0</v>
      </c>
      <c r="AR105" s="134" t="s">
        <v>152</v>
      </c>
      <c r="AT105" s="134" t="s">
        <v>147</v>
      </c>
      <c r="AU105" s="134" t="s">
        <v>79</v>
      </c>
      <c r="AY105" s="2" t="s">
        <v>145</v>
      </c>
      <c r="BE105" s="135">
        <f>IF(N105="základní",J105,0)</f>
        <v>0</v>
      </c>
      <c r="BF105" s="135">
        <f>IF(N105="snížená",J105,0)</f>
        <v>0</v>
      </c>
      <c r="BG105" s="135">
        <f>IF(N105="zákl. přenesená",J105,0)</f>
        <v>0</v>
      </c>
      <c r="BH105" s="135">
        <f>IF(N105="sníž. přenesená",J105,0)</f>
        <v>0</v>
      </c>
      <c r="BI105" s="135">
        <f>IF(N105="nulová",J105,0)</f>
        <v>0</v>
      </c>
      <c r="BJ105" s="2" t="s">
        <v>79</v>
      </c>
      <c r="BK105" s="135">
        <f>ROUND(I105*H105,2)</f>
        <v>0</v>
      </c>
      <c r="BL105" s="2" t="s">
        <v>152</v>
      </c>
      <c r="BM105" s="134" t="s">
        <v>270</v>
      </c>
    </row>
    <row r="106" spans="2:47" s="17" customFormat="1" ht="68.25">
      <c r="B106" s="18"/>
      <c r="D106" s="142" t="s">
        <v>310</v>
      </c>
      <c r="F106" s="164" t="s">
        <v>2499</v>
      </c>
      <c r="I106" s="138"/>
      <c r="L106" s="18"/>
      <c r="M106" s="139"/>
      <c r="T106" s="42"/>
      <c r="AT106" s="2" t="s">
        <v>310</v>
      </c>
      <c r="AU106" s="2" t="s">
        <v>79</v>
      </c>
    </row>
    <row r="107" spans="2:65" s="17" customFormat="1" ht="37.9" customHeight="1">
      <c r="B107" s="18"/>
      <c r="C107" s="123" t="s">
        <v>71</v>
      </c>
      <c r="D107" s="123" t="s">
        <v>147</v>
      </c>
      <c r="E107" s="124" t="s">
        <v>2500</v>
      </c>
      <c r="F107" s="125" t="s">
        <v>2501</v>
      </c>
      <c r="G107" s="126" t="s">
        <v>1495</v>
      </c>
      <c r="H107" s="127">
        <v>1</v>
      </c>
      <c r="I107" s="128"/>
      <c r="J107" s="129">
        <f>ROUND(I107*H107,2)</f>
        <v>0</v>
      </c>
      <c r="K107" s="125" t="s">
        <v>19</v>
      </c>
      <c r="L107" s="18"/>
      <c r="M107" s="130" t="s">
        <v>19</v>
      </c>
      <c r="N107" s="131" t="s">
        <v>42</v>
      </c>
      <c r="P107" s="132">
        <f>O107*H107</f>
        <v>0</v>
      </c>
      <c r="Q107" s="132">
        <v>0</v>
      </c>
      <c r="R107" s="132">
        <f>Q107*H107</f>
        <v>0</v>
      </c>
      <c r="S107" s="132">
        <v>0</v>
      </c>
      <c r="T107" s="133">
        <f>S107*H107</f>
        <v>0</v>
      </c>
      <c r="AR107" s="134" t="s">
        <v>152</v>
      </c>
      <c r="AT107" s="134" t="s">
        <v>147</v>
      </c>
      <c r="AU107" s="134" t="s">
        <v>79</v>
      </c>
      <c r="AY107" s="2" t="s">
        <v>145</v>
      </c>
      <c r="BE107" s="135">
        <f>IF(N107="základní",J107,0)</f>
        <v>0</v>
      </c>
      <c r="BF107" s="135">
        <f>IF(N107="snížená",J107,0)</f>
        <v>0</v>
      </c>
      <c r="BG107" s="135">
        <f>IF(N107="zákl. přenesená",J107,0)</f>
        <v>0</v>
      </c>
      <c r="BH107" s="135">
        <f>IF(N107="sníž. přenesená",J107,0)</f>
        <v>0</v>
      </c>
      <c r="BI107" s="135">
        <f>IF(N107="nulová",J107,0)</f>
        <v>0</v>
      </c>
      <c r="BJ107" s="2" t="s">
        <v>79</v>
      </c>
      <c r="BK107" s="135">
        <f>ROUND(I107*H107,2)</f>
        <v>0</v>
      </c>
      <c r="BL107" s="2" t="s">
        <v>152</v>
      </c>
      <c r="BM107" s="134" t="s">
        <v>279</v>
      </c>
    </row>
    <row r="108" spans="2:47" s="17" customFormat="1" ht="185.25">
      <c r="B108" s="18"/>
      <c r="D108" s="142" t="s">
        <v>310</v>
      </c>
      <c r="F108" s="164" t="s">
        <v>2502</v>
      </c>
      <c r="I108" s="138"/>
      <c r="L108" s="18"/>
      <c r="M108" s="139"/>
      <c r="T108" s="42"/>
      <c r="AT108" s="2" t="s">
        <v>310</v>
      </c>
      <c r="AU108" s="2" t="s">
        <v>79</v>
      </c>
    </row>
    <row r="109" spans="2:65" s="17" customFormat="1" ht="37.9" customHeight="1">
      <c r="B109" s="18"/>
      <c r="C109" s="123" t="s">
        <v>71</v>
      </c>
      <c r="D109" s="123" t="s">
        <v>147</v>
      </c>
      <c r="E109" s="124" t="s">
        <v>2503</v>
      </c>
      <c r="F109" s="125" t="s">
        <v>2475</v>
      </c>
      <c r="G109" s="126" t="s">
        <v>1495</v>
      </c>
      <c r="H109" s="127">
        <v>1</v>
      </c>
      <c r="I109" s="128"/>
      <c r="J109" s="129">
        <f aca="true" t="shared" si="4" ref="J109:J171">ROUND(I109*H109,2)</f>
        <v>0</v>
      </c>
      <c r="K109" s="125" t="s">
        <v>19</v>
      </c>
      <c r="L109" s="18"/>
      <c r="M109" s="130" t="s">
        <v>19</v>
      </c>
      <c r="N109" s="131" t="s">
        <v>42</v>
      </c>
      <c r="P109" s="132">
        <f aca="true" t="shared" si="5" ref="P109:P171">O109*H109</f>
        <v>0</v>
      </c>
      <c r="Q109" s="132">
        <v>0</v>
      </c>
      <c r="R109" s="132">
        <f aca="true" t="shared" si="6" ref="R109:R171">Q109*H109</f>
        <v>0</v>
      </c>
      <c r="S109" s="132">
        <v>0</v>
      </c>
      <c r="T109" s="133">
        <f aca="true" t="shared" si="7" ref="T109:T171">S109*H109</f>
        <v>0</v>
      </c>
      <c r="AR109" s="134" t="s">
        <v>152</v>
      </c>
      <c r="AT109" s="134" t="s">
        <v>147</v>
      </c>
      <c r="AU109" s="134" t="s">
        <v>79</v>
      </c>
      <c r="AY109" s="2" t="s">
        <v>145</v>
      </c>
      <c r="BE109" s="135">
        <f aca="true" t="shared" si="8" ref="BE109:BE171">IF(N109="základní",J109,0)</f>
        <v>0</v>
      </c>
      <c r="BF109" s="135">
        <f aca="true" t="shared" si="9" ref="BF109:BF171">IF(N109="snížená",J109,0)</f>
        <v>0</v>
      </c>
      <c r="BG109" s="135">
        <f aca="true" t="shared" si="10" ref="BG109:BG171">IF(N109="zákl. přenesená",J109,0)</f>
        <v>0</v>
      </c>
      <c r="BH109" s="135">
        <f aca="true" t="shared" si="11" ref="BH109:BH171">IF(N109="sníž. přenesená",J109,0)</f>
        <v>0</v>
      </c>
      <c r="BI109" s="135">
        <f aca="true" t="shared" si="12" ref="BI109:BI171">IF(N109="nulová",J109,0)</f>
        <v>0</v>
      </c>
      <c r="BJ109" s="2" t="s">
        <v>79</v>
      </c>
      <c r="BK109" s="135">
        <f aca="true" t="shared" si="13" ref="BK109:BK171">ROUND(I109*H109,2)</f>
        <v>0</v>
      </c>
      <c r="BL109" s="2" t="s">
        <v>152</v>
      </c>
      <c r="BM109" s="134" t="s">
        <v>289</v>
      </c>
    </row>
    <row r="110" spans="2:65" s="17" customFormat="1" ht="24.2" customHeight="1">
      <c r="B110" s="18"/>
      <c r="C110" s="123" t="s">
        <v>71</v>
      </c>
      <c r="D110" s="123" t="s">
        <v>147</v>
      </c>
      <c r="E110" s="124" t="s">
        <v>2504</v>
      </c>
      <c r="F110" s="125" t="s">
        <v>2505</v>
      </c>
      <c r="G110" s="126" t="s">
        <v>19</v>
      </c>
      <c r="H110" s="127">
        <v>0</v>
      </c>
      <c r="I110" s="128"/>
      <c r="J110" s="129">
        <f t="shared" si="4"/>
        <v>0</v>
      </c>
      <c r="K110" s="125" t="s">
        <v>19</v>
      </c>
      <c r="L110" s="18"/>
      <c r="M110" s="130" t="s">
        <v>19</v>
      </c>
      <c r="N110" s="131" t="s">
        <v>42</v>
      </c>
      <c r="P110" s="132">
        <f t="shared" si="5"/>
        <v>0</v>
      </c>
      <c r="Q110" s="132">
        <v>0</v>
      </c>
      <c r="R110" s="132">
        <f t="shared" si="6"/>
        <v>0</v>
      </c>
      <c r="S110" s="132">
        <v>0</v>
      </c>
      <c r="T110" s="133">
        <f t="shared" si="7"/>
        <v>0</v>
      </c>
      <c r="AR110" s="134" t="s">
        <v>152</v>
      </c>
      <c r="AT110" s="134" t="s">
        <v>147</v>
      </c>
      <c r="AU110" s="134" t="s">
        <v>79</v>
      </c>
      <c r="AY110" s="2" t="s">
        <v>145</v>
      </c>
      <c r="BE110" s="135">
        <f t="shared" si="8"/>
        <v>0</v>
      </c>
      <c r="BF110" s="135">
        <f t="shared" si="9"/>
        <v>0</v>
      </c>
      <c r="BG110" s="135">
        <f t="shared" si="10"/>
        <v>0</v>
      </c>
      <c r="BH110" s="135">
        <f t="shared" si="11"/>
        <v>0</v>
      </c>
      <c r="BI110" s="135">
        <f t="shared" si="12"/>
        <v>0</v>
      </c>
      <c r="BJ110" s="2" t="s">
        <v>79</v>
      </c>
      <c r="BK110" s="135">
        <f t="shared" si="13"/>
        <v>0</v>
      </c>
      <c r="BL110" s="2" t="s">
        <v>152</v>
      </c>
      <c r="BM110" s="134" t="s">
        <v>306</v>
      </c>
    </row>
    <row r="111" spans="2:65" s="17" customFormat="1" ht="16.5" customHeight="1">
      <c r="B111" s="18"/>
      <c r="C111" s="123" t="s">
        <v>71</v>
      </c>
      <c r="D111" s="123" t="s">
        <v>147</v>
      </c>
      <c r="E111" s="124" t="s">
        <v>2506</v>
      </c>
      <c r="F111" s="125" t="s">
        <v>2490</v>
      </c>
      <c r="G111" s="126" t="s">
        <v>1495</v>
      </c>
      <c r="H111" s="127">
        <v>1</v>
      </c>
      <c r="I111" s="128"/>
      <c r="J111" s="129">
        <f t="shared" si="4"/>
        <v>0</v>
      </c>
      <c r="K111" s="125" t="s">
        <v>19</v>
      </c>
      <c r="L111" s="18"/>
      <c r="M111" s="130" t="s">
        <v>19</v>
      </c>
      <c r="N111" s="131" t="s">
        <v>42</v>
      </c>
      <c r="P111" s="132">
        <f t="shared" si="5"/>
        <v>0</v>
      </c>
      <c r="Q111" s="132">
        <v>0</v>
      </c>
      <c r="R111" s="132">
        <f t="shared" si="6"/>
        <v>0</v>
      </c>
      <c r="S111" s="132">
        <v>0</v>
      </c>
      <c r="T111" s="133">
        <f t="shared" si="7"/>
        <v>0</v>
      </c>
      <c r="AR111" s="134" t="s">
        <v>152</v>
      </c>
      <c r="AT111" s="134" t="s">
        <v>147</v>
      </c>
      <c r="AU111" s="134" t="s">
        <v>79</v>
      </c>
      <c r="AY111" s="2" t="s">
        <v>145</v>
      </c>
      <c r="BE111" s="135">
        <f t="shared" si="8"/>
        <v>0</v>
      </c>
      <c r="BF111" s="135">
        <f t="shared" si="9"/>
        <v>0</v>
      </c>
      <c r="BG111" s="135">
        <f t="shared" si="10"/>
        <v>0</v>
      </c>
      <c r="BH111" s="135">
        <f t="shared" si="11"/>
        <v>0</v>
      </c>
      <c r="BI111" s="135">
        <f t="shared" si="12"/>
        <v>0</v>
      </c>
      <c r="BJ111" s="2" t="s">
        <v>79</v>
      </c>
      <c r="BK111" s="135">
        <f t="shared" si="13"/>
        <v>0</v>
      </c>
      <c r="BL111" s="2" t="s">
        <v>152</v>
      </c>
      <c r="BM111" s="134" t="s">
        <v>321</v>
      </c>
    </row>
    <row r="112" spans="2:47" s="17" customFormat="1" ht="19.5">
      <c r="B112" s="18"/>
      <c r="D112" s="142" t="s">
        <v>310</v>
      </c>
      <c r="F112" s="164" t="s">
        <v>2507</v>
      </c>
      <c r="I112" s="138"/>
      <c r="L112" s="18"/>
      <c r="M112" s="139"/>
      <c r="T112" s="42"/>
      <c r="AT112" s="2" t="s">
        <v>310</v>
      </c>
      <c r="AU112" s="2" t="s">
        <v>79</v>
      </c>
    </row>
    <row r="113" spans="2:65" s="17" customFormat="1" ht="21.75" customHeight="1">
      <c r="B113" s="18"/>
      <c r="C113" s="123" t="s">
        <v>71</v>
      </c>
      <c r="D113" s="123" t="s">
        <v>147</v>
      </c>
      <c r="E113" s="124" t="s">
        <v>2508</v>
      </c>
      <c r="F113" s="125" t="s">
        <v>2493</v>
      </c>
      <c r="G113" s="126" t="s">
        <v>2414</v>
      </c>
      <c r="H113" s="127">
        <v>1</v>
      </c>
      <c r="I113" s="128"/>
      <c r="J113" s="129">
        <f t="shared" si="4"/>
        <v>0</v>
      </c>
      <c r="K113" s="125" t="s">
        <v>19</v>
      </c>
      <c r="L113" s="18"/>
      <c r="M113" s="130" t="s">
        <v>19</v>
      </c>
      <c r="N113" s="131" t="s">
        <v>42</v>
      </c>
      <c r="P113" s="132">
        <f t="shared" si="5"/>
        <v>0</v>
      </c>
      <c r="Q113" s="132">
        <v>0</v>
      </c>
      <c r="R113" s="132">
        <f t="shared" si="6"/>
        <v>0</v>
      </c>
      <c r="S113" s="132">
        <v>0</v>
      </c>
      <c r="T113" s="133">
        <f t="shared" si="7"/>
        <v>0</v>
      </c>
      <c r="AR113" s="134" t="s">
        <v>152</v>
      </c>
      <c r="AT113" s="134" t="s">
        <v>147</v>
      </c>
      <c r="AU113" s="134" t="s">
        <v>79</v>
      </c>
      <c r="AY113" s="2" t="s">
        <v>145</v>
      </c>
      <c r="BE113" s="135">
        <f t="shared" si="8"/>
        <v>0</v>
      </c>
      <c r="BF113" s="135">
        <f t="shared" si="9"/>
        <v>0</v>
      </c>
      <c r="BG113" s="135">
        <f t="shared" si="10"/>
        <v>0</v>
      </c>
      <c r="BH113" s="135">
        <f t="shared" si="11"/>
        <v>0</v>
      </c>
      <c r="BI113" s="135">
        <f t="shared" si="12"/>
        <v>0</v>
      </c>
      <c r="BJ113" s="2" t="s">
        <v>79</v>
      </c>
      <c r="BK113" s="135">
        <f t="shared" si="13"/>
        <v>0</v>
      </c>
      <c r="BL113" s="2" t="s">
        <v>152</v>
      </c>
      <c r="BM113" s="134" t="s">
        <v>334</v>
      </c>
    </row>
    <row r="114" spans="2:47" s="17" customFormat="1" ht="19.5">
      <c r="B114" s="18"/>
      <c r="D114" s="142" t="s">
        <v>310</v>
      </c>
      <c r="F114" s="164" t="s">
        <v>2494</v>
      </c>
      <c r="I114" s="138"/>
      <c r="L114" s="18"/>
      <c r="M114" s="139"/>
      <c r="T114" s="42"/>
      <c r="AT114" s="2" t="s">
        <v>310</v>
      </c>
      <c r="AU114" s="2" t="s">
        <v>79</v>
      </c>
    </row>
    <row r="115" spans="2:65" s="17" customFormat="1" ht="16.5" customHeight="1">
      <c r="B115" s="18"/>
      <c r="C115" s="123" t="s">
        <v>71</v>
      </c>
      <c r="D115" s="123" t="s">
        <v>147</v>
      </c>
      <c r="E115" s="124" t="s">
        <v>2509</v>
      </c>
      <c r="F115" s="125" t="s">
        <v>2496</v>
      </c>
      <c r="G115" s="126" t="s">
        <v>1495</v>
      </c>
      <c r="H115" s="127">
        <v>1</v>
      </c>
      <c r="I115" s="128"/>
      <c r="J115" s="129">
        <f t="shared" si="4"/>
        <v>0</v>
      </c>
      <c r="K115" s="125" t="s">
        <v>19</v>
      </c>
      <c r="L115" s="18"/>
      <c r="M115" s="130" t="s">
        <v>19</v>
      </c>
      <c r="N115" s="131" t="s">
        <v>42</v>
      </c>
      <c r="P115" s="132">
        <f t="shared" si="5"/>
        <v>0</v>
      </c>
      <c r="Q115" s="132">
        <v>0</v>
      </c>
      <c r="R115" s="132">
        <f t="shared" si="6"/>
        <v>0</v>
      </c>
      <c r="S115" s="132">
        <v>0</v>
      </c>
      <c r="T115" s="133">
        <f t="shared" si="7"/>
        <v>0</v>
      </c>
      <c r="AR115" s="134" t="s">
        <v>152</v>
      </c>
      <c r="AT115" s="134" t="s">
        <v>147</v>
      </c>
      <c r="AU115" s="134" t="s">
        <v>79</v>
      </c>
      <c r="AY115" s="2" t="s">
        <v>145</v>
      </c>
      <c r="BE115" s="135">
        <f t="shared" si="8"/>
        <v>0</v>
      </c>
      <c r="BF115" s="135">
        <f t="shared" si="9"/>
        <v>0</v>
      </c>
      <c r="BG115" s="135">
        <f t="shared" si="10"/>
        <v>0</v>
      </c>
      <c r="BH115" s="135">
        <f t="shared" si="11"/>
        <v>0</v>
      </c>
      <c r="BI115" s="135">
        <f t="shared" si="12"/>
        <v>0</v>
      </c>
      <c r="BJ115" s="2" t="s">
        <v>79</v>
      </c>
      <c r="BK115" s="135">
        <f t="shared" si="13"/>
        <v>0</v>
      </c>
      <c r="BL115" s="2" t="s">
        <v>152</v>
      </c>
      <c r="BM115" s="134" t="s">
        <v>348</v>
      </c>
    </row>
    <row r="116" spans="2:47" s="17" customFormat="1" ht="39">
      <c r="B116" s="18"/>
      <c r="D116" s="142" t="s">
        <v>310</v>
      </c>
      <c r="F116" s="164" t="s">
        <v>2497</v>
      </c>
      <c r="I116" s="138"/>
      <c r="L116" s="18"/>
      <c r="M116" s="139"/>
      <c r="T116" s="42"/>
      <c r="AT116" s="2" t="s">
        <v>310</v>
      </c>
      <c r="AU116" s="2" t="s">
        <v>79</v>
      </c>
    </row>
    <row r="117" spans="2:65" s="17" customFormat="1" ht="16.5" customHeight="1">
      <c r="B117" s="18"/>
      <c r="C117" s="123" t="s">
        <v>71</v>
      </c>
      <c r="D117" s="123" t="s">
        <v>147</v>
      </c>
      <c r="E117" s="124" t="s">
        <v>2510</v>
      </c>
      <c r="F117" s="125" t="s">
        <v>2511</v>
      </c>
      <c r="G117" s="126" t="s">
        <v>2512</v>
      </c>
      <c r="H117" s="127">
        <v>1</v>
      </c>
      <c r="I117" s="128"/>
      <c r="J117" s="129">
        <f t="shared" si="4"/>
        <v>0</v>
      </c>
      <c r="K117" s="125" t="s">
        <v>19</v>
      </c>
      <c r="L117" s="18"/>
      <c r="M117" s="130" t="s">
        <v>19</v>
      </c>
      <c r="N117" s="131" t="s">
        <v>42</v>
      </c>
      <c r="P117" s="132">
        <f t="shared" si="5"/>
        <v>0</v>
      </c>
      <c r="Q117" s="132">
        <v>0</v>
      </c>
      <c r="R117" s="132">
        <f t="shared" si="6"/>
        <v>0</v>
      </c>
      <c r="S117" s="132">
        <v>0</v>
      </c>
      <c r="T117" s="133">
        <f t="shared" si="7"/>
        <v>0</v>
      </c>
      <c r="AR117" s="134" t="s">
        <v>152</v>
      </c>
      <c r="AT117" s="134" t="s">
        <v>147</v>
      </c>
      <c r="AU117" s="134" t="s">
        <v>79</v>
      </c>
      <c r="AY117" s="2" t="s">
        <v>145</v>
      </c>
      <c r="BE117" s="135">
        <f t="shared" si="8"/>
        <v>0</v>
      </c>
      <c r="BF117" s="135">
        <f t="shared" si="9"/>
        <v>0</v>
      </c>
      <c r="BG117" s="135">
        <f t="shared" si="10"/>
        <v>0</v>
      </c>
      <c r="BH117" s="135">
        <f t="shared" si="11"/>
        <v>0</v>
      </c>
      <c r="BI117" s="135">
        <f t="shared" si="12"/>
        <v>0</v>
      </c>
      <c r="BJ117" s="2" t="s">
        <v>79</v>
      </c>
      <c r="BK117" s="135">
        <f t="shared" si="13"/>
        <v>0</v>
      </c>
      <c r="BL117" s="2" t="s">
        <v>152</v>
      </c>
      <c r="BM117" s="134" t="s">
        <v>362</v>
      </c>
    </row>
    <row r="118" spans="2:47" s="17" customFormat="1" ht="214.5">
      <c r="B118" s="18"/>
      <c r="D118" s="142" t="s">
        <v>310</v>
      </c>
      <c r="F118" s="164" t="s">
        <v>2513</v>
      </c>
      <c r="I118" s="138"/>
      <c r="L118" s="18"/>
      <c r="M118" s="139"/>
      <c r="T118" s="42"/>
      <c r="AT118" s="2" t="s">
        <v>310</v>
      </c>
      <c r="AU118" s="2" t="s">
        <v>79</v>
      </c>
    </row>
    <row r="119" spans="2:65" s="17" customFormat="1" ht="37.9" customHeight="1">
      <c r="B119" s="18"/>
      <c r="C119" s="123" t="s">
        <v>71</v>
      </c>
      <c r="D119" s="123" t="s">
        <v>147</v>
      </c>
      <c r="E119" s="124" t="s">
        <v>2514</v>
      </c>
      <c r="F119" s="125" t="s">
        <v>2475</v>
      </c>
      <c r="G119" s="126" t="s">
        <v>1495</v>
      </c>
      <c r="H119" s="127">
        <v>1</v>
      </c>
      <c r="I119" s="128"/>
      <c r="J119" s="129">
        <f t="shared" si="4"/>
        <v>0</v>
      </c>
      <c r="K119" s="125" t="s">
        <v>19</v>
      </c>
      <c r="L119" s="18"/>
      <c r="M119" s="130" t="s">
        <v>19</v>
      </c>
      <c r="N119" s="131" t="s">
        <v>42</v>
      </c>
      <c r="P119" s="132">
        <f t="shared" si="5"/>
        <v>0</v>
      </c>
      <c r="Q119" s="132">
        <v>0</v>
      </c>
      <c r="R119" s="132">
        <f t="shared" si="6"/>
        <v>0</v>
      </c>
      <c r="S119" s="132">
        <v>0</v>
      </c>
      <c r="T119" s="133">
        <f t="shared" si="7"/>
        <v>0</v>
      </c>
      <c r="AR119" s="134" t="s">
        <v>152</v>
      </c>
      <c r="AT119" s="134" t="s">
        <v>147</v>
      </c>
      <c r="AU119" s="134" t="s">
        <v>79</v>
      </c>
      <c r="AY119" s="2" t="s">
        <v>145</v>
      </c>
      <c r="BE119" s="135">
        <f t="shared" si="8"/>
        <v>0</v>
      </c>
      <c r="BF119" s="135">
        <f t="shared" si="9"/>
        <v>0</v>
      </c>
      <c r="BG119" s="135">
        <f t="shared" si="10"/>
        <v>0</v>
      </c>
      <c r="BH119" s="135">
        <f t="shared" si="11"/>
        <v>0</v>
      </c>
      <c r="BI119" s="135">
        <f t="shared" si="12"/>
        <v>0</v>
      </c>
      <c r="BJ119" s="2" t="s">
        <v>79</v>
      </c>
      <c r="BK119" s="135">
        <f t="shared" si="13"/>
        <v>0</v>
      </c>
      <c r="BL119" s="2" t="s">
        <v>152</v>
      </c>
      <c r="BM119" s="134" t="s">
        <v>376</v>
      </c>
    </row>
    <row r="120" spans="2:47" s="17" customFormat="1" ht="29.25">
      <c r="B120" s="18"/>
      <c r="D120" s="142" t="s">
        <v>310</v>
      </c>
      <c r="F120" s="164" t="s">
        <v>2476</v>
      </c>
      <c r="I120" s="138"/>
      <c r="L120" s="18"/>
      <c r="M120" s="139"/>
      <c r="T120" s="42"/>
      <c r="AT120" s="2" t="s">
        <v>310</v>
      </c>
      <c r="AU120" s="2" t="s">
        <v>79</v>
      </c>
    </row>
    <row r="121" spans="2:65" s="17" customFormat="1" ht="24.2" customHeight="1">
      <c r="B121" s="18"/>
      <c r="C121" s="123" t="s">
        <v>71</v>
      </c>
      <c r="D121" s="123" t="s">
        <v>147</v>
      </c>
      <c r="E121" s="124" t="s">
        <v>2515</v>
      </c>
      <c r="F121" s="125" t="s">
        <v>2516</v>
      </c>
      <c r="G121" s="126" t="s">
        <v>1495</v>
      </c>
      <c r="H121" s="127">
        <v>1</v>
      </c>
      <c r="I121" s="128"/>
      <c r="J121" s="129">
        <f t="shared" si="4"/>
        <v>0</v>
      </c>
      <c r="K121" s="125" t="s">
        <v>19</v>
      </c>
      <c r="L121" s="18"/>
      <c r="M121" s="130" t="s">
        <v>19</v>
      </c>
      <c r="N121" s="131" t="s">
        <v>42</v>
      </c>
      <c r="P121" s="132">
        <f t="shared" si="5"/>
        <v>0</v>
      </c>
      <c r="Q121" s="132">
        <v>0</v>
      </c>
      <c r="R121" s="132">
        <f t="shared" si="6"/>
        <v>0</v>
      </c>
      <c r="S121" s="132">
        <v>0</v>
      </c>
      <c r="T121" s="133">
        <f t="shared" si="7"/>
        <v>0</v>
      </c>
      <c r="AR121" s="134" t="s">
        <v>152</v>
      </c>
      <c r="AT121" s="134" t="s">
        <v>147</v>
      </c>
      <c r="AU121" s="134" t="s">
        <v>79</v>
      </c>
      <c r="AY121" s="2" t="s">
        <v>145</v>
      </c>
      <c r="BE121" s="135">
        <f t="shared" si="8"/>
        <v>0</v>
      </c>
      <c r="BF121" s="135">
        <f t="shared" si="9"/>
        <v>0</v>
      </c>
      <c r="BG121" s="135">
        <f t="shared" si="10"/>
        <v>0</v>
      </c>
      <c r="BH121" s="135">
        <f t="shared" si="11"/>
        <v>0</v>
      </c>
      <c r="BI121" s="135">
        <f t="shared" si="12"/>
        <v>0</v>
      </c>
      <c r="BJ121" s="2" t="s">
        <v>79</v>
      </c>
      <c r="BK121" s="135">
        <f t="shared" si="13"/>
        <v>0</v>
      </c>
      <c r="BL121" s="2" t="s">
        <v>152</v>
      </c>
      <c r="BM121" s="134" t="s">
        <v>391</v>
      </c>
    </row>
    <row r="122" spans="2:47" s="17" customFormat="1" ht="165.75">
      <c r="B122" s="18"/>
      <c r="D122" s="142" t="s">
        <v>310</v>
      </c>
      <c r="F122" s="164" t="s">
        <v>2517</v>
      </c>
      <c r="I122" s="138"/>
      <c r="L122" s="18"/>
      <c r="M122" s="139"/>
      <c r="T122" s="42"/>
      <c r="AT122" s="2" t="s">
        <v>310</v>
      </c>
      <c r="AU122" s="2" t="s">
        <v>79</v>
      </c>
    </row>
    <row r="123" spans="2:65" s="17" customFormat="1" ht="24.2" customHeight="1">
      <c r="B123" s="18"/>
      <c r="C123" s="123" t="s">
        <v>71</v>
      </c>
      <c r="D123" s="123" t="s">
        <v>147</v>
      </c>
      <c r="E123" s="124" t="s">
        <v>2518</v>
      </c>
      <c r="F123" s="125" t="s">
        <v>2519</v>
      </c>
      <c r="G123" s="126" t="s">
        <v>19</v>
      </c>
      <c r="H123" s="127">
        <v>1</v>
      </c>
      <c r="I123" s="128"/>
      <c r="J123" s="129">
        <f t="shared" si="4"/>
        <v>0</v>
      </c>
      <c r="K123" s="125" t="s">
        <v>19</v>
      </c>
      <c r="L123" s="18"/>
      <c r="M123" s="130" t="s">
        <v>19</v>
      </c>
      <c r="N123" s="131" t="s">
        <v>42</v>
      </c>
      <c r="P123" s="132">
        <f t="shared" si="5"/>
        <v>0</v>
      </c>
      <c r="Q123" s="132">
        <v>0</v>
      </c>
      <c r="R123" s="132">
        <f t="shared" si="6"/>
        <v>0</v>
      </c>
      <c r="S123" s="132">
        <v>0</v>
      </c>
      <c r="T123" s="133">
        <f t="shared" si="7"/>
        <v>0</v>
      </c>
      <c r="AR123" s="134" t="s">
        <v>152</v>
      </c>
      <c r="AT123" s="134" t="s">
        <v>147</v>
      </c>
      <c r="AU123" s="134" t="s">
        <v>79</v>
      </c>
      <c r="AY123" s="2" t="s">
        <v>145</v>
      </c>
      <c r="BE123" s="135">
        <f t="shared" si="8"/>
        <v>0</v>
      </c>
      <c r="BF123" s="135">
        <f t="shared" si="9"/>
        <v>0</v>
      </c>
      <c r="BG123" s="135">
        <f t="shared" si="10"/>
        <v>0</v>
      </c>
      <c r="BH123" s="135">
        <f t="shared" si="11"/>
        <v>0</v>
      </c>
      <c r="BI123" s="135">
        <f t="shared" si="12"/>
        <v>0</v>
      </c>
      <c r="BJ123" s="2" t="s">
        <v>79</v>
      </c>
      <c r="BK123" s="135">
        <f t="shared" si="13"/>
        <v>0</v>
      </c>
      <c r="BL123" s="2" t="s">
        <v>152</v>
      </c>
      <c r="BM123" s="134" t="s">
        <v>409</v>
      </c>
    </row>
    <row r="124" spans="2:47" s="17" customFormat="1" ht="409.15" customHeight="1">
      <c r="B124" s="18"/>
      <c r="D124" s="142" t="s">
        <v>310</v>
      </c>
      <c r="F124" s="191" t="s">
        <v>2520</v>
      </c>
      <c r="I124" s="138"/>
      <c r="L124" s="18"/>
      <c r="M124" s="139"/>
      <c r="T124" s="42"/>
      <c r="AT124" s="2" t="s">
        <v>310</v>
      </c>
      <c r="AU124" s="2" t="s">
        <v>79</v>
      </c>
    </row>
    <row r="125" spans="2:65" s="17" customFormat="1" ht="37.9" customHeight="1">
      <c r="B125" s="18"/>
      <c r="C125" s="123" t="s">
        <v>71</v>
      </c>
      <c r="D125" s="123" t="s">
        <v>147</v>
      </c>
      <c r="E125" s="124" t="s">
        <v>2521</v>
      </c>
      <c r="F125" s="125" t="s">
        <v>2475</v>
      </c>
      <c r="G125" s="126" t="s">
        <v>1495</v>
      </c>
      <c r="H125" s="127">
        <v>1</v>
      </c>
      <c r="I125" s="128"/>
      <c r="J125" s="129">
        <f t="shared" si="4"/>
        <v>0</v>
      </c>
      <c r="K125" s="125" t="s">
        <v>19</v>
      </c>
      <c r="L125" s="18"/>
      <c r="M125" s="130" t="s">
        <v>19</v>
      </c>
      <c r="N125" s="131" t="s">
        <v>42</v>
      </c>
      <c r="P125" s="132">
        <f t="shared" si="5"/>
        <v>0</v>
      </c>
      <c r="Q125" s="132">
        <v>0</v>
      </c>
      <c r="R125" s="132">
        <f t="shared" si="6"/>
        <v>0</v>
      </c>
      <c r="S125" s="132">
        <v>0</v>
      </c>
      <c r="T125" s="133">
        <f t="shared" si="7"/>
        <v>0</v>
      </c>
      <c r="AR125" s="134" t="s">
        <v>152</v>
      </c>
      <c r="AT125" s="134" t="s">
        <v>147</v>
      </c>
      <c r="AU125" s="134" t="s">
        <v>79</v>
      </c>
      <c r="AY125" s="2" t="s">
        <v>145</v>
      </c>
      <c r="BE125" s="135">
        <f t="shared" si="8"/>
        <v>0</v>
      </c>
      <c r="BF125" s="135">
        <f t="shared" si="9"/>
        <v>0</v>
      </c>
      <c r="BG125" s="135">
        <f t="shared" si="10"/>
        <v>0</v>
      </c>
      <c r="BH125" s="135">
        <f t="shared" si="11"/>
        <v>0</v>
      </c>
      <c r="BI125" s="135">
        <f t="shared" si="12"/>
        <v>0</v>
      </c>
      <c r="BJ125" s="2" t="s">
        <v>79</v>
      </c>
      <c r="BK125" s="135">
        <f t="shared" si="13"/>
        <v>0</v>
      </c>
      <c r="BL125" s="2" t="s">
        <v>152</v>
      </c>
      <c r="BM125" s="134" t="s">
        <v>420</v>
      </c>
    </row>
    <row r="126" spans="2:47" s="17" customFormat="1" ht="29.25">
      <c r="B126" s="18"/>
      <c r="D126" s="142" t="s">
        <v>310</v>
      </c>
      <c r="F126" s="164" t="s">
        <v>2476</v>
      </c>
      <c r="I126" s="138"/>
      <c r="L126" s="18"/>
      <c r="M126" s="139"/>
      <c r="T126" s="42"/>
      <c r="AT126" s="2" t="s">
        <v>310</v>
      </c>
      <c r="AU126" s="2" t="s">
        <v>79</v>
      </c>
    </row>
    <row r="127" spans="2:65" s="17" customFormat="1" ht="24.2" customHeight="1">
      <c r="B127" s="18"/>
      <c r="C127" s="123" t="s">
        <v>71</v>
      </c>
      <c r="D127" s="123" t="s">
        <v>147</v>
      </c>
      <c r="E127" s="124" t="s">
        <v>2522</v>
      </c>
      <c r="F127" s="125" t="s">
        <v>2523</v>
      </c>
      <c r="G127" s="126" t="s">
        <v>1495</v>
      </c>
      <c r="H127" s="127">
        <v>1</v>
      </c>
      <c r="I127" s="128"/>
      <c r="J127" s="129">
        <f t="shared" si="4"/>
        <v>0</v>
      </c>
      <c r="K127" s="125" t="s">
        <v>19</v>
      </c>
      <c r="L127" s="18"/>
      <c r="M127" s="130" t="s">
        <v>19</v>
      </c>
      <c r="N127" s="131" t="s">
        <v>42</v>
      </c>
      <c r="P127" s="132">
        <f t="shared" si="5"/>
        <v>0</v>
      </c>
      <c r="Q127" s="132">
        <v>0</v>
      </c>
      <c r="R127" s="132">
        <f t="shared" si="6"/>
        <v>0</v>
      </c>
      <c r="S127" s="132">
        <v>0</v>
      </c>
      <c r="T127" s="133">
        <f t="shared" si="7"/>
        <v>0</v>
      </c>
      <c r="AR127" s="134" t="s">
        <v>152</v>
      </c>
      <c r="AT127" s="134" t="s">
        <v>147</v>
      </c>
      <c r="AU127" s="134" t="s">
        <v>79</v>
      </c>
      <c r="AY127" s="2" t="s">
        <v>145</v>
      </c>
      <c r="BE127" s="135">
        <f t="shared" si="8"/>
        <v>0</v>
      </c>
      <c r="BF127" s="135">
        <f t="shared" si="9"/>
        <v>0</v>
      </c>
      <c r="BG127" s="135">
        <f t="shared" si="10"/>
        <v>0</v>
      </c>
      <c r="BH127" s="135">
        <f t="shared" si="11"/>
        <v>0</v>
      </c>
      <c r="BI127" s="135">
        <f t="shared" si="12"/>
        <v>0</v>
      </c>
      <c r="BJ127" s="2" t="s">
        <v>79</v>
      </c>
      <c r="BK127" s="135">
        <f t="shared" si="13"/>
        <v>0</v>
      </c>
      <c r="BL127" s="2" t="s">
        <v>152</v>
      </c>
      <c r="BM127" s="134" t="s">
        <v>452</v>
      </c>
    </row>
    <row r="128" spans="2:47" s="17" customFormat="1" ht="409.5">
      <c r="B128" s="18"/>
      <c r="D128" s="142" t="s">
        <v>310</v>
      </c>
      <c r="F128" s="191" t="s">
        <v>2524</v>
      </c>
      <c r="I128" s="138"/>
      <c r="L128" s="18"/>
      <c r="M128" s="139"/>
      <c r="T128" s="42"/>
      <c r="AT128" s="2" t="s">
        <v>310</v>
      </c>
      <c r="AU128" s="2" t="s">
        <v>79</v>
      </c>
    </row>
    <row r="129" spans="2:65" s="17" customFormat="1" ht="37.9" customHeight="1">
      <c r="B129" s="18"/>
      <c r="C129" s="123" t="s">
        <v>71</v>
      </c>
      <c r="D129" s="123" t="s">
        <v>147</v>
      </c>
      <c r="E129" s="124" t="s">
        <v>2525</v>
      </c>
      <c r="F129" s="125" t="s">
        <v>2475</v>
      </c>
      <c r="G129" s="126" t="s">
        <v>1495</v>
      </c>
      <c r="H129" s="127">
        <v>1</v>
      </c>
      <c r="I129" s="128"/>
      <c r="J129" s="129">
        <f t="shared" si="4"/>
        <v>0</v>
      </c>
      <c r="K129" s="125" t="s">
        <v>19</v>
      </c>
      <c r="L129" s="18"/>
      <c r="M129" s="130" t="s">
        <v>19</v>
      </c>
      <c r="N129" s="131" t="s">
        <v>42</v>
      </c>
      <c r="P129" s="132">
        <f t="shared" si="5"/>
        <v>0</v>
      </c>
      <c r="Q129" s="132">
        <v>0</v>
      </c>
      <c r="R129" s="132">
        <f t="shared" si="6"/>
        <v>0</v>
      </c>
      <c r="S129" s="132">
        <v>0</v>
      </c>
      <c r="T129" s="133">
        <f t="shared" si="7"/>
        <v>0</v>
      </c>
      <c r="AR129" s="134" t="s">
        <v>152</v>
      </c>
      <c r="AT129" s="134" t="s">
        <v>147</v>
      </c>
      <c r="AU129" s="134" t="s">
        <v>79</v>
      </c>
      <c r="AY129" s="2" t="s">
        <v>145</v>
      </c>
      <c r="BE129" s="135">
        <f t="shared" si="8"/>
        <v>0</v>
      </c>
      <c r="BF129" s="135">
        <f t="shared" si="9"/>
        <v>0</v>
      </c>
      <c r="BG129" s="135">
        <f t="shared" si="10"/>
        <v>0</v>
      </c>
      <c r="BH129" s="135">
        <f t="shared" si="11"/>
        <v>0</v>
      </c>
      <c r="BI129" s="135">
        <f t="shared" si="12"/>
        <v>0</v>
      </c>
      <c r="BJ129" s="2" t="s">
        <v>79</v>
      </c>
      <c r="BK129" s="135">
        <f t="shared" si="13"/>
        <v>0</v>
      </c>
      <c r="BL129" s="2" t="s">
        <v>152</v>
      </c>
      <c r="BM129" s="134" t="s">
        <v>479</v>
      </c>
    </row>
    <row r="130" spans="2:47" s="17" customFormat="1" ht="29.25">
      <c r="B130" s="18"/>
      <c r="D130" s="142" t="s">
        <v>310</v>
      </c>
      <c r="F130" s="164" t="s">
        <v>2476</v>
      </c>
      <c r="I130" s="138"/>
      <c r="L130" s="18"/>
      <c r="M130" s="139"/>
      <c r="T130" s="42"/>
      <c r="AT130" s="2" t="s">
        <v>310</v>
      </c>
      <c r="AU130" s="2" t="s">
        <v>79</v>
      </c>
    </row>
    <row r="131" spans="2:65" s="17" customFormat="1" ht="16.5" customHeight="1">
      <c r="B131" s="18"/>
      <c r="C131" s="123" t="s">
        <v>71</v>
      </c>
      <c r="D131" s="123" t="s">
        <v>147</v>
      </c>
      <c r="E131" s="124" t="s">
        <v>2526</v>
      </c>
      <c r="F131" s="125" t="s">
        <v>2527</v>
      </c>
      <c r="G131" s="126" t="s">
        <v>1495</v>
      </c>
      <c r="H131" s="127">
        <v>1</v>
      </c>
      <c r="I131" s="128"/>
      <c r="J131" s="129">
        <f t="shared" si="4"/>
        <v>0</v>
      </c>
      <c r="K131" s="125" t="s">
        <v>19</v>
      </c>
      <c r="L131" s="18"/>
      <c r="M131" s="130" t="s">
        <v>19</v>
      </c>
      <c r="N131" s="131" t="s">
        <v>42</v>
      </c>
      <c r="P131" s="132">
        <f t="shared" si="5"/>
        <v>0</v>
      </c>
      <c r="Q131" s="132">
        <v>0</v>
      </c>
      <c r="R131" s="132">
        <f t="shared" si="6"/>
        <v>0</v>
      </c>
      <c r="S131" s="132">
        <v>0</v>
      </c>
      <c r="T131" s="133">
        <f t="shared" si="7"/>
        <v>0</v>
      </c>
      <c r="AR131" s="134" t="s">
        <v>152</v>
      </c>
      <c r="AT131" s="134" t="s">
        <v>147</v>
      </c>
      <c r="AU131" s="134" t="s">
        <v>79</v>
      </c>
      <c r="AY131" s="2" t="s">
        <v>145</v>
      </c>
      <c r="BE131" s="135">
        <f t="shared" si="8"/>
        <v>0</v>
      </c>
      <c r="BF131" s="135">
        <f t="shared" si="9"/>
        <v>0</v>
      </c>
      <c r="BG131" s="135">
        <f t="shared" si="10"/>
        <v>0</v>
      </c>
      <c r="BH131" s="135">
        <f t="shared" si="11"/>
        <v>0</v>
      </c>
      <c r="BI131" s="135">
        <f t="shared" si="12"/>
        <v>0</v>
      </c>
      <c r="BJ131" s="2" t="s">
        <v>79</v>
      </c>
      <c r="BK131" s="135">
        <f t="shared" si="13"/>
        <v>0</v>
      </c>
      <c r="BL131" s="2" t="s">
        <v>152</v>
      </c>
      <c r="BM131" s="134" t="s">
        <v>500</v>
      </c>
    </row>
    <row r="132" spans="2:47" s="17" customFormat="1" ht="91.5" customHeight="1">
      <c r="B132" s="18"/>
      <c r="D132" s="142" t="s">
        <v>310</v>
      </c>
      <c r="F132" s="164" t="s">
        <v>2528</v>
      </c>
      <c r="I132" s="138"/>
      <c r="L132" s="18"/>
      <c r="M132" s="139"/>
      <c r="T132" s="42"/>
      <c r="AT132" s="2" t="s">
        <v>310</v>
      </c>
      <c r="AU132" s="2" t="s">
        <v>79</v>
      </c>
    </row>
    <row r="133" spans="2:65" s="17" customFormat="1" ht="21.75" customHeight="1">
      <c r="B133" s="18"/>
      <c r="C133" s="123" t="s">
        <v>71</v>
      </c>
      <c r="D133" s="123" t="s">
        <v>147</v>
      </c>
      <c r="E133" s="124" t="s">
        <v>2529</v>
      </c>
      <c r="F133" s="125" t="s">
        <v>2530</v>
      </c>
      <c r="G133" s="126" t="s">
        <v>2414</v>
      </c>
      <c r="H133" s="127">
        <v>1</v>
      </c>
      <c r="I133" s="128"/>
      <c r="J133" s="129">
        <f t="shared" si="4"/>
        <v>0</v>
      </c>
      <c r="K133" s="125" t="s">
        <v>19</v>
      </c>
      <c r="L133" s="18"/>
      <c r="M133" s="130" t="s">
        <v>19</v>
      </c>
      <c r="N133" s="131" t="s">
        <v>42</v>
      </c>
      <c r="P133" s="132">
        <f t="shared" si="5"/>
        <v>0</v>
      </c>
      <c r="Q133" s="132">
        <v>0</v>
      </c>
      <c r="R133" s="132">
        <f t="shared" si="6"/>
        <v>0</v>
      </c>
      <c r="S133" s="132">
        <v>0</v>
      </c>
      <c r="T133" s="133">
        <f t="shared" si="7"/>
        <v>0</v>
      </c>
      <c r="AR133" s="134" t="s">
        <v>152</v>
      </c>
      <c r="AT133" s="134" t="s">
        <v>147</v>
      </c>
      <c r="AU133" s="134" t="s">
        <v>79</v>
      </c>
      <c r="AY133" s="2" t="s">
        <v>145</v>
      </c>
      <c r="BE133" s="135">
        <f t="shared" si="8"/>
        <v>0</v>
      </c>
      <c r="BF133" s="135">
        <f t="shared" si="9"/>
        <v>0</v>
      </c>
      <c r="BG133" s="135">
        <f t="shared" si="10"/>
        <v>0</v>
      </c>
      <c r="BH133" s="135">
        <f t="shared" si="11"/>
        <v>0</v>
      </c>
      <c r="BI133" s="135">
        <f t="shared" si="12"/>
        <v>0</v>
      </c>
      <c r="BJ133" s="2" t="s">
        <v>79</v>
      </c>
      <c r="BK133" s="135">
        <f t="shared" si="13"/>
        <v>0</v>
      </c>
      <c r="BL133" s="2" t="s">
        <v>152</v>
      </c>
      <c r="BM133" s="134" t="s">
        <v>517</v>
      </c>
    </row>
    <row r="134" spans="2:47" s="17" customFormat="1" ht="68.25">
      <c r="B134" s="18"/>
      <c r="D134" s="142" t="s">
        <v>310</v>
      </c>
      <c r="F134" s="164" t="s">
        <v>2531</v>
      </c>
      <c r="I134" s="138"/>
      <c r="L134" s="18"/>
      <c r="M134" s="139"/>
      <c r="T134" s="42"/>
      <c r="AT134" s="2" t="s">
        <v>310</v>
      </c>
      <c r="AU134" s="2" t="s">
        <v>79</v>
      </c>
    </row>
    <row r="135" spans="2:65" s="17" customFormat="1" ht="16.5" customHeight="1">
      <c r="B135" s="18"/>
      <c r="C135" s="123" t="s">
        <v>71</v>
      </c>
      <c r="D135" s="123" t="s">
        <v>147</v>
      </c>
      <c r="E135" s="124" t="s">
        <v>2532</v>
      </c>
      <c r="F135" s="125" t="s">
        <v>2533</v>
      </c>
      <c r="G135" s="126" t="s">
        <v>2414</v>
      </c>
      <c r="H135" s="127">
        <v>1</v>
      </c>
      <c r="I135" s="128"/>
      <c r="J135" s="129">
        <f t="shared" si="4"/>
        <v>0</v>
      </c>
      <c r="K135" s="125" t="s">
        <v>19</v>
      </c>
      <c r="L135" s="18"/>
      <c r="M135" s="130" t="s">
        <v>19</v>
      </c>
      <c r="N135" s="131" t="s">
        <v>42</v>
      </c>
      <c r="P135" s="132">
        <f t="shared" si="5"/>
        <v>0</v>
      </c>
      <c r="Q135" s="132">
        <v>0</v>
      </c>
      <c r="R135" s="132">
        <f t="shared" si="6"/>
        <v>0</v>
      </c>
      <c r="S135" s="132">
        <v>0</v>
      </c>
      <c r="T135" s="133">
        <f t="shared" si="7"/>
        <v>0</v>
      </c>
      <c r="AR135" s="134" t="s">
        <v>152</v>
      </c>
      <c r="AT135" s="134" t="s">
        <v>147</v>
      </c>
      <c r="AU135" s="134" t="s">
        <v>79</v>
      </c>
      <c r="AY135" s="2" t="s">
        <v>145</v>
      </c>
      <c r="BE135" s="135">
        <f t="shared" si="8"/>
        <v>0</v>
      </c>
      <c r="BF135" s="135">
        <f t="shared" si="9"/>
        <v>0</v>
      </c>
      <c r="BG135" s="135">
        <f t="shared" si="10"/>
        <v>0</v>
      </c>
      <c r="BH135" s="135">
        <f t="shared" si="11"/>
        <v>0</v>
      </c>
      <c r="BI135" s="135">
        <f t="shared" si="12"/>
        <v>0</v>
      </c>
      <c r="BJ135" s="2" t="s">
        <v>79</v>
      </c>
      <c r="BK135" s="135">
        <f t="shared" si="13"/>
        <v>0</v>
      </c>
      <c r="BL135" s="2" t="s">
        <v>152</v>
      </c>
      <c r="BM135" s="134" t="s">
        <v>528</v>
      </c>
    </row>
    <row r="136" spans="2:47" s="17" customFormat="1" ht="48.75">
      <c r="B136" s="18"/>
      <c r="D136" s="142" t="s">
        <v>310</v>
      </c>
      <c r="F136" s="164" t="s">
        <v>2534</v>
      </c>
      <c r="I136" s="138"/>
      <c r="L136" s="18"/>
      <c r="M136" s="139"/>
      <c r="T136" s="42"/>
      <c r="AT136" s="2" t="s">
        <v>310</v>
      </c>
      <c r="AU136" s="2" t="s">
        <v>79</v>
      </c>
    </row>
    <row r="137" spans="2:65" s="17" customFormat="1" ht="16.5" customHeight="1">
      <c r="B137" s="18"/>
      <c r="C137" s="123" t="s">
        <v>71</v>
      </c>
      <c r="D137" s="123" t="s">
        <v>147</v>
      </c>
      <c r="E137" s="124" t="s">
        <v>2535</v>
      </c>
      <c r="F137" s="125" t="s">
        <v>2536</v>
      </c>
      <c r="G137" s="126" t="s">
        <v>2414</v>
      </c>
      <c r="H137" s="127">
        <v>1</v>
      </c>
      <c r="I137" s="128"/>
      <c r="J137" s="129">
        <f t="shared" si="4"/>
        <v>0</v>
      </c>
      <c r="K137" s="125" t="s">
        <v>19</v>
      </c>
      <c r="L137" s="18"/>
      <c r="M137" s="130" t="s">
        <v>19</v>
      </c>
      <c r="N137" s="131" t="s">
        <v>42</v>
      </c>
      <c r="P137" s="132">
        <f t="shared" si="5"/>
        <v>0</v>
      </c>
      <c r="Q137" s="132">
        <v>0</v>
      </c>
      <c r="R137" s="132">
        <f t="shared" si="6"/>
        <v>0</v>
      </c>
      <c r="S137" s="132">
        <v>0</v>
      </c>
      <c r="T137" s="133">
        <f t="shared" si="7"/>
        <v>0</v>
      </c>
      <c r="AR137" s="134" t="s">
        <v>152</v>
      </c>
      <c r="AT137" s="134" t="s">
        <v>147</v>
      </c>
      <c r="AU137" s="134" t="s">
        <v>79</v>
      </c>
      <c r="AY137" s="2" t="s">
        <v>145</v>
      </c>
      <c r="BE137" s="135">
        <f t="shared" si="8"/>
        <v>0</v>
      </c>
      <c r="BF137" s="135">
        <f t="shared" si="9"/>
        <v>0</v>
      </c>
      <c r="BG137" s="135">
        <f t="shared" si="10"/>
        <v>0</v>
      </c>
      <c r="BH137" s="135">
        <f t="shared" si="11"/>
        <v>0</v>
      </c>
      <c r="BI137" s="135">
        <f t="shared" si="12"/>
        <v>0</v>
      </c>
      <c r="BJ137" s="2" t="s">
        <v>79</v>
      </c>
      <c r="BK137" s="135">
        <f t="shared" si="13"/>
        <v>0</v>
      </c>
      <c r="BL137" s="2" t="s">
        <v>152</v>
      </c>
      <c r="BM137" s="134" t="s">
        <v>538</v>
      </c>
    </row>
    <row r="138" spans="2:47" s="17" customFormat="1" ht="58.5">
      <c r="B138" s="18"/>
      <c r="D138" s="142" t="s">
        <v>310</v>
      </c>
      <c r="F138" s="164" t="s">
        <v>2537</v>
      </c>
      <c r="I138" s="138"/>
      <c r="L138" s="18"/>
      <c r="M138" s="139"/>
      <c r="T138" s="42"/>
      <c r="AT138" s="2" t="s">
        <v>310</v>
      </c>
      <c r="AU138" s="2" t="s">
        <v>79</v>
      </c>
    </row>
    <row r="139" spans="2:65" s="17" customFormat="1" ht="21.75" customHeight="1">
      <c r="B139" s="18"/>
      <c r="C139" s="123" t="s">
        <v>71</v>
      </c>
      <c r="D139" s="123" t="s">
        <v>147</v>
      </c>
      <c r="E139" s="124" t="s">
        <v>2538</v>
      </c>
      <c r="F139" s="125" t="s">
        <v>2539</v>
      </c>
      <c r="G139" s="126" t="s">
        <v>2414</v>
      </c>
      <c r="H139" s="127">
        <v>1</v>
      </c>
      <c r="I139" s="128"/>
      <c r="J139" s="129">
        <f t="shared" si="4"/>
        <v>0</v>
      </c>
      <c r="K139" s="125" t="s">
        <v>19</v>
      </c>
      <c r="L139" s="18"/>
      <c r="M139" s="130" t="s">
        <v>19</v>
      </c>
      <c r="N139" s="131" t="s">
        <v>42</v>
      </c>
      <c r="P139" s="132">
        <f t="shared" si="5"/>
        <v>0</v>
      </c>
      <c r="Q139" s="132">
        <v>0</v>
      </c>
      <c r="R139" s="132">
        <f t="shared" si="6"/>
        <v>0</v>
      </c>
      <c r="S139" s="132">
        <v>0</v>
      </c>
      <c r="T139" s="133">
        <f t="shared" si="7"/>
        <v>0</v>
      </c>
      <c r="AR139" s="134" t="s">
        <v>152</v>
      </c>
      <c r="AT139" s="134" t="s">
        <v>147</v>
      </c>
      <c r="AU139" s="134" t="s">
        <v>79</v>
      </c>
      <c r="AY139" s="2" t="s">
        <v>145</v>
      </c>
      <c r="BE139" s="135">
        <f t="shared" si="8"/>
        <v>0</v>
      </c>
      <c r="BF139" s="135">
        <f t="shared" si="9"/>
        <v>0</v>
      </c>
      <c r="BG139" s="135">
        <f t="shared" si="10"/>
        <v>0</v>
      </c>
      <c r="BH139" s="135">
        <f t="shared" si="11"/>
        <v>0</v>
      </c>
      <c r="BI139" s="135">
        <f t="shared" si="12"/>
        <v>0</v>
      </c>
      <c r="BJ139" s="2" t="s">
        <v>79</v>
      </c>
      <c r="BK139" s="135">
        <f t="shared" si="13"/>
        <v>0</v>
      </c>
      <c r="BL139" s="2" t="s">
        <v>152</v>
      </c>
      <c r="BM139" s="134" t="s">
        <v>560</v>
      </c>
    </row>
    <row r="140" spans="2:47" s="17" customFormat="1" ht="19.5">
      <c r="B140" s="18"/>
      <c r="D140" s="142" t="s">
        <v>310</v>
      </c>
      <c r="F140" s="164" t="s">
        <v>2540</v>
      </c>
      <c r="I140" s="138"/>
      <c r="L140" s="18"/>
      <c r="M140" s="139"/>
      <c r="T140" s="42"/>
      <c r="AT140" s="2" t="s">
        <v>310</v>
      </c>
      <c r="AU140" s="2" t="s">
        <v>79</v>
      </c>
    </row>
    <row r="141" spans="2:65" s="17" customFormat="1" ht="16.5" customHeight="1">
      <c r="B141" s="18"/>
      <c r="C141" s="123" t="s">
        <v>71</v>
      </c>
      <c r="D141" s="123" t="s">
        <v>147</v>
      </c>
      <c r="E141" s="124" t="s">
        <v>2541</v>
      </c>
      <c r="F141" s="125" t="s">
        <v>2431</v>
      </c>
      <c r="G141" s="126" t="s">
        <v>1495</v>
      </c>
      <c r="H141" s="127">
        <v>3</v>
      </c>
      <c r="I141" s="128"/>
      <c r="J141" s="129">
        <f t="shared" si="4"/>
        <v>0</v>
      </c>
      <c r="K141" s="125" t="s">
        <v>19</v>
      </c>
      <c r="L141" s="18"/>
      <c r="M141" s="130" t="s">
        <v>19</v>
      </c>
      <c r="N141" s="131" t="s">
        <v>42</v>
      </c>
      <c r="P141" s="132">
        <f t="shared" si="5"/>
        <v>0</v>
      </c>
      <c r="Q141" s="132">
        <v>0</v>
      </c>
      <c r="R141" s="132">
        <f t="shared" si="6"/>
        <v>0</v>
      </c>
      <c r="S141" s="132">
        <v>0</v>
      </c>
      <c r="T141" s="133">
        <f t="shared" si="7"/>
        <v>0</v>
      </c>
      <c r="AR141" s="134" t="s">
        <v>152</v>
      </c>
      <c r="AT141" s="134" t="s">
        <v>147</v>
      </c>
      <c r="AU141" s="134" t="s">
        <v>79</v>
      </c>
      <c r="AY141" s="2" t="s">
        <v>145</v>
      </c>
      <c r="BE141" s="135">
        <f t="shared" si="8"/>
        <v>0</v>
      </c>
      <c r="BF141" s="135">
        <f t="shared" si="9"/>
        <v>0</v>
      </c>
      <c r="BG141" s="135">
        <f t="shared" si="10"/>
        <v>0</v>
      </c>
      <c r="BH141" s="135">
        <f t="shared" si="11"/>
        <v>0</v>
      </c>
      <c r="BI141" s="135">
        <f t="shared" si="12"/>
        <v>0</v>
      </c>
      <c r="BJ141" s="2" t="s">
        <v>79</v>
      </c>
      <c r="BK141" s="135">
        <f t="shared" si="13"/>
        <v>0</v>
      </c>
      <c r="BL141" s="2" t="s">
        <v>152</v>
      </c>
      <c r="BM141" s="134" t="s">
        <v>572</v>
      </c>
    </row>
    <row r="142" spans="2:47" s="17" customFormat="1" ht="29.25">
      <c r="B142" s="18"/>
      <c r="D142" s="142" t="s">
        <v>310</v>
      </c>
      <c r="F142" s="164" t="s">
        <v>2542</v>
      </c>
      <c r="I142" s="138"/>
      <c r="L142" s="18"/>
      <c r="M142" s="139"/>
      <c r="T142" s="42"/>
      <c r="AT142" s="2" t="s">
        <v>310</v>
      </c>
      <c r="AU142" s="2" t="s">
        <v>79</v>
      </c>
    </row>
    <row r="143" spans="2:65" s="17" customFormat="1" ht="16.5" customHeight="1">
      <c r="B143" s="18"/>
      <c r="C143" s="123" t="s">
        <v>71</v>
      </c>
      <c r="D143" s="123" t="s">
        <v>147</v>
      </c>
      <c r="E143" s="124" t="s">
        <v>2543</v>
      </c>
      <c r="F143" s="125" t="s">
        <v>2434</v>
      </c>
      <c r="G143" s="126" t="s">
        <v>1495</v>
      </c>
      <c r="H143" s="127">
        <v>3</v>
      </c>
      <c r="I143" s="128"/>
      <c r="J143" s="129">
        <f t="shared" si="4"/>
        <v>0</v>
      </c>
      <c r="K143" s="125" t="s">
        <v>19</v>
      </c>
      <c r="L143" s="18"/>
      <c r="M143" s="130" t="s">
        <v>19</v>
      </c>
      <c r="N143" s="131" t="s">
        <v>42</v>
      </c>
      <c r="P143" s="132">
        <f t="shared" si="5"/>
        <v>0</v>
      </c>
      <c r="Q143" s="132">
        <v>0</v>
      </c>
      <c r="R143" s="132">
        <f t="shared" si="6"/>
        <v>0</v>
      </c>
      <c r="S143" s="132">
        <v>0</v>
      </c>
      <c r="T143" s="133">
        <f t="shared" si="7"/>
        <v>0</v>
      </c>
      <c r="AR143" s="134" t="s">
        <v>152</v>
      </c>
      <c r="AT143" s="134" t="s">
        <v>147</v>
      </c>
      <c r="AU143" s="134" t="s">
        <v>79</v>
      </c>
      <c r="AY143" s="2" t="s">
        <v>145</v>
      </c>
      <c r="BE143" s="135">
        <f t="shared" si="8"/>
        <v>0</v>
      </c>
      <c r="BF143" s="135">
        <f t="shared" si="9"/>
        <v>0</v>
      </c>
      <c r="BG143" s="135">
        <f t="shared" si="10"/>
        <v>0</v>
      </c>
      <c r="BH143" s="135">
        <f t="shared" si="11"/>
        <v>0</v>
      </c>
      <c r="BI143" s="135">
        <f t="shared" si="12"/>
        <v>0</v>
      </c>
      <c r="BJ143" s="2" t="s">
        <v>79</v>
      </c>
      <c r="BK143" s="135">
        <f t="shared" si="13"/>
        <v>0</v>
      </c>
      <c r="BL143" s="2" t="s">
        <v>152</v>
      </c>
      <c r="BM143" s="134" t="s">
        <v>584</v>
      </c>
    </row>
    <row r="144" spans="2:47" s="17" customFormat="1" ht="19.5">
      <c r="B144" s="18"/>
      <c r="D144" s="142" t="s">
        <v>310</v>
      </c>
      <c r="F144" s="164" t="s">
        <v>2435</v>
      </c>
      <c r="I144" s="138"/>
      <c r="L144" s="18"/>
      <c r="M144" s="139"/>
      <c r="T144" s="42"/>
      <c r="AT144" s="2" t="s">
        <v>310</v>
      </c>
      <c r="AU144" s="2" t="s">
        <v>79</v>
      </c>
    </row>
    <row r="145" spans="2:65" s="17" customFormat="1" ht="21.75" customHeight="1">
      <c r="B145" s="18"/>
      <c r="C145" s="123" t="s">
        <v>71</v>
      </c>
      <c r="D145" s="123" t="s">
        <v>147</v>
      </c>
      <c r="E145" s="124" t="s">
        <v>2544</v>
      </c>
      <c r="F145" s="125" t="s">
        <v>2545</v>
      </c>
      <c r="G145" s="126" t="s">
        <v>1495</v>
      </c>
      <c r="H145" s="127">
        <v>1</v>
      </c>
      <c r="I145" s="128"/>
      <c r="J145" s="129">
        <f t="shared" si="4"/>
        <v>0</v>
      </c>
      <c r="K145" s="125" t="s">
        <v>19</v>
      </c>
      <c r="L145" s="18"/>
      <c r="M145" s="130" t="s">
        <v>19</v>
      </c>
      <c r="N145" s="131" t="s">
        <v>42</v>
      </c>
      <c r="P145" s="132">
        <f t="shared" si="5"/>
        <v>0</v>
      </c>
      <c r="Q145" s="132">
        <v>0</v>
      </c>
      <c r="R145" s="132">
        <f t="shared" si="6"/>
        <v>0</v>
      </c>
      <c r="S145" s="132">
        <v>0</v>
      </c>
      <c r="T145" s="133">
        <f t="shared" si="7"/>
        <v>0</v>
      </c>
      <c r="AR145" s="134" t="s">
        <v>152</v>
      </c>
      <c r="AT145" s="134" t="s">
        <v>147</v>
      </c>
      <c r="AU145" s="134" t="s">
        <v>79</v>
      </c>
      <c r="AY145" s="2" t="s">
        <v>145</v>
      </c>
      <c r="BE145" s="135">
        <f t="shared" si="8"/>
        <v>0</v>
      </c>
      <c r="BF145" s="135">
        <f t="shared" si="9"/>
        <v>0</v>
      </c>
      <c r="BG145" s="135">
        <f t="shared" si="10"/>
        <v>0</v>
      </c>
      <c r="BH145" s="135">
        <f t="shared" si="11"/>
        <v>0</v>
      </c>
      <c r="BI145" s="135">
        <f t="shared" si="12"/>
        <v>0</v>
      </c>
      <c r="BJ145" s="2" t="s">
        <v>79</v>
      </c>
      <c r="BK145" s="135">
        <f t="shared" si="13"/>
        <v>0</v>
      </c>
      <c r="BL145" s="2" t="s">
        <v>152</v>
      </c>
      <c r="BM145" s="134" t="s">
        <v>595</v>
      </c>
    </row>
    <row r="146" spans="2:47" s="17" customFormat="1" ht="87.75">
      <c r="B146" s="18"/>
      <c r="D146" s="142" t="s">
        <v>310</v>
      </c>
      <c r="F146" s="164" t="s">
        <v>2546</v>
      </c>
      <c r="I146" s="138"/>
      <c r="L146" s="18"/>
      <c r="M146" s="139"/>
      <c r="T146" s="42"/>
      <c r="AT146" s="2" t="s">
        <v>310</v>
      </c>
      <c r="AU146" s="2" t="s">
        <v>79</v>
      </c>
    </row>
    <row r="147" spans="2:65" s="17" customFormat="1" ht="16.5" customHeight="1">
      <c r="B147" s="18"/>
      <c r="C147" s="123" t="s">
        <v>71</v>
      </c>
      <c r="D147" s="123" t="s">
        <v>147</v>
      </c>
      <c r="E147" s="124" t="s">
        <v>2547</v>
      </c>
      <c r="F147" s="125" t="s">
        <v>2548</v>
      </c>
      <c r="G147" s="126" t="s">
        <v>1495</v>
      </c>
      <c r="H147" s="127">
        <v>1</v>
      </c>
      <c r="I147" s="128"/>
      <c r="J147" s="129">
        <f t="shared" si="4"/>
        <v>0</v>
      </c>
      <c r="K147" s="125" t="s">
        <v>19</v>
      </c>
      <c r="L147" s="18"/>
      <c r="M147" s="130" t="s">
        <v>19</v>
      </c>
      <c r="N147" s="131" t="s">
        <v>42</v>
      </c>
      <c r="P147" s="132">
        <f t="shared" si="5"/>
        <v>0</v>
      </c>
      <c r="Q147" s="132">
        <v>0</v>
      </c>
      <c r="R147" s="132">
        <f t="shared" si="6"/>
        <v>0</v>
      </c>
      <c r="S147" s="132">
        <v>0</v>
      </c>
      <c r="T147" s="133">
        <f t="shared" si="7"/>
        <v>0</v>
      </c>
      <c r="AR147" s="134" t="s">
        <v>152</v>
      </c>
      <c r="AT147" s="134" t="s">
        <v>147</v>
      </c>
      <c r="AU147" s="134" t="s">
        <v>79</v>
      </c>
      <c r="AY147" s="2" t="s">
        <v>145</v>
      </c>
      <c r="BE147" s="135">
        <f t="shared" si="8"/>
        <v>0</v>
      </c>
      <c r="BF147" s="135">
        <f t="shared" si="9"/>
        <v>0</v>
      </c>
      <c r="BG147" s="135">
        <f t="shared" si="10"/>
        <v>0</v>
      </c>
      <c r="BH147" s="135">
        <f t="shared" si="11"/>
        <v>0</v>
      </c>
      <c r="BI147" s="135">
        <f t="shared" si="12"/>
        <v>0</v>
      </c>
      <c r="BJ147" s="2" t="s">
        <v>79</v>
      </c>
      <c r="BK147" s="135">
        <f t="shared" si="13"/>
        <v>0</v>
      </c>
      <c r="BL147" s="2" t="s">
        <v>152</v>
      </c>
      <c r="BM147" s="134" t="s">
        <v>603</v>
      </c>
    </row>
    <row r="148" spans="2:47" s="17" customFormat="1" ht="107.25">
      <c r="B148" s="18"/>
      <c r="D148" s="142" t="s">
        <v>310</v>
      </c>
      <c r="F148" s="164" t="s">
        <v>2549</v>
      </c>
      <c r="I148" s="138"/>
      <c r="L148" s="18"/>
      <c r="M148" s="139"/>
      <c r="T148" s="42"/>
      <c r="AT148" s="2" t="s">
        <v>310</v>
      </c>
      <c r="AU148" s="2" t="s">
        <v>79</v>
      </c>
    </row>
    <row r="149" spans="2:65" s="17" customFormat="1" ht="24.2" customHeight="1">
      <c r="B149" s="18"/>
      <c r="C149" s="123" t="s">
        <v>71</v>
      </c>
      <c r="D149" s="123" t="s">
        <v>147</v>
      </c>
      <c r="E149" s="124" t="s">
        <v>2550</v>
      </c>
      <c r="F149" s="125" t="s">
        <v>2551</v>
      </c>
      <c r="G149" s="126" t="s">
        <v>1495</v>
      </c>
      <c r="H149" s="127">
        <v>3</v>
      </c>
      <c r="I149" s="128"/>
      <c r="J149" s="129">
        <f t="shared" si="4"/>
        <v>0</v>
      </c>
      <c r="K149" s="125" t="s">
        <v>19</v>
      </c>
      <c r="L149" s="18"/>
      <c r="M149" s="130" t="s">
        <v>19</v>
      </c>
      <c r="N149" s="131" t="s">
        <v>42</v>
      </c>
      <c r="P149" s="132">
        <f t="shared" si="5"/>
        <v>0</v>
      </c>
      <c r="Q149" s="132">
        <v>0</v>
      </c>
      <c r="R149" s="132">
        <f t="shared" si="6"/>
        <v>0</v>
      </c>
      <c r="S149" s="132">
        <v>0</v>
      </c>
      <c r="T149" s="133">
        <f t="shared" si="7"/>
        <v>0</v>
      </c>
      <c r="AR149" s="134" t="s">
        <v>152</v>
      </c>
      <c r="AT149" s="134" t="s">
        <v>147</v>
      </c>
      <c r="AU149" s="134" t="s">
        <v>79</v>
      </c>
      <c r="AY149" s="2" t="s">
        <v>145</v>
      </c>
      <c r="BE149" s="135">
        <f t="shared" si="8"/>
        <v>0</v>
      </c>
      <c r="BF149" s="135">
        <f t="shared" si="9"/>
        <v>0</v>
      </c>
      <c r="BG149" s="135">
        <f t="shared" si="10"/>
        <v>0</v>
      </c>
      <c r="BH149" s="135">
        <f t="shared" si="11"/>
        <v>0</v>
      </c>
      <c r="BI149" s="135">
        <f t="shared" si="12"/>
        <v>0</v>
      </c>
      <c r="BJ149" s="2" t="s">
        <v>79</v>
      </c>
      <c r="BK149" s="135">
        <f t="shared" si="13"/>
        <v>0</v>
      </c>
      <c r="BL149" s="2" t="s">
        <v>152</v>
      </c>
      <c r="BM149" s="134" t="s">
        <v>612</v>
      </c>
    </row>
    <row r="150" spans="2:47" s="17" customFormat="1" ht="146.25">
      <c r="B150" s="18"/>
      <c r="D150" s="142" t="s">
        <v>310</v>
      </c>
      <c r="F150" s="164" t="s">
        <v>2552</v>
      </c>
      <c r="I150" s="138"/>
      <c r="L150" s="18"/>
      <c r="M150" s="139"/>
      <c r="T150" s="42"/>
      <c r="AT150" s="2" t="s">
        <v>310</v>
      </c>
      <c r="AU150" s="2" t="s">
        <v>79</v>
      </c>
    </row>
    <row r="151" spans="2:65" s="17" customFormat="1" ht="37.9" customHeight="1">
      <c r="B151" s="18"/>
      <c r="C151" s="123" t="s">
        <v>71</v>
      </c>
      <c r="D151" s="123" t="s">
        <v>147</v>
      </c>
      <c r="E151" s="124" t="s">
        <v>2553</v>
      </c>
      <c r="F151" s="125" t="s">
        <v>2554</v>
      </c>
      <c r="G151" s="126" t="s">
        <v>1495</v>
      </c>
      <c r="H151" s="127">
        <v>3</v>
      </c>
      <c r="I151" s="128"/>
      <c r="J151" s="129">
        <f t="shared" si="4"/>
        <v>0</v>
      </c>
      <c r="K151" s="125" t="s">
        <v>19</v>
      </c>
      <c r="L151" s="18"/>
      <c r="M151" s="130" t="s">
        <v>19</v>
      </c>
      <c r="N151" s="131" t="s">
        <v>42</v>
      </c>
      <c r="P151" s="132">
        <f t="shared" si="5"/>
        <v>0</v>
      </c>
      <c r="Q151" s="132">
        <v>0</v>
      </c>
      <c r="R151" s="132">
        <f t="shared" si="6"/>
        <v>0</v>
      </c>
      <c r="S151" s="132">
        <v>0</v>
      </c>
      <c r="T151" s="133">
        <f t="shared" si="7"/>
        <v>0</v>
      </c>
      <c r="AR151" s="134" t="s">
        <v>152</v>
      </c>
      <c r="AT151" s="134" t="s">
        <v>147</v>
      </c>
      <c r="AU151" s="134" t="s">
        <v>79</v>
      </c>
      <c r="AY151" s="2" t="s">
        <v>145</v>
      </c>
      <c r="BE151" s="135">
        <f t="shared" si="8"/>
        <v>0</v>
      </c>
      <c r="BF151" s="135">
        <f t="shared" si="9"/>
        <v>0</v>
      </c>
      <c r="BG151" s="135">
        <f t="shared" si="10"/>
        <v>0</v>
      </c>
      <c r="BH151" s="135">
        <f t="shared" si="11"/>
        <v>0</v>
      </c>
      <c r="BI151" s="135">
        <f t="shared" si="12"/>
        <v>0</v>
      </c>
      <c r="BJ151" s="2" t="s">
        <v>79</v>
      </c>
      <c r="BK151" s="135">
        <f t="shared" si="13"/>
        <v>0</v>
      </c>
      <c r="BL151" s="2" t="s">
        <v>152</v>
      </c>
      <c r="BM151" s="134" t="s">
        <v>620</v>
      </c>
    </row>
    <row r="152" spans="2:47" s="17" customFormat="1" ht="29.25">
      <c r="B152" s="18"/>
      <c r="D152" s="142" t="s">
        <v>310</v>
      </c>
      <c r="F152" s="164" t="s">
        <v>2555</v>
      </c>
      <c r="I152" s="138"/>
      <c r="L152" s="18"/>
      <c r="M152" s="139"/>
      <c r="T152" s="42"/>
      <c r="AT152" s="2" t="s">
        <v>310</v>
      </c>
      <c r="AU152" s="2" t="s">
        <v>79</v>
      </c>
    </row>
    <row r="153" spans="2:65" s="17" customFormat="1" ht="24.2" customHeight="1">
      <c r="B153" s="18"/>
      <c r="C153" s="123" t="s">
        <v>71</v>
      </c>
      <c r="D153" s="123" t="s">
        <v>147</v>
      </c>
      <c r="E153" s="124" t="s">
        <v>2556</v>
      </c>
      <c r="F153" s="125" t="s">
        <v>2557</v>
      </c>
      <c r="G153" s="126" t="s">
        <v>1495</v>
      </c>
      <c r="H153" s="127">
        <v>3</v>
      </c>
      <c r="I153" s="128"/>
      <c r="J153" s="129">
        <f t="shared" si="4"/>
        <v>0</v>
      </c>
      <c r="K153" s="125" t="s">
        <v>19</v>
      </c>
      <c r="L153" s="18"/>
      <c r="M153" s="130" t="s">
        <v>19</v>
      </c>
      <c r="N153" s="131" t="s">
        <v>42</v>
      </c>
      <c r="P153" s="132">
        <f t="shared" si="5"/>
        <v>0</v>
      </c>
      <c r="Q153" s="132">
        <v>0</v>
      </c>
      <c r="R153" s="132">
        <f t="shared" si="6"/>
        <v>0</v>
      </c>
      <c r="S153" s="132">
        <v>0</v>
      </c>
      <c r="T153" s="133">
        <f t="shared" si="7"/>
        <v>0</v>
      </c>
      <c r="AR153" s="134" t="s">
        <v>152</v>
      </c>
      <c r="AT153" s="134" t="s">
        <v>147</v>
      </c>
      <c r="AU153" s="134" t="s">
        <v>79</v>
      </c>
      <c r="AY153" s="2" t="s">
        <v>145</v>
      </c>
      <c r="BE153" s="135">
        <f t="shared" si="8"/>
        <v>0</v>
      </c>
      <c r="BF153" s="135">
        <f t="shared" si="9"/>
        <v>0</v>
      </c>
      <c r="BG153" s="135">
        <f t="shared" si="10"/>
        <v>0</v>
      </c>
      <c r="BH153" s="135">
        <f t="shared" si="11"/>
        <v>0</v>
      </c>
      <c r="BI153" s="135">
        <f t="shared" si="12"/>
        <v>0</v>
      </c>
      <c r="BJ153" s="2" t="s">
        <v>79</v>
      </c>
      <c r="BK153" s="135">
        <f t="shared" si="13"/>
        <v>0</v>
      </c>
      <c r="BL153" s="2" t="s">
        <v>152</v>
      </c>
      <c r="BM153" s="134" t="s">
        <v>634</v>
      </c>
    </row>
    <row r="154" spans="2:47" s="17" customFormat="1" ht="19.5">
      <c r="B154" s="18"/>
      <c r="D154" s="142" t="s">
        <v>310</v>
      </c>
      <c r="F154" s="164" t="s">
        <v>2558</v>
      </c>
      <c r="I154" s="138"/>
      <c r="L154" s="18"/>
      <c r="M154" s="139"/>
      <c r="T154" s="42"/>
      <c r="AT154" s="2" t="s">
        <v>310</v>
      </c>
      <c r="AU154" s="2" t="s">
        <v>79</v>
      </c>
    </row>
    <row r="155" spans="2:65" s="17" customFormat="1" ht="37.9" customHeight="1">
      <c r="B155" s="18"/>
      <c r="C155" s="123" t="s">
        <v>71</v>
      </c>
      <c r="D155" s="123" t="s">
        <v>147</v>
      </c>
      <c r="E155" s="124" t="s">
        <v>2559</v>
      </c>
      <c r="F155" s="125" t="s">
        <v>2560</v>
      </c>
      <c r="G155" s="126" t="s">
        <v>1495</v>
      </c>
      <c r="H155" s="127">
        <v>1</v>
      </c>
      <c r="I155" s="128"/>
      <c r="J155" s="129">
        <f t="shared" si="4"/>
        <v>0</v>
      </c>
      <c r="K155" s="125" t="s">
        <v>19</v>
      </c>
      <c r="L155" s="18"/>
      <c r="M155" s="130" t="s">
        <v>19</v>
      </c>
      <c r="N155" s="131" t="s">
        <v>42</v>
      </c>
      <c r="P155" s="132">
        <f t="shared" si="5"/>
        <v>0</v>
      </c>
      <c r="Q155" s="132">
        <v>0</v>
      </c>
      <c r="R155" s="132">
        <f t="shared" si="6"/>
        <v>0</v>
      </c>
      <c r="S155" s="132">
        <v>0</v>
      </c>
      <c r="T155" s="133">
        <f t="shared" si="7"/>
        <v>0</v>
      </c>
      <c r="AR155" s="134" t="s">
        <v>152</v>
      </c>
      <c r="AT155" s="134" t="s">
        <v>147</v>
      </c>
      <c r="AU155" s="134" t="s">
        <v>79</v>
      </c>
      <c r="AY155" s="2" t="s">
        <v>145</v>
      </c>
      <c r="BE155" s="135">
        <f t="shared" si="8"/>
        <v>0</v>
      </c>
      <c r="BF155" s="135">
        <f t="shared" si="9"/>
        <v>0</v>
      </c>
      <c r="BG155" s="135">
        <f t="shared" si="10"/>
        <v>0</v>
      </c>
      <c r="BH155" s="135">
        <f t="shared" si="11"/>
        <v>0</v>
      </c>
      <c r="BI155" s="135">
        <f t="shared" si="12"/>
        <v>0</v>
      </c>
      <c r="BJ155" s="2" t="s">
        <v>79</v>
      </c>
      <c r="BK155" s="135">
        <f t="shared" si="13"/>
        <v>0</v>
      </c>
      <c r="BL155" s="2" t="s">
        <v>152</v>
      </c>
      <c r="BM155" s="134" t="s">
        <v>658</v>
      </c>
    </row>
    <row r="156" spans="2:47" s="17" customFormat="1" ht="29.25">
      <c r="B156" s="18"/>
      <c r="D156" s="142" t="s">
        <v>310</v>
      </c>
      <c r="F156" s="164" t="s">
        <v>2555</v>
      </c>
      <c r="I156" s="138"/>
      <c r="L156" s="18"/>
      <c r="M156" s="139"/>
      <c r="T156" s="42"/>
      <c r="AT156" s="2" t="s">
        <v>310</v>
      </c>
      <c r="AU156" s="2" t="s">
        <v>79</v>
      </c>
    </row>
    <row r="157" spans="2:65" s="17" customFormat="1" ht="16.5" customHeight="1">
      <c r="B157" s="18"/>
      <c r="C157" s="123" t="s">
        <v>71</v>
      </c>
      <c r="D157" s="123" t="s">
        <v>147</v>
      </c>
      <c r="E157" s="124" t="s">
        <v>2561</v>
      </c>
      <c r="F157" s="125" t="s">
        <v>2562</v>
      </c>
      <c r="G157" s="126" t="s">
        <v>1495</v>
      </c>
      <c r="H157" s="127">
        <v>2</v>
      </c>
      <c r="I157" s="128"/>
      <c r="J157" s="129">
        <f t="shared" si="4"/>
        <v>0</v>
      </c>
      <c r="K157" s="125" t="s">
        <v>19</v>
      </c>
      <c r="L157" s="18"/>
      <c r="M157" s="130" t="s">
        <v>19</v>
      </c>
      <c r="N157" s="131" t="s">
        <v>42</v>
      </c>
      <c r="P157" s="132">
        <f t="shared" si="5"/>
        <v>0</v>
      </c>
      <c r="Q157" s="132">
        <v>0</v>
      </c>
      <c r="R157" s="132">
        <f t="shared" si="6"/>
        <v>0</v>
      </c>
      <c r="S157" s="132">
        <v>0</v>
      </c>
      <c r="T157" s="133">
        <f t="shared" si="7"/>
        <v>0</v>
      </c>
      <c r="AR157" s="134" t="s">
        <v>152</v>
      </c>
      <c r="AT157" s="134" t="s">
        <v>147</v>
      </c>
      <c r="AU157" s="134" t="s">
        <v>79</v>
      </c>
      <c r="AY157" s="2" t="s">
        <v>145</v>
      </c>
      <c r="BE157" s="135">
        <f t="shared" si="8"/>
        <v>0</v>
      </c>
      <c r="BF157" s="135">
        <f t="shared" si="9"/>
        <v>0</v>
      </c>
      <c r="BG157" s="135">
        <f t="shared" si="10"/>
        <v>0</v>
      </c>
      <c r="BH157" s="135">
        <f t="shared" si="11"/>
        <v>0</v>
      </c>
      <c r="BI157" s="135">
        <f t="shared" si="12"/>
        <v>0</v>
      </c>
      <c r="BJ157" s="2" t="s">
        <v>79</v>
      </c>
      <c r="BK157" s="135">
        <f t="shared" si="13"/>
        <v>0</v>
      </c>
      <c r="BL157" s="2" t="s">
        <v>152</v>
      </c>
      <c r="BM157" s="134" t="s">
        <v>676</v>
      </c>
    </row>
    <row r="158" spans="2:47" s="17" customFormat="1" ht="117">
      <c r="B158" s="18"/>
      <c r="D158" s="142" t="s">
        <v>310</v>
      </c>
      <c r="F158" s="164" t="s">
        <v>2563</v>
      </c>
      <c r="I158" s="138"/>
      <c r="L158" s="18"/>
      <c r="M158" s="139"/>
      <c r="T158" s="42"/>
      <c r="AT158" s="2" t="s">
        <v>310</v>
      </c>
      <c r="AU158" s="2" t="s">
        <v>79</v>
      </c>
    </row>
    <row r="159" spans="2:65" s="17" customFormat="1" ht="21.75" customHeight="1">
      <c r="B159" s="18"/>
      <c r="C159" s="123" t="s">
        <v>71</v>
      </c>
      <c r="D159" s="123" t="s">
        <v>147</v>
      </c>
      <c r="E159" s="124" t="s">
        <v>2564</v>
      </c>
      <c r="F159" s="125" t="s">
        <v>2565</v>
      </c>
      <c r="G159" s="126" t="s">
        <v>1495</v>
      </c>
      <c r="H159" s="127">
        <v>5</v>
      </c>
      <c r="I159" s="128"/>
      <c r="J159" s="129">
        <f t="shared" si="4"/>
        <v>0</v>
      </c>
      <c r="K159" s="125" t="s">
        <v>19</v>
      </c>
      <c r="L159" s="18"/>
      <c r="M159" s="130" t="s">
        <v>19</v>
      </c>
      <c r="N159" s="131" t="s">
        <v>42</v>
      </c>
      <c r="P159" s="132">
        <f t="shared" si="5"/>
        <v>0</v>
      </c>
      <c r="Q159" s="132">
        <v>0</v>
      </c>
      <c r="R159" s="132">
        <f t="shared" si="6"/>
        <v>0</v>
      </c>
      <c r="S159" s="132">
        <v>0</v>
      </c>
      <c r="T159" s="133">
        <f t="shared" si="7"/>
        <v>0</v>
      </c>
      <c r="AR159" s="134" t="s">
        <v>152</v>
      </c>
      <c r="AT159" s="134" t="s">
        <v>147</v>
      </c>
      <c r="AU159" s="134" t="s">
        <v>79</v>
      </c>
      <c r="AY159" s="2" t="s">
        <v>145</v>
      </c>
      <c r="BE159" s="135">
        <f t="shared" si="8"/>
        <v>0</v>
      </c>
      <c r="BF159" s="135">
        <f t="shared" si="9"/>
        <v>0</v>
      </c>
      <c r="BG159" s="135">
        <f t="shared" si="10"/>
        <v>0</v>
      </c>
      <c r="BH159" s="135">
        <f t="shared" si="11"/>
        <v>0</v>
      </c>
      <c r="BI159" s="135">
        <f t="shared" si="12"/>
        <v>0</v>
      </c>
      <c r="BJ159" s="2" t="s">
        <v>79</v>
      </c>
      <c r="BK159" s="135">
        <f t="shared" si="13"/>
        <v>0</v>
      </c>
      <c r="BL159" s="2" t="s">
        <v>152</v>
      </c>
      <c r="BM159" s="134" t="s">
        <v>691</v>
      </c>
    </row>
    <row r="160" spans="2:47" s="17" customFormat="1" ht="29.25">
      <c r="B160" s="18"/>
      <c r="D160" s="142" t="s">
        <v>310</v>
      </c>
      <c r="F160" s="164" t="s">
        <v>2566</v>
      </c>
      <c r="I160" s="138"/>
      <c r="L160" s="18"/>
      <c r="M160" s="139"/>
      <c r="T160" s="42"/>
      <c r="AT160" s="2" t="s">
        <v>310</v>
      </c>
      <c r="AU160" s="2" t="s">
        <v>79</v>
      </c>
    </row>
    <row r="161" spans="2:65" s="17" customFormat="1" ht="16.5" customHeight="1">
      <c r="B161" s="18"/>
      <c r="C161" s="123" t="s">
        <v>71</v>
      </c>
      <c r="D161" s="123" t="s">
        <v>147</v>
      </c>
      <c r="E161" s="124" t="s">
        <v>2567</v>
      </c>
      <c r="F161" s="125" t="s">
        <v>2568</v>
      </c>
      <c r="G161" s="126" t="s">
        <v>2512</v>
      </c>
      <c r="H161" s="127">
        <v>1</v>
      </c>
      <c r="I161" s="128"/>
      <c r="J161" s="129">
        <f t="shared" si="4"/>
        <v>0</v>
      </c>
      <c r="K161" s="125" t="s">
        <v>19</v>
      </c>
      <c r="L161" s="18"/>
      <c r="M161" s="130" t="s">
        <v>19</v>
      </c>
      <c r="N161" s="131" t="s">
        <v>42</v>
      </c>
      <c r="P161" s="132">
        <f t="shared" si="5"/>
        <v>0</v>
      </c>
      <c r="Q161" s="132">
        <v>0</v>
      </c>
      <c r="R161" s="132">
        <f t="shared" si="6"/>
        <v>0</v>
      </c>
      <c r="S161" s="132">
        <v>0</v>
      </c>
      <c r="T161" s="133">
        <f t="shared" si="7"/>
        <v>0</v>
      </c>
      <c r="AR161" s="134" t="s">
        <v>152</v>
      </c>
      <c r="AT161" s="134" t="s">
        <v>147</v>
      </c>
      <c r="AU161" s="134" t="s">
        <v>79</v>
      </c>
      <c r="AY161" s="2" t="s">
        <v>145</v>
      </c>
      <c r="BE161" s="135">
        <f t="shared" si="8"/>
        <v>0</v>
      </c>
      <c r="BF161" s="135">
        <f t="shared" si="9"/>
        <v>0</v>
      </c>
      <c r="BG161" s="135">
        <f t="shared" si="10"/>
        <v>0</v>
      </c>
      <c r="BH161" s="135">
        <f t="shared" si="11"/>
        <v>0</v>
      </c>
      <c r="BI161" s="135">
        <f t="shared" si="12"/>
        <v>0</v>
      </c>
      <c r="BJ161" s="2" t="s">
        <v>79</v>
      </c>
      <c r="BK161" s="135">
        <f t="shared" si="13"/>
        <v>0</v>
      </c>
      <c r="BL161" s="2" t="s">
        <v>152</v>
      </c>
      <c r="BM161" s="134" t="s">
        <v>710</v>
      </c>
    </row>
    <row r="162" spans="2:47" s="17" customFormat="1" ht="97.5">
      <c r="B162" s="18"/>
      <c r="D162" s="142" t="s">
        <v>310</v>
      </c>
      <c r="F162" s="164" t="s">
        <v>2569</v>
      </c>
      <c r="I162" s="138"/>
      <c r="L162" s="18"/>
      <c r="M162" s="139"/>
      <c r="T162" s="42"/>
      <c r="AT162" s="2" t="s">
        <v>310</v>
      </c>
      <c r="AU162" s="2" t="s">
        <v>79</v>
      </c>
    </row>
    <row r="163" spans="2:65" s="17" customFormat="1" ht="16.5" customHeight="1">
      <c r="B163" s="18"/>
      <c r="C163" s="123" t="s">
        <v>71</v>
      </c>
      <c r="D163" s="123" t="s">
        <v>147</v>
      </c>
      <c r="E163" s="124" t="s">
        <v>2570</v>
      </c>
      <c r="F163" s="125" t="s">
        <v>2571</v>
      </c>
      <c r="G163" s="126" t="s">
        <v>1495</v>
      </c>
      <c r="H163" s="127">
        <v>4</v>
      </c>
      <c r="I163" s="128"/>
      <c r="J163" s="129">
        <f t="shared" si="4"/>
        <v>0</v>
      </c>
      <c r="K163" s="125" t="s">
        <v>19</v>
      </c>
      <c r="L163" s="18"/>
      <c r="M163" s="130" t="s">
        <v>19</v>
      </c>
      <c r="N163" s="131" t="s">
        <v>42</v>
      </c>
      <c r="P163" s="132">
        <f t="shared" si="5"/>
        <v>0</v>
      </c>
      <c r="Q163" s="132">
        <v>0</v>
      </c>
      <c r="R163" s="132">
        <f t="shared" si="6"/>
        <v>0</v>
      </c>
      <c r="S163" s="132">
        <v>0</v>
      </c>
      <c r="T163" s="133">
        <f t="shared" si="7"/>
        <v>0</v>
      </c>
      <c r="AR163" s="134" t="s">
        <v>152</v>
      </c>
      <c r="AT163" s="134" t="s">
        <v>147</v>
      </c>
      <c r="AU163" s="134" t="s">
        <v>79</v>
      </c>
      <c r="AY163" s="2" t="s">
        <v>145</v>
      </c>
      <c r="BE163" s="135">
        <f t="shared" si="8"/>
        <v>0</v>
      </c>
      <c r="BF163" s="135">
        <f t="shared" si="9"/>
        <v>0</v>
      </c>
      <c r="BG163" s="135">
        <f t="shared" si="10"/>
        <v>0</v>
      </c>
      <c r="BH163" s="135">
        <f t="shared" si="11"/>
        <v>0</v>
      </c>
      <c r="BI163" s="135">
        <f t="shared" si="12"/>
        <v>0</v>
      </c>
      <c r="BJ163" s="2" t="s">
        <v>79</v>
      </c>
      <c r="BK163" s="135">
        <f t="shared" si="13"/>
        <v>0</v>
      </c>
      <c r="BL163" s="2" t="s">
        <v>152</v>
      </c>
      <c r="BM163" s="134" t="s">
        <v>724</v>
      </c>
    </row>
    <row r="164" spans="2:47" s="17" customFormat="1" ht="58.5">
      <c r="B164" s="18"/>
      <c r="D164" s="142" t="s">
        <v>310</v>
      </c>
      <c r="F164" s="164" t="s">
        <v>2572</v>
      </c>
      <c r="I164" s="138"/>
      <c r="L164" s="18"/>
      <c r="M164" s="139"/>
      <c r="T164" s="42"/>
      <c r="AT164" s="2" t="s">
        <v>310</v>
      </c>
      <c r="AU164" s="2" t="s">
        <v>79</v>
      </c>
    </row>
    <row r="165" spans="2:65" s="17" customFormat="1" ht="24.2" customHeight="1">
      <c r="B165" s="18"/>
      <c r="C165" s="123" t="s">
        <v>71</v>
      </c>
      <c r="D165" s="123" t="s">
        <v>147</v>
      </c>
      <c r="E165" s="124" t="s">
        <v>2573</v>
      </c>
      <c r="F165" s="125" t="s">
        <v>2574</v>
      </c>
      <c r="G165" s="126" t="s">
        <v>1495</v>
      </c>
      <c r="H165" s="127">
        <v>1</v>
      </c>
      <c r="I165" s="128"/>
      <c r="J165" s="129">
        <f t="shared" si="4"/>
        <v>0</v>
      </c>
      <c r="K165" s="125" t="s">
        <v>19</v>
      </c>
      <c r="L165" s="18"/>
      <c r="M165" s="130" t="s">
        <v>19</v>
      </c>
      <c r="N165" s="131" t="s">
        <v>42</v>
      </c>
      <c r="P165" s="132">
        <f t="shared" si="5"/>
        <v>0</v>
      </c>
      <c r="Q165" s="132">
        <v>0</v>
      </c>
      <c r="R165" s="132">
        <f t="shared" si="6"/>
        <v>0</v>
      </c>
      <c r="S165" s="132">
        <v>0</v>
      </c>
      <c r="T165" s="133">
        <f t="shared" si="7"/>
        <v>0</v>
      </c>
      <c r="AR165" s="134" t="s">
        <v>152</v>
      </c>
      <c r="AT165" s="134" t="s">
        <v>147</v>
      </c>
      <c r="AU165" s="134" t="s">
        <v>79</v>
      </c>
      <c r="AY165" s="2" t="s">
        <v>145</v>
      </c>
      <c r="BE165" s="135">
        <f t="shared" si="8"/>
        <v>0</v>
      </c>
      <c r="BF165" s="135">
        <f t="shared" si="9"/>
        <v>0</v>
      </c>
      <c r="BG165" s="135">
        <f t="shared" si="10"/>
        <v>0</v>
      </c>
      <c r="BH165" s="135">
        <f t="shared" si="11"/>
        <v>0</v>
      </c>
      <c r="BI165" s="135">
        <f t="shared" si="12"/>
        <v>0</v>
      </c>
      <c r="BJ165" s="2" t="s">
        <v>79</v>
      </c>
      <c r="BK165" s="135">
        <f t="shared" si="13"/>
        <v>0</v>
      </c>
      <c r="BL165" s="2" t="s">
        <v>152</v>
      </c>
      <c r="BM165" s="134" t="s">
        <v>737</v>
      </c>
    </row>
    <row r="166" spans="2:47" s="17" customFormat="1" ht="156">
      <c r="B166" s="18"/>
      <c r="D166" s="142" t="s">
        <v>310</v>
      </c>
      <c r="F166" s="164" t="s">
        <v>2575</v>
      </c>
      <c r="I166" s="138"/>
      <c r="L166" s="18"/>
      <c r="M166" s="139"/>
      <c r="T166" s="42"/>
      <c r="AT166" s="2" t="s">
        <v>310</v>
      </c>
      <c r="AU166" s="2" t="s">
        <v>79</v>
      </c>
    </row>
    <row r="167" spans="2:65" s="17" customFormat="1" ht="21.75" customHeight="1">
      <c r="B167" s="18"/>
      <c r="C167" s="123" t="s">
        <v>71</v>
      </c>
      <c r="D167" s="123" t="s">
        <v>147</v>
      </c>
      <c r="E167" s="124" t="s">
        <v>2576</v>
      </c>
      <c r="F167" s="125" t="s">
        <v>2577</v>
      </c>
      <c r="G167" s="126" t="s">
        <v>1495</v>
      </c>
      <c r="H167" s="127">
        <v>1</v>
      </c>
      <c r="I167" s="128"/>
      <c r="J167" s="129">
        <f t="shared" si="4"/>
        <v>0</v>
      </c>
      <c r="K167" s="125" t="s">
        <v>19</v>
      </c>
      <c r="L167" s="18"/>
      <c r="M167" s="130" t="s">
        <v>19</v>
      </c>
      <c r="N167" s="131" t="s">
        <v>42</v>
      </c>
      <c r="P167" s="132">
        <f t="shared" si="5"/>
        <v>0</v>
      </c>
      <c r="Q167" s="132">
        <v>0</v>
      </c>
      <c r="R167" s="132">
        <f t="shared" si="6"/>
        <v>0</v>
      </c>
      <c r="S167" s="132">
        <v>0</v>
      </c>
      <c r="T167" s="133">
        <f t="shared" si="7"/>
        <v>0</v>
      </c>
      <c r="AR167" s="134" t="s">
        <v>152</v>
      </c>
      <c r="AT167" s="134" t="s">
        <v>147</v>
      </c>
      <c r="AU167" s="134" t="s">
        <v>79</v>
      </c>
      <c r="AY167" s="2" t="s">
        <v>145</v>
      </c>
      <c r="BE167" s="135">
        <f t="shared" si="8"/>
        <v>0</v>
      </c>
      <c r="BF167" s="135">
        <f t="shared" si="9"/>
        <v>0</v>
      </c>
      <c r="BG167" s="135">
        <f t="shared" si="10"/>
        <v>0</v>
      </c>
      <c r="BH167" s="135">
        <f t="shared" si="11"/>
        <v>0</v>
      </c>
      <c r="BI167" s="135">
        <f t="shared" si="12"/>
        <v>0</v>
      </c>
      <c r="BJ167" s="2" t="s">
        <v>79</v>
      </c>
      <c r="BK167" s="135">
        <f t="shared" si="13"/>
        <v>0</v>
      </c>
      <c r="BL167" s="2" t="s">
        <v>152</v>
      </c>
      <c r="BM167" s="134" t="s">
        <v>747</v>
      </c>
    </row>
    <row r="168" spans="2:47" s="17" customFormat="1" ht="78">
      <c r="B168" s="18"/>
      <c r="D168" s="142" t="s">
        <v>310</v>
      </c>
      <c r="F168" s="164" t="s">
        <v>2578</v>
      </c>
      <c r="I168" s="138"/>
      <c r="L168" s="18"/>
      <c r="M168" s="139"/>
      <c r="T168" s="42"/>
      <c r="AT168" s="2" t="s">
        <v>310</v>
      </c>
      <c r="AU168" s="2" t="s">
        <v>79</v>
      </c>
    </row>
    <row r="169" spans="2:65" s="17" customFormat="1" ht="33" customHeight="1">
      <c r="B169" s="18"/>
      <c r="C169" s="123" t="s">
        <v>71</v>
      </c>
      <c r="D169" s="123" t="s">
        <v>147</v>
      </c>
      <c r="E169" s="124" t="s">
        <v>2579</v>
      </c>
      <c r="F169" s="125" t="s">
        <v>2580</v>
      </c>
      <c r="G169" s="126" t="s">
        <v>1495</v>
      </c>
      <c r="H169" s="127">
        <v>1</v>
      </c>
      <c r="I169" s="128"/>
      <c r="J169" s="129">
        <f t="shared" si="4"/>
        <v>0</v>
      </c>
      <c r="K169" s="125" t="s">
        <v>19</v>
      </c>
      <c r="L169" s="18"/>
      <c r="M169" s="130" t="s">
        <v>19</v>
      </c>
      <c r="N169" s="131" t="s">
        <v>42</v>
      </c>
      <c r="P169" s="132">
        <f t="shared" si="5"/>
        <v>0</v>
      </c>
      <c r="Q169" s="132">
        <v>0</v>
      </c>
      <c r="R169" s="132">
        <f t="shared" si="6"/>
        <v>0</v>
      </c>
      <c r="S169" s="132">
        <v>0</v>
      </c>
      <c r="T169" s="133">
        <f t="shared" si="7"/>
        <v>0</v>
      </c>
      <c r="AR169" s="134" t="s">
        <v>152</v>
      </c>
      <c r="AT169" s="134" t="s">
        <v>147</v>
      </c>
      <c r="AU169" s="134" t="s">
        <v>79</v>
      </c>
      <c r="AY169" s="2" t="s">
        <v>145</v>
      </c>
      <c r="BE169" s="135">
        <f t="shared" si="8"/>
        <v>0</v>
      </c>
      <c r="BF169" s="135">
        <f t="shared" si="9"/>
        <v>0</v>
      </c>
      <c r="BG169" s="135">
        <f t="shared" si="10"/>
        <v>0</v>
      </c>
      <c r="BH169" s="135">
        <f t="shared" si="11"/>
        <v>0</v>
      </c>
      <c r="BI169" s="135">
        <f t="shared" si="12"/>
        <v>0</v>
      </c>
      <c r="BJ169" s="2" t="s">
        <v>79</v>
      </c>
      <c r="BK169" s="135">
        <f t="shared" si="13"/>
        <v>0</v>
      </c>
      <c r="BL169" s="2" t="s">
        <v>152</v>
      </c>
      <c r="BM169" s="134" t="s">
        <v>764</v>
      </c>
    </row>
    <row r="170" spans="2:47" s="17" customFormat="1" ht="68.25">
      <c r="B170" s="18"/>
      <c r="D170" s="142" t="s">
        <v>310</v>
      </c>
      <c r="F170" s="164" t="s">
        <v>2581</v>
      </c>
      <c r="I170" s="138"/>
      <c r="L170" s="18"/>
      <c r="M170" s="139"/>
      <c r="T170" s="42"/>
      <c r="AT170" s="2" t="s">
        <v>310</v>
      </c>
      <c r="AU170" s="2" t="s">
        <v>79</v>
      </c>
    </row>
    <row r="171" spans="2:65" s="17" customFormat="1" ht="16.5" customHeight="1">
      <c r="B171" s="18"/>
      <c r="C171" s="123" t="s">
        <v>71</v>
      </c>
      <c r="D171" s="123" t="s">
        <v>147</v>
      </c>
      <c r="E171" s="124" t="s">
        <v>2582</v>
      </c>
      <c r="F171" s="125" t="s">
        <v>2444</v>
      </c>
      <c r="G171" s="126" t="s">
        <v>1495</v>
      </c>
      <c r="H171" s="127">
        <v>1</v>
      </c>
      <c r="I171" s="128"/>
      <c r="J171" s="129">
        <f t="shared" si="4"/>
        <v>0</v>
      </c>
      <c r="K171" s="125" t="s">
        <v>19</v>
      </c>
      <c r="L171" s="18"/>
      <c r="M171" s="130" t="s">
        <v>19</v>
      </c>
      <c r="N171" s="131" t="s">
        <v>42</v>
      </c>
      <c r="P171" s="132">
        <f t="shared" si="5"/>
        <v>0</v>
      </c>
      <c r="Q171" s="132">
        <v>0</v>
      </c>
      <c r="R171" s="132">
        <f t="shared" si="6"/>
        <v>0</v>
      </c>
      <c r="S171" s="132">
        <v>0</v>
      </c>
      <c r="T171" s="133">
        <f t="shared" si="7"/>
        <v>0</v>
      </c>
      <c r="AR171" s="134" t="s">
        <v>152</v>
      </c>
      <c r="AT171" s="134" t="s">
        <v>147</v>
      </c>
      <c r="AU171" s="134" t="s">
        <v>79</v>
      </c>
      <c r="AY171" s="2" t="s">
        <v>145</v>
      </c>
      <c r="BE171" s="135">
        <f t="shared" si="8"/>
        <v>0</v>
      </c>
      <c r="BF171" s="135">
        <f t="shared" si="9"/>
        <v>0</v>
      </c>
      <c r="BG171" s="135">
        <f t="shared" si="10"/>
        <v>0</v>
      </c>
      <c r="BH171" s="135">
        <f t="shared" si="11"/>
        <v>0</v>
      </c>
      <c r="BI171" s="135">
        <f t="shared" si="12"/>
        <v>0</v>
      </c>
      <c r="BJ171" s="2" t="s">
        <v>79</v>
      </c>
      <c r="BK171" s="135">
        <f t="shared" si="13"/>
        <v>0</v>
      </c>
      <c r="BL171" s="2" t="s">
        <v>152</v>
      </c>
      <c r="BM171" s="134" t="s">
        <v>779</v>
      </c>
    </row>
    <row r="172" spans="2:47" s="17" customFormat="1" ht="19.5">
      <c r="B172" s="18"/>
      <c r="D172" s="142" t="s">
        <v>310</v>
      </c>
      <c r="F172" s="164" t="s">
        <v>2445</v>
      </c>
      <c r="I172" s="138"/>
      <c r="L172" s="18"/>
      <c r="M172" s="139"/>
      <c r="T172" s="42"/>
      <c r="AT172" s="2" t="s">
        <v>310</v>
      </c>
      <c r="AU172" s="2" t="s">
        <v>79</v>
      </c>
    </row>
    <row r="173" spans="2:65" s="17" customFormat="1" ht="16.5" customHeight="1">
      <c r="B173" s="18"/>
      <c r="C173" s="123" t="s">
        <v>71</v>
      </c>
      <c r="D173" s="123" t="s">
        <v>147</v>
      </c>
      <c r="E173" s="124" t="s">
        <v>2583</v>
      </c>
      <c r="F173" s="125" t="s">
        <v>2447</v>
      </c>
      <c r="G173" s="126" t="s">
        <v>1495</v>
      </c>
      <c r="H173" s="127">
        <v>1</v>
      </c>
      <c r="I173" s="128"/>
      <c r="J173" s="129">
        <f aca="true" t="shared" si="14" ref="J173:J235">ROUND(I173*H173,2)</f>
        <v>0</v>
      </c>
      <c r="K173" s="125" t="s">
        <v>19</v>
      </c>
      <c r="L173" s="18"/>
      <c r="M173" s="130" t="s">
        <v>19</v>
      </c>
      <c r="N173" s="131" t="s">
        <v>42</v>
      </c>
      <c r="P173" s="132">
        <f aca="true" t="shared" si="15" ref="P173:P235">O173*H173</f>
        <v>0</v>
      </c>
      <c r="Q173" s="132">
        <v>0</v>
      </c>
      <c r="R173" s="132">
        <f aca="true" t="shared" si="16" ref="R173:R235">Q173*H173</f>
        <v>0</v>
      </c>
      <c r="S173" s="132">
        <v>0</v>
      </c>
      <c r="T173" s="133">
        <f aca="true" t="shared" si="17" ref="T173:T235">S173*H173</f>
        <v>0</v>
      </c>
      <c r="AR173" s="134" t="s">
        <v>152</v>
      </c>
      <c r="AT173" s="134" t="s">
        <v>147</v>
      </c>
      <c r="AU173" s="134" t="s">
        <v>79</v>
      </c>
      <c r="AY173" s="2" t="s">
        <v>145</v>
      </c>
      <c r="BE173" s="135">
        <f aca="true" t="shared" si="18" ref="BE173:BE235">IF(N173="základní",J173,0)</f>
        <v>0</v>
      </c>
      <c r="BF173" s="135">
        <f aca="true" t="shared" si="19" ref="BF173:BF235">IF(N173="snížená",J173,0)</f>
        <v>0</v>
      </c>
      <c r="BG173" s="135">
        <f aca="true" t="shared" si="20" ref="BG173:BG235">IF(N173="zákl. přenesená",J173,0)</f>
        <v>0</v>
      </c>
      <c r="BH173" s="135">
        <f aca="true" t="shared" si="21" ref="BH173:BH235">IF(N173="sníž. přenesená",J173,0)</f>
        <v>0</v>
      </c>
      <c r="BI173" s="135">
        <f aca="true" t="shared" si="22" ref="BI173:BI235">IF(N173="nulová",J173,0)</f>
        <v>0</v>
      </c>
      <c r="BJ173" s="2" t="s">
        <v>79</v>
      </c>
      <c r="BK173" s="135">
        <f aca="true" t="shared" si="23" ref="BK173:BK235">ROUND(I173*H173,2)</f>
        <v>0</v>
      </c>
      <c r="BL173" s="2" t="s">
        <v>152</v>
      </c>
      <c r="BM173" s="134" t="s">
        <v>793</v>
      </c>
    </row>
    <row r="174" spans="2:47" s="17" customFormat="1" ht="19.5">
      <c r="B174" s="18"/>
      <c r="D174" s="142" t="s">
        <v>310</v>
      </c>
      <c r="F174" s="164" t="s">
        <v>2448</v>
      </c>
      <c r="I174" s="138"/>
      <c r="L174" s="18"/>
      <c r="M174" s="139"/>
      <c r="T174" s="42"/>
      <c r="AT174" s="2" t="s">
        <v>310</v>
      </c>
      <c r="AU174" s="2" t="s">
        <v>79</v>
      </c>
    </row>
    <row r="175" spans="2:65" s="17" customFormat="1" ht="16.5" customHeight="1">
      <c r="B175" s="18"/>
      <c r="C175" s="123" t="s">
        <v>71</v>
      </c>
      <c r="D175" s="123" t="s">
        <v>147</v>
      </c>
      <c r="E175" s="124" t="s">
        <v>2584</v>
      </c>
      <c r="F175" s="125" t="s">
        <v>2456</v>
      </c>
      <c r="G175" s="126" t="s">
        <v>1495</v>
      </c>
      <c r="H175" s="127">
        <v>3</v>
      </c>
      <c r="I175" s="128"/>
      <c r="J175" s="129">
        <f t="shared" si="14"/>
        <v>0</v>
      </c>
      <c r="K175" s="125" t="s">
        <v>19</v>
      </c>
      <c r="L175" s="18"/>
      <c r="M175" s="130" t="s">
        <v>19</v>
      </c>
      <c r="N175" s="131" t="s">
        <v>42</v>
      </c>
      <c r="P175" s="132">
        <f t="shared" si="15"/>
        <v>0</v>
      </c>
      <c r="Q175" s="132">
        <v>0</v>
      </c>
      <c r="R175" s="132">
        <f t="shared" si="16"/>
        <v>0</v>
      </c>
      <c r="S175" s="132">
        <v>0</v>
      </c>
      <c r="T175" s="133">
        <f t="shared" si="17"/>
        <v>0</v>
      </c>
      <c r="AR175" s="134" t="s">
        <v>152</v>
      </c>
      <c r="AT175" s="134" t="s">
        <v>147</v>
      </c>
      <c r="AU175" s="134" t="s">
        <v>79</v>
      </c>
      <c r="AY175" s="2" t="s">
        <v>145</v>
      </c>
      <c r="BE175" s="135">
        <f t="shared" si="18"/>
        <v>0</v>
      </c>
      <c r="BF175" s="135">
        <f t="shared" si="19"/>
        <v>0</v>
      </c>
      <c r="BG175" s="135">
        <f t="shared" si="20"/>
        <v>0</v>
      </c>
      <c r="BH175" s="135">
        <f t="shared" si="21"/>
        <v>0</v>
      </c>
      <c r="BI175" s="135">
        <f t="shared" si="22"/>
        <v>0</v>
      </c>
      <c r="BJ175" s="2" t="s">
        <v>79</v>
      </c>
      <c r="BK175" s="135">
        <f t="shared" si="23"/>
        <v>0</v>
      </c>
      <c r="BL175" s="2" t="s">
        <v>152</v>
      </c>
      <c r="BM175" s="134" t="s">
        <v>804</v>
      </c>
    </row>
    <row r="176" spans="2:47" s="17" customFormat="1" ht="78">
      <c r="B176" s="18"/>
      <c r="D176" s="142" t="s">
        <v>310</v>
      </c>
      <c r="F176" s="164" t="s">
        <v>2585</v>
      </c>
      <c r="I176" s="138"/>
      <c r="L176" s="18"/>
      <c r="M176" s="139"/>
      <c r="T176" s="42"/>
      <c r="AT176" s="2" t="s">
        <v>310</v>
      </c>
      <c r="AU176" s="2" t="s">
        <v>79</v>
      </c>
    </row>
    <row r="177" spans="2:65" s="17" customFormat="1" ht="16.5" customHeight="1">
      <c r="B177" s="18"/>
      <c r="C177" s="123" t="s">
        <v>71</v>
      </c>
      <c r="D177" s="123" t="s">
        <v>147</v>
      </c>
      <c r="E177" s="124" t="s">
        <v>2586</v>
      </c>
      <c r="F177" s="125" t="s">
        <v>2587</v>
      </c>
      <c r="G177" s="126" t="s">
        <v>1495</v>
      </c>
      <c r="H177" s="127">
        <v>1</v>
      </c>
      <c r="I177" s="128"/>
      <c r="J177" s="129">
        <f t="shared" si="14"/>
        <v>0</v>
      </c>
      <c r="K177" s="125" t="s">
        <v>19</v>
      </c>
      <c r="L177" s="18"/>
      <c r="M177" s="130" t="s">
        <v>19</v>
      </c>
      <c r="N177" s="131" t="s">
        <v>42</v>
      </c>
      <c r="P177" s="132">
        <f t="shared" si="15"/>
        <v>0</v>
      </c>
      <c r="Q177" s="132">
        <v>0</v>
      </c>
      <c r="R177" s="132">
        <f t="shared" si="16"/>
        <v>0</v>
      </c>
      <c r="S177" s="132">
        <v>0</v>
      </c>
      <c r="T177" s="133">
        <f t="shared" si="17"/>
        <v>0</v>
      </c>
      <c r="AR177" s="134" t="s">
        <v>152</v>
      </c>
      <c r="AT177" s="134" t="s">
        <v>147</v>
      </c>
      <c r="AU177" s="134" t="s">
        <v>79</v>
      </c>
      <c r="AY177" s="2" t="s">
        <v>145</v>
      </c>
      <c r="BE177" s="135">
        <f t="shared" si="18"/>
        <v>0</v>
      </c>
      <c r="BF177" s="135">
        <f t="shared" si="19"/>
        <v>0</v>
      </c>
      <c r="BG177" s="135">
        <f t="shared" si="20"/>
        <v>0</v>
      </c>
      <c r="BH177" s="135">
        <f t="shared" si="21"/>
        <v>0</v>
      </c>
      <c r="BI177" s="135">
        <f t="shared" si="22"/>
        <v>0</v>
      </c>
      <c r="BJ177" s="2" t="s">
        <v>79</v>
      </c>
      <c r="BK177" s="135">
        <f t="shared" si="23"/>
        <v>0</v>
      </c>
      <c r="BL177" s="2" t="s">
        <v>152</v>
      </c>
      <c r="BM177" s="134" t="s">
        <v>817</v>
      </c>
    </row>
    <row r="178" spans="2:47" s="17" customFormat="1" ht="136.5">
      <c r="B178" s="18"/>
      <c r="D178" s="142" t="s">
        <v>310</v>
      </c>
      <c r="F178" s="164" t="s">
        <v>2588</v>
      </c>
      <c r="I178" s="138"/>
      <c r="L178" s="18"/>
      <c r="M178" s="139"/>
      <c r="T178" s="42"/>
      <c r="AT178" s="2" t="s">
        <v>310</v>
      </c>
      <c r="AU178" s="2" t="s">
        <v>79</v>
      </c>
    </row>
    <row r="179" spans="2:65" s="17" customFormat="1" ht="24.2" customHeight="1">
      <c r="B179" s="18"/>
      <c r="C179" s="123" t="s">
        <v>71</v>
      </c>
      <c r="D179" s="123" t="s">
        <v>147</v>
      </c>
      <c r="E179" s="124" t="s">
        <v>2589</v>
      </c>
      <c r="F179" s="125" t="s">
        <v>2590</v>
      </c>
      <c r="G179" s="126" t="s">
        <v>1495</v>
      </c>
      <c r="H179" s="127">
        <v>1</v>
      </c>
      <c r="I179" s="128"/>
      <c r="J179" s="129">
        <f t="shared" si="14"/>
        <v>0</v>
      </c>
      <c r="K179" s="125" t="s">
        <v>19</v>
      </c>
      <c r="L179" s="18"/>
      <c r="M179" s="130" t="s">
        <v>19</v>
      </c>
      <c r="N179" s="131" t="s">
        <v>42</v>
      </c>
      <c r="P179" s="132">
        <f t="shared" si="15"/>
        <v>0</v>
      </c>
      <c r="Q179" s="132">
        <v>0</v>
      </c>
      <c r="R179" s="132">
        <f t="shared" si="16"/>
        <v>0</v>
      </c>
      <c r="S179" s="132">
        <v>0</v>
      </c>
      <c r="T179" s="133">
        <f t="shared" si="17"/>
        <v>0</v>
      </c>
      <c r="AR179" s="134" t="s">
        <v>152</v>
      </c>
      <c r="AT179" s="134" t="s">
        <v>147</v>
      </c>
      <c r="AU179" s="134" t="s">
        <v>79</v>
      </c>
      <c r="AY179" s="2" t="s">
        <v>145</v>
      </c>
      <c r="BE179" s="135">
        <f t="shared" si="18"/>
        <v>0</v>
      </c>
      <c r="BF179" s="135">
        <f t="shared" si="19"/>
        <v>0</v>
      </c>
      <c r="BG179" s="135">
        <f t="shared" si="20"/>
        <v>0</v>
      </c>
      <c r="BH179" s="135">
        <f t="shared" si="21"/>
        <v>0</v>
      </c>
      <c r="BI179" s="135">
        <f t="shared" si="22"/>
        <v>0</v>
      </c>
      <c r="BJ179" s="2" t="s">
        <v>79</v>
      </c>
      <c r="BK179" s="135">
        <f t="shared" si="23"/>
        <v>0</v>
      </c>
      <c r="BL179" s="2" t="s">
        <v>152</v>
      </c>
      <c r="BM179" s="134" t="s">
        <v>829</v>
      </c>
    </row>
    <row r="180" spans="2:47" s="17" customFormat="1" ht="87.75">
      <c r="B180" s="18"/>
      <c r="D180" s="142" t="s">
        <v>310</v>
      </c>
      <c r="F180" s="164" t="s">
        <v>2591</v>
      </c>
      <c r="I180" s="138"/>
      <c r="L180" s="18"/>
      <c r="M180" s="139"/>
      <c r="T180" s="42"/>
      <c r="AT180" s="2" t="s">
        <v>310</v>
      </c>
      <c r="AU180" s="2" t="s">
        <v>79</v>
      </c>
    </row>
    <row r="181" spans="2:65" s="17" customFormat="1" ht="16.5" customHeight="1">
      <c r="B181" s="18"/>
      <c r="C181" s="123" t="s">
        <v>71</v>
      </c>
      <c r="D181" s="123" t="s">
        <v>147</v>
      </c>
      <c r="E181" s="124" t="s">
        <v>2592</v>
      </c>
      <c r="F181" s="125" t="s">
        <v>2444</v>
      </c>
      <c r="G181" s="126" t="s">
        <v>1495</v>
      </c>
      <c r="H181" s="127">
        <v>1</v>
      </c>
      <c r="I181" s="128"/>
      <c r="J181" s="129">
        <f t="shared" si="14"/>
        <v>0</v>
      </c>
      <c r="K181" s="125" t="s">
        <v>19</v>
      </c>
      <c r="L181" s="18"/>
      <c r="M181" s="130" t="s">
        <v>19</v>
      </c>
      <c r="N181" s="131" t="s">
        <v>42</v>
      </c>
      <c r="P181" s="132">
        <f t="shared" si="15"/>
        <v>0</v>
      </c>
      <c r="Q181" s="132">
        <v>0</v>
      </c>
      <c r="R181" s="132">
        <f t="shared" si="16"/>
        <v>0</v>
      </c>
      <c r="S181" s="132">
        <v>0</v>
      </c>
      <c r="T181" s="133">
        <f t="shared" si="17"/>
        <v>0</v>
      </c>
      <c r="AR181" s="134" t="s">
        <v>152</v>
      </c>
      <c r="AT181" s="134" t="s">
        <v>147</v>
      </c>
      <c r="AU181" s="134" t="s">
        <v>79</v>
      </c>
      <c r="AY181" s="2" t="s">
        <v>145</v>
      </c>
      <c r="BE181" s="135">
        <f t="shared" si="18"/>
        <v>0</v>
      </c>
      <c r="BF181" s="135">
        <f t="shared" si="19"/>
        <v>0</v>
      </c>
      <c r="BG181" s="135">
        <f t="shared" si="20"/>
        <v>0</v>
      </c>
      <c r="BH181" s="135">
        <f t="shared" si="21"/>
        <v>0</v>
      </c>
      <c r="BI181" s="135">
        <f t="shared" si="22"/>
        <v>0</v>
      </c>
      <c r="BJ181" s="2" t="s">
        <v>79</v>
      </c>
      <c r="BK181" s="135">
        <f t="shared" si="23"/>
        <v>0</v>
      </c>
      <c r="BL181" s="2" t="s">
        <v>152</v>
      </c>
      <c r="BM181" s="134" t="s">
        <v>843</v>
      </c>
    </row>
    <row r="182" spans="2:47" s="17" customFormat="1" ht="19.5">
      <c r="B182" s="18"/>
      <c r="D182" s="142" t="s">
        <v>310</v>
      </c>
      <c r="F182" s="164" t="s">
        <v>2445</v>
      </c>
      <c r="I182" s="138"/>
      <c r="L182" s="18"/>
      <c r="M182" s="139"/>
      <c r="T182" s="42"/>
      <c r="AT182" s="2" t="s">
        <v>310</v>
      </c>
      <c r="AU182" s="2" t="s">
        <v>79</v>
      </c>
    </row>
    <row r="183" spans="2:65" s="17" customFormat="1" ht="16.5" customHeight="1">
      <c r="B183" s="18"/>
      <c r="C183" s="123" t="s">
        <v>71</v>
      </c>
      <c r="D183" s="123" t="s">
        <v>147</v>
      </c>
      <c r="E183" s="124" t="s">
        <v>2593</v>
      </c>
      <c r="F183" s="125" t="s">
        <v>2447</v>
      </c>
      <c r="G183" s="126" t="s">
        <v>1495</v>
      </c>
      <c r="H183" s="127">
        <v>1</v>
      </c>
      <c r="I183" s="128"/>
      <c r="J183" s="129">
        <f t="shared" si="14"/>
        <v>0</v>
      </c>
      <c r="K183" s="125" t="s">
        <v>19</v>
      </c>
      <c r="L183" s="18"/>
      <c r="M183" s="130" t="s">
        <v>19</v>
      </c>
      <c r="N183" s="131" t="s">
        <v>42</v>
      </c>
      <c r="P183" s="132">
        <f t="shared" si="15"/>
        <v>0</v>
      </c>
      <c r="Q183" s="132">
        <v>0</v>
      </c>
      <c r="R183" s="132">
        <f t="shared" si="16"/>
        <v>0</v>
      </c>
      <c r="S183" s="132">
        <v>0</v>
      </c>
      <c r="T183" s="133">
        <f t="shared" si="17"/>
        <v>0</v>
      </c>
      <c r="AR183" s="134" t="s">
        <v>152</v>
      </c>
      <c r="AT183" s="134" t="s">
        <v>147</v>
      </c>
      <c r="AU183" s="134" t="s">
        <v>79</v>
      </c>
      <c r="AY183" s="2" t="s">
        <v>145</v>
      </c>
      <c r="BE183" s="135">
        <f t="shared" si="18"/>
        <v>0</v>
      </c>
      <c r="BF183" s="135">
        <f t="shared" si="19"/>
        <v>0</v>
      </c>
      <c r="BG183" s="135">
        <f t="shared" si="20"/>
        <v>0</v>
      </c>
      <c r="BH183" s="135">
        <f t="shared" si="21"/>
        <v>0</v>
      </c>
      <c r="BI183" s="135">
        <f t="shared" si="22"/>
        <v>0</v>
      </c>
      <c r="BJ183" s="2" t="s">
        <v>79</v>
      </c>
      <c r="BK183" s="135">
        <f t="shared" si="23"/>
        <v>0</v>
      </c>
      <c r="BL183" s="2" t="s">
        <v>152</v>
      </c>
      <c r="BM183" s="134" t="s">
        <v>857</v>
      </c>
    </row>
    <row r="184" spans="2:47" s="17" customFormat="1" ht="19.5">
      <c r="B184" s="18"/>
      <c r="D184" s="142" t="s">
        <v>310</v>
      </c>
      <c r="F184" s="164" t="s">
        <v>2448</v>
      </c>
      <c r="I184" s="138"/>
      <c r="L184" s="18"/>
      <c r="M184" s="139"/>
      <c r="T184" s="42"/>
      <c r="AT184" s="2" t="s">
        <v>310</v>
      </c>
      <c r="AU184" s="2" t="s">
        <v>79</v>
      </c>
    </row>
    <row r="185" spans="2:65" s="17" customFormat="1" ht="21.75" customHeight="1">
      <c r="B185" s="18"/>
      <c r="C185" s="123" t="s">
        <v>71</v>
      </c>
      <c r="D185" s="123" t="s">
        <v>147</v>
      </c>
      <c r="E185" s="124" t="s">
        <v>2594</v>
      </c>
      <c r="F185" s="125" t="s">
        <v>2595</v>
      </c>
      <c r="G185" s="126" t="s">
        <v>1495</v>
      </c>
      <c r="H185" s="127">
        <v>1</v>
      </c>
      <c r="I185" s="128"/>
      <c r="J185" s="129">
        <f t="shared" si="14"/>
        <v>0</v>
      </c>
      <c r="K185" s="125" t="s">
        <v>19</v>
      </c>
      <c r="L185" s="18"/>
      <c r="M185" s="130" t="s">
        <v>19</v>
      </c>
      <c r="N185" s="131" t="s">
        <v>42</v>
      </c>
      <c r="P185" s="132">
        <f t="shared" si="15"/>
        <v>0</v>
      </c>
      <c r="Q185" s="132">
        <v>0</v>
      </c>
      <c r="R185" s="132">
        <f t="shared" si="16"/>
        <v>0</v>
      </c>
      <c r="S185" s="132">
        <v>0</v>
      </c>
      <c r="T185" s="133">
        <f t="shared" si="17"/>
        <v>0</v>
      </c>
      <c r="AR185" s="134" t="s">
        <v>152</v>
      </c>
      <c r="AT185" s="134" t="s">
        <v>147</v>
      </c>
      <c r="AU185" s="134" t="s">
        <v>79</v>
      </c>
      <c r="AY185" s="2" t="s">
        <v>145</v>
      </c>
      <c r="BE185" s="135">
        <f t="shared" si="18"/>
        <v>0</v>
      </c>
      <c r="BF185" s="135">
        <f t="shared" si="19"/>
        <v>0</v>
      </c>
      <c r="BG185" s="135">
        <f t="shared" si="20"/>
        <v>0</v>
      </c>
      <c r="BH185" s="135">
        <f t="shared" si="21"/>
        <v>0</v>
      </c>
      <c r="BI185" s="135">
        <f t="shared" si="22"/>
        <v>0</v>
      </c>
      <c r="BJ185" s="2" t="s">
        <v>79</v>
      </c>
      <c r="BK185" s="135">
        <f t="shared" si="23"/>
        <v>0</v>
      </c>
      <c r="BL185" s="2" t="s">
        <v>152</v>
      </c>
      <c r="BM185" s="134" t="s">
        <v>872</v>
      </c>
    </row>
    <row r="186" spans="2:47" s="17" customFormat="1" ht="117">
      <c r="B186" s="18"/>
      <c r="D186" s="142" t="s">
        <v>310</v>
      </c>
      <c r="F186" s="164" t="s">
        <v>2596</v>
      </c>
      <c r="I186" s="138"/>
      <c r="L186" s="18"/>
      <c r="M186" s="139"/>
      <c r="T186" s="42"/>
      <c r="AT186" s="2" t="s">
        <v>310</v>
      </c>
      <c r="AU186" s="2" t="s">
        <v>79</v>
      </c>
    </row>
    <row r="187" spans="2:65" s="17" customFormat="1" ht="37.9" customHeight="1">
      <c r="B187" s="18"/>
      <c r="C187" s="123" t="s">
        <v>71</v>
      </c>
      <c r="D187" s="123" t="s">
        <v>147</v>
      </c>
      <c r="E187" s="124" t="s">
        <v>2597</v>
      </c>
      <c r="F187" s="125" t="s">
        <v>2475</v>
      </c>
      <c r="G187" s="126" t="s">
        <v>1495</v>
      </c>
      <c r="H187" s="127">
        <v>1</v>
      </c>
      <c r="I187" s="128"/>
      <c r="J187" s="129">
        <f t="shared" si="14"/>
        <v>0</v>
      </c>
      <c r="K187" s="125" t="s">
        <v>19</v>
      </c>
      <c r="L187" s="18"/>
      <c r="M187" s="130" t="s">
        <v>19</v>
      </c>
      <c r="N187" s="131" t="s">
        <v>42</v>
      </c>
      <c r="P187" s="132">
        <f t="shared" si="15"/>
        <v>0</v>
      </c>
      <c r="Q187" s="132">
        <v>0</v>
      </c>
      <c r="R187" s="132">
        <f t="shared" si="16"/>
        <v>0</v>
      </c>
      <c r="S187" s="132">
        <v>0</v>
      </c>
      <c r="T187" s="133">
        <f t="shared" si="17"/>
        <v>0</v>
      </c>
      <c r="AR187" s="134" t="s">
        <v>152</v>
      </c>
      <c r="AT187" s="134" t="s">
        <v>147</v>
      </c>
      <c r="AU187" s="134" t="s">
        <v>79</v>
      </c>
      <c r="AY187" s="2" t="s">
        <v>145</v>
      </c>
      <c r="BE187" s="135">
        <f t="shared" si="18"/>
        <v>0</v>
      </c>
      <c r="BF187" s="135">
        <f t="shared" si="19"/>
        <v>0</v>
      </c>
      <c r="BG187" s="135">
        <f t="shared" si="20"/>
        <v>0</v>
      </c>
      <c r="BH187" s="135">
        <f t="shared" si="21"/>
        <v>0</v>
      </c>
      <c r="BI187" s="135">
        <f t="shared" si="22"/>
        <v>0</v>
      </c>
      <c r="BJ187" s="2" t="s">
        <v>79</v>
      </c>
      <c r="BK187" s="135">
        <f t="shared" si="23"/>
        <v>0</v>
      </c>
      <c r="BL187" s="2" t="s">
        <v>152</v>
      </c>
      <c r="BM187" s="134" t="s">
        <v>891</v>
      </c>
    </row>
    <row r="188" spans="2:47" s="17" customFormat="1" ht="29.25">
      <c r="B188" s="18"/>
      <c r="D188" s="142" t="s">
        <v>310</v>
      </c>
      <c r="F188" s="164" t="s">
        <v>2476</v>
      </c>
      <c r="I188" s="138"/>
      <c r="L188" s="18"/>
      <c r="M188" s="139"/>
      <c r="T188" s="42"/>
      <c r="AT188" s="2" t="s">
        <v>310</v>
      </c>
      <c r="AU188" s="2" t="s">
        <v>79</v>
      </c>
    </row>
    <row r="189" spans="2:65" s="17" customFormat="1" ht="21.75" customHeight="1">
      <c r="B189" s="18"/>
      <c r="C189" s="123" t="s">
        <v>71</v>
      </c>
      <c r="D189" s="123" t="s">
        <v>147</v>
      </c>
      <c r="E189" s="124" t="s">
        <v>2598</v>
      </c>
      <c r="F189" s="125" t="s">
        <v>2599</v>
      </c>
      <c r="G189" s="126" t="s">
        <v>1495</v>
      </c>
      <c r="H189" s="127">
        <v>1</v>
      </c>
      <c r="I189" s="128"/>
      <c r="J189" s="129">
        <f t="shared" si="14"/>
        <v>0</v>
      </c>
      <c r="K189" s="125" t="s">
        <v>19</v>
      </c>
      <c r="L189" s="18"/>
      <c r="M189" s="130" t="s">
        <v>19</v>
      </c>
      <c r="N189" s="131" t="s">
        <v>42</v>
      </c>
      <c r="P189" s="132">
        <f t="shared" si="15"/>
        <v>0</v>
      </c>
      <c r="Q189" s="132">
        <v>0</v>
      </c>
      <c r="R189" s="132">
        <f t="shared" si="16"/>
        <v>0</v>
      </c>
      <c r="S189" s="132">
        <v>0</v>
      </c>
      <c r="T189" s="133">
        <f t="shared" si="17"/>
        <v>0</v>
      </c>
      <c r="AR189" s="134" t="s">
        <v>152</v>
      </c>
      <c r="AT189" s="134" t="s">
        <v>147</v>
      </c>
      <c r="AU189" s="134" t="s">
        <v>79</v>
      </c>
      <c r="AY189" s="2" t="s">
        <v>145</v>
      </c>
      <c r="BE189" s="135">
        <f t="shared" si="18"/>
        <v>0</v>
      </c>
      <c r="BF189" s="135">
        <f t="shared" si="19"/>
        <v>0</v>
      </c>
      <c r="BG189" s="135">
        <f t="shared" si="20"/>
        <v>0</v>
      </c>
      <c r="BH189" s="135">
        <f t="shared" si="21"/>
        <v>0</v>
      </c>
      <c r="BI189" s="135">
        <f t="shared" si="22"/>
        <v>0</v>
      </c>
      <c r="BJ189" s="2" t="s">
        <v>79</v>
      </c>
      <c r="BK189" s="135">
        <f t="shared" si="23"/>
        <v>0</v>
      </c>
      <c r="BL189" s="2" t="s">
        <v>152</v>
      </c>
      <c r="BM189" s="134" t="s">
        <v>902</v>
      </c>
    </row>
    <row r="190" spans="2:47" s="17" customFormat="1" ht="29.25">
      <c r="B190" s="18"/>
      <c r="D190" s="142" t="s">
        <v>310</v>
      </c>
      <c r="F190" s="164" t="s">
        <v>2600</v>
      </c>
      <c r="I190" s="138"/>
      <c r="L190" s="18"/>
      <c r="M190" s="139"/>
      <c r="T190" s="42"/>
      <c r="AT190" s="2" t="s">
        <v>310</v>
      </c>
      <c r="AU190" s="2" t="s">
        <v>79</v>
      </c>
    </row>
    <row r="191" spans="2:65" s="17" customFormat="1" ht="16.5" customHeight="1">
      <c r="B191" s="18"/>
      <c r="C191" s="123" t="s">
        <v>71</v>
      </c>
      <c r="D191" s="123" t="s">
        <v>147</v>
      </c>
      <c r="E191" s="124" t="s">
        <v>2601</v>
      </c>
      <c r="F191" s="125" t="s">
        <v>2602</v>
      </c>
      <c r="G191" s="126" t="s">
        <v>1495</v>
      </c>
      <c r="H191" s="127">
        <v>1</v>
      </c>
      <c r="I191" s="128"/>
      <c r="J191" s="129">
        <f t="shared" si="14"/>
        <v>0</v>
      </c>
      <c r="K191" s="125" t="s">
        <v>19</v>
      </c>
      <c r="L191" s="18"/>
      <c r="M191" s="130" t="s">
        <v>19</v>
      </c>
      <c r="N191" s="131" t="s">
        <v>42</v>
      </c>
      <c r="P191" s="132">
        <f t="shared" si="15"/>
        <v>0</v>
      </c>
      <c r="Q191" s="132">
        <v>0</v>
      </c>
      <c r="R191" s="132">
        <f t="shared" si="16"/>
        <v>0</v>
      </c>
      <c r="S191" s="132">
        <v>0</v>
      </c>
      <c r="T191" s="133">
        <f t="shared" si="17"/>
        <v>0</v>
      </c>
      <c r="AR191" s="134" t="s">
        <v>152</v>
      </c>
      <c r="AT191" s="134" t="s">
        <v>147</v>
      </c>
      <c r="AU191" s="134" t="s">
        <v>79</v>
      </c>
      <c r="AY191" s="2" t="s">
        <v>145</v>
      </c>
      <c r="BE191" s="135">
        <f t="shared" si="18"/>
        <v>0</v>
      </c>
      <c r="BF191" s="135">
        <f t="shared" si="19"/>
        <v>0</v>
      </c>
      <c r="BG191" s="135">
        <f t="shared" si="20"/>
        <v>0</v>
      </c>
      <c r="BH191" s="135">
        <f t="shared" si="21"/>
        <v>0</v>
      </c>
      <c r="BI191" s="135">
        <f t="shared" si="22"/>
        <v>0</v>
      </c>
      <c r="BJ191" s="2" t="s">
        <v>79</v>
      </c>
      <c r="BK191" s="135">
        <f t="shared" si="23"/>
        <v>0</v>
      </c>
      <c r="BL191" s="2" t="s">
        <v>152</v>
      </c>
      <c r="BM191" s="134" t="s">
        <v>913</v>
      </c>
    </row>
    <row r="192" spans="2:47" s="17" customFormat="1" ht="68.25">
      <c r="B192" s="18"/>
      <c r="D192" s="142" t="s">
        <v>310</v>
      </c>
      <c r="F192" s="164" t="s">
        <v>2603</v>
      </c>
      <c r="I192" s="138"/>
      <c r="L192" s="18"/>
      <c r="M192" s="139"/>
      <c r="T192" s="42"/>
      <c r="AT192" s="2" t="s">
        <v>310</v>
      </c>
      <c r="AU192" s="2" t="s">
        <v>79</v>
      </c>
    </row>
    <row r="193" spans="2:65" s="17" customFormat="1" ht="16.5" customHeight="1">
      <c r="B193" s="18"/>
      <c r="C193" s="123" t="s">
        <v>71</v>
      </c>
      <c r="D193" s="123" t="s">
        <v>147</v>
      </c>
      <c r="E193" s="124" t="s">
        <v>2604</v>
      </c>
      <c r="F193" s="125" t="s">
        <v>2605</v>
      </c>
      <c r="G193" s="126" t="s">
        <v>2414</v>
      </c>
      <c r="H193" s="127">
        <v>1</v>
      </c>
      <c r="I193" s="128"/>
      <c r="J193" s="129">
        <f t="shared" si="14"/>
        <v>0</v>
      </c>
      <c r="K193" s="125" t="s">
        <v>19</v>
      </c>
      <c r="L193" s="18"/>
      <c r="M193" s="130" t="s">
        <v>19</v>
      </c>
      <c r="N193" s="131" t="s">
        <v>42</v>
      </c>
      <c r="P193" s="132">
        <f t="shared" si="15"/>
        <v>0</v>
      </c>
      <c r="Q193" s="132">
        <v>0</v>
      </c>
      <c r="R193" s="132">
        <f t="shared" si="16"/>
        <v>0</v>
      </c>
      <c r="S193" s="132">
        <v>0</v>
      </c>
      <c r="T193" s="133">
        <f t="shared" si="17"/>
        <v>0</v>
      </c>
      <c r="AR193" s="134" t="s">
        <v>152</v>
      </c>
      <c r="AT193" s="134" t="s">
        <v>147</v>
      </c>
      <c r="AU193" s="134" t="s">
        <v>79</v>
      </c>
      <c r="AY193" s="2" t="s">
        <v>145</v>
      </c>
      <c r="BE193" s="135">
        <f t="shared" si="18"/>
        <v>0</v>
      </c>
      <c r="BF193" s="135">
        <f t="shared" si="19"/>
        <v>0</v>
      </c>
      <c r="BG193" s="135">
        <f t="shared" si="20"/>
        <v>0</v>
      </c>
      <c r="BH193" s="135">
        <f t="shared" si="21"/>
        <v>0</v>
      </c>
      <c r="BI193" s="135">
        <f t="shared" si="22"/>
        <v>0</v>
      </c>
      <c r="BJ193" s="2" t="s">
        <v>79</v>
      </c>
      <c r="BK193" s="135">
        <f t="shared" si="23"/>
        <v>0</v>
      </c>
      <c r="BL193" s="2" t="s">
        <v>152</v>
      </c>
      <c r="BM193" s="134" t="s">
        <v>924</v>
      </c>
    </row>
    <row r="194" spans="2:47" s="17" customFormat="1" ht="39">
      <c r="B194" s="18"/>
      <c r="D194" s="142" t="s">
        <v>310</v>
      </c>
      <c r="F194" s="164" t="s">
        <v>2606</v>
      </c>
      <c r="I194" s="138"/>
      <c r="L194" s="18"/>
      <c r="M194" s="139"/>
      <c r="T194" s="42"/>
      <c r="AT194" s="2" t="s">
        <v>310</v>
      </c>
      <c r="AU194" s="2" t="s">
        <v>79</v>
      </c>
    </row>
    <row r="195" spans="2:65" s="17" customFormat="1" ht="16.5" customHeight="1">
      <c r="B195" s="18"/>
      <c r="C195" s="123" t="s">
        <v>71</v>
      </c>
      <c r="D195" s="123" t="s">
        <v>147</v>
      </c>
      <c r="E195" s="124" t="s">
        <v>2607</v>
      </c>
      <c r="F195" s="125" t="s">
        <v>2447</v>
      </c>
      <c r="G195" s="126" t="s">
        <v>1495</v>
      </c>
      <c r="H195" s="127">
        <v>1</v>
      </c>
      <c r="I195" s="128"/>
      <c r="J195" s="129">
        <f t="shared" si="14"/>
        <v>0</v>
      </c>
      <c r="K195" s="125" t="s">
        <v>19</v>
      </c>
      <c r="L195" s="18"/>
      <c r="M195" s="130" t="s">
        <v>19</v>
      </c>
      <c r="N195" s="131" t="s">
        <v>42</v>
      </c>
      <c r="P195" s="132">
        <f t="shared" si="15"/>
        <v>0</v>
      </c>
      <c r="Q195" s="132">
        <v>0</v>
      </c>
      <c r="R195" s="132">
        <f t="shared" si="16"/>
        <v>0</v>
      </c>
      <c r="S195" s="132">
        <v>0</v>
      </c>
      <c r="T195" s="133">
        <f t="shared" si="17"/>
        <v>0</v>
      </c>
      <c r="AR195" s="134" t="s">
        <v>152</v>
      </c>
      <c r="AT195" s="134" t="s">
        <v>147</v>
      </c>
      <c r="AU195" s="134" t="s">
        <v>79</v>
      </c>
      <c r="AY195" s="2" t="s">
        <v>145</v>
      </c>
      <c r="BE195" s="135">
        <f t="shared" si="18"/>
        <v>0</v>
      </c>
      <c r="BF195" s="135">
        <f t="shared" si="19"/>
        <v>0</v>
      </c>
      <c r="BG195" s="135">
        <f t="shared" si="20"/>
        <v>0</v>
      </c>
      <c r="BH195" s="135">
        <f t="shared" si="21"/>
        <v>0</v>
      </c>
      <c r="BI195" s="135">
        <f t="shared" si="22"/>
        <v>0</v>
      </c>
      <c r="BJ195" s="2" t="s">
        <v>79</v>
      </c>
      <c r="BK195" s="135">
        <f t="shared" si="23"/>
        <v>0</v>
      </c>
      <c r="BL195" s="2" t="s">
        <v>152</v>
      </c>
      <c r="BM195" s="134" t="s">
        <v>946</v>
      </c>
    </row>
    <row r="196" spans="2:47" s="17" customFormat="1" ht="19.5">
      <c r="B196" s="18"/>
      <c r="D196" s="142" t="s">
        <v>310</v>
      </c>
      <c r="F196" s="164" t="s">
        <v>2448</v>
      </c>
      <c r="I196" s="138"/>
      <c r="L196" s="18"/>
      <c r="M196" s="139"/>
      <c r="T196" s="42"/>
      <c r="AT196" s="2" t="s">
        <v>310</v>
      </c>
      <c r="AU196" s="2" t="s">
        <v>79</v>
      </c>
    </row>
    <row r="197" spans="2:65" s="17" customFormat="1" ht="37.9" customHeight="1">
      <c r="B197" s="18"/>
      <c r="C197" s="123" t="s">
        <v>71</v>
      </c>
      <c r="D197" s="123" t="s">
        <v>147</v>
      </c>
      <c r="E197" s="124" t="s">
        <v>2608</v>
      </c>
      <c r="F197" s="125" t="s">
        <v>2609</v>
      </c>
      <c r="G197" s="126" t="s">
        <v>1495</v>
      </c>
      <c r="H197" s="127">
        <v>1</v>
      </c>
      <c r="I197" s="128"/>
      <c r="J197" s="129">
        <f t="shared" si="14"/>
        <v>0</v>
      </c>
      <c r="K197" s="125" t="s">
        <v>19</v>
      </c>
      <c r="L197" s="18"/>
      <c r="M197" s="130" t="s">
        <v>19</v>
      </c>
      <c r="N197" s="131" t="s">
        <v>42</v>
      </c>
      <c r="P197" s="132">
        <f t="shared" si="15"/>
        <v>0</v>
      </c>
      <c r="Q197" s="132">
        <v>0</v>
      </c>
      <c r="R197" s="132">
        <f t="shared" si="16"/>
        <v>0</v>
      </c>
      <c r="S197" s="132">
        <v>0</v>
      </c>
      <c r="T197" s="133">
        <f t="shared" si="17"/>
        <v>0</v>
      </c>
      <c r="AR197" s="134" t="s">
        <v>152</v>
      </c>
      <c r="AT197" s="134" t="s">
        <v>147</v>
      </c>
      <c r="AU197" s="134" t="s">
        <v>79</v>
      </c>
      <c r="AY197" s="2" t="s">
        <v>145</v>
      </c>
      <c r="BE197" s="135">
        <f t="shared" si="18"/>
        <v>0</v>
      </c>
      <c r="BF197" s="135">
        <f t="shared" si="19"/>
        <v>0</v>
      </c>
      <c r="BG197" s="135">
        <f t="shared" si="20"/>
        <v>0</v>
      </c>
      <c r="BH197" s="135">
        <f t="shared" si="21"/>
        <v>0</v>
      </c>
      <c r="BI197" s="135">
        <f t="shared" si="22"/>
        <v>0</v>
      </c>
      <c r="BJ197" s="2" t="s">
        <v>79</v>
      </c>
      <c r="BK197" s="135">
        <f t="shared" si="23"/>
        <v>0</v>
      </c>
      <c r="BL197" s="2" t="s">
        <v>152</v>
      </c>
      <c r="BM197" s="134" t="s">
        <v>958</v>
      </c>
    </row>
    <row r="198" spans="2:47" s="17" customFormat="1" ht="117">
      <c r="B198" s="18"/>
      <c r="D198" s="142" t="s">
        <v>310</v>
      </c>
      <c r="F198" s="164" t="s">
        <v>2610</v>
      </c>
      <c r="I198" s="138"/>
      <c r="L198" s="18"/>
      <c r="M198" s="139"/>
      <c r="T198" s="42"/>
      <c r="AT198" s="2" t="s">
        <v>310</v>
      </c>
      <c r="AU198" s="2" t="s">
        <v>79</v>
      </c>
    </row>
    <row r="199" spans="2:65" s="17" customFormat="1" ht="16.5" customHeight="1">
      <c r="B199" s="18"/>
      <c r="C199" s="123" t="s">
        <v>71</v>
      </c>
      <c r="D199" s="123" t="s">
        <v>147</v>
      </c>
      <c r="E199" s="124" t="s">
        <v>2611</v>
      </c>
      <c r="F199" s="125" t="s">
        <v>2612</v>
      </c>
      <c r="G199" s="126" t="s">
        <v>1495</v>
      </c>
      <c r="H199" s="127">
        <v>1</v>
      </c>
      <c r="I199" s="128"/>
      <c r="J199" s="129">
        <f t="shared" si="14"/>
        <v>0</v>
      </c>
      <c r="K199" s="125" t="s">
        <v>19</v>
      </c>
      <c r="L199" s="18"/>
      <c r="M199" s="130" t="s">
        <v>19</v>
      </c>
      <c r="N199" s="131" t="s">
        <v>42</v>
      </c>
      <c r="P199" s="132">
        <f t="shared" si="15"/>
        <v>0</v>
      </c>
      <c r="Q199" s="132">
        <v>0</v>
      </c>
      <c r="R199" s="132">
        <f t="shared" si="16"/>
        <v>0</v>
      </c>
      <c r="S199" s="132">
        <v>0</v>
      </c>
      <c r="T199" s="133">
        <f t="shared" si="17"/>
        <v>0</v>
      </c>
      <c r="AR199" s="134" t="s">
        <v>152</v>
      </c>
      <c r="AT199" s="134" t="s">
        <v>147</v>
      </c>
      <c r="AU199" s="134" t="s">
        <v>79</v>
      </c>
      <c r="AY199" s="2" t="s">
        <v>145</v>
      </c>
      <c r="BE199" s="135">
        <f t="shared" si="18"/>
        <v>0</v>
      </c>
      <c r="BF199" s="135">
        <f t="shared" si="19"/>
        <v>0</v>
      </c>
      <c r="BG199" s="135">
        <f t="shared" si="20"/>
        <v>0</v>
      </c>
      <c r="BH199" s="135">
        <f t="shared" si="21"/>
        <v>0</v>
      </c>
      <c r="BI199" s="135">
        <f t="shared" si="22"/>
        <v>0</v>
      </c>
      <c r="BJ199" s="2" t="s">
        <v>79</v>
      </c>
      <c r="BK199" s="135">
        <f t="shared" si="23"/>
        <v>0</v>
      </c>
      <c r="BL199" s="2" t="s">
        <v>152</v>
      </c>
      <c r="BM199" s="134" t="s">
        <v>967</v>
      </c>
    </row>
    <row r="200" spans="2:47" s="17" customFormat="1" ht="78">
      <c r="B200" s="18"/>
      <c r="D200" s="142" t="s">
        <v>310</v>
      </c>
      <c r="F200" s="164" t="s">
        <v>2613</v>
      </c>
      <c r="I200" s="138"/>
      <c r="L200" s="18"/>
      <c r="M200" s="139"/>
      <c r="T200" s="42"/>
      <c r="AT200" s="2" t="s">
        <v>310</v>
      </c>
      <c r="AU200" s="2" t="s">
        <v>79</v>
      </c>
    </row>
    <row r="201" spans="2:65" s="17" customFormat="1" ht="16.5" customHeight="1">
      <c r="B201" s="18"/>
      <c r="C201" s="123" t="s">
        <v>71</v>
      </c>
      <c r="D201" s="123" t="s">
        <v>147</v>
      </c>
      <c r="E201" s="124" t="s">
        <v>2614</v>
      </c>
      <c r="F201" s="125" t="s">
        <v>2602</v>
      </c>
      <c r="G201" s="126" t="s">
        <v>1495</v>
      </c>
      <c r="H201" s="127">
        <v>1</v>
      </c>
      <c r="I201" s="128"/>
      <c r="J201" s="129">
        <f t="shared" si="14"/>
        <v>0</v>
      </c>
      <c r="K201" s="125" t="s">
        <v>19</v>
      </c>
      <c r="L201" s="18"/>
      <c r="M201" s="130" t="s">
        <v>19</v>
      </c>
      <c r="N201" s="131" t="s">
        <v>42</v>
      </c>
      <c r="P201" s="132">
        <f t="shared" si="15"/>
        <v>0</v>
      </c>
      <c r="Q201" s="132">
        <v>0</v>
      </c>
      <c r="R201" s="132">
        <f t="shared" si="16"/>
        <v>0</v>
      </c>
      <c r="S201" s="132">
        <v>0</v>
      </c>
      <c r="T201" s="133">
        <f t="shared" si="17"/>
        <v>0</v>
      </c>
      <c r="AR201" s="134" t="s">
        <v>152</v>
      </c>
      <c r="AT201" s="134" t="s">
        <v>147</v>
      </c>
      <c r="AU201" s="134" t="s">
        <v>79</v>
      </c>
      <c r="AY201" s="2" t="s">
        <v>145</v>
      </c>
      <c r="BE201" s="135">
        <f t="shared" si="18"/>
        <v>0</v>
      </c>
      <c r="BF201" s="135">
        <f t="shared" si="19"/>
        <v>0</v>
      </c>
      <c r="BG201" s="135">
        <f t="shared" si="20"/>
        <v>0</v>
      </c>
      <c r="BH201" s="135">
        <f t="shared" si="21"/>
        <v>0</v>
      </c>
      <c r="BI201" s="135">
        <f t="shared" si="22"/>
        <v>0</v>
      </c>
      <c r="BJ201" s="2" t="s">
        <v>79</v>
      </c>
      <c r="BK201" s="135">
        <f t="shared" si="23"/>
        <v>0</v>
      </c>
      <c r="BL201" s="2" t="s">
        <v>152</v>
      </c>
      <c r="BM201" s="134" t="s">
        <v>975</v>
      </c>
    </row>
    <row r="202" spans="2:47" s="17" customFormat="1" ht="68.25">
      <c r="B202" s="18"/>
      <c r="D202" s="142" t="s">
        <v>310</v>
      </c>
      <c r="F202" s="164" t="s">
        <v>2603</v>
      </c>
      <c r="I202" s="138"/>
      <c r="L202" s="18"/>
      <c r="M202" s="139"/>
      <c r="T202" s="42"/>
      <c r="AT202" s="2" t="s">
        <v>310</v>
      </c>
      <c r="AU202" s="2" t="s">
        <v>79</v>
      </c>
    </row>
    <row r="203" spans="2:65" s="17" customFormat="1" ht="16.5" customHeight="1">
      <c r="B203" s="18"/>
      <c r="C203" s="123" t="s">
        <v>71</v>
      </c>
      <c r="D203" s="123" t="s">
        <v>147</v>
      </c>
      <c r="E203" s="124" t="s">
        <v>2615</v>
      </c>
      <c r="F203" s="125" t="s">
        <v>2605</v>
      </c>
      <c r="G203" s="126" t="s">
        <v>2414</v>
      </c>
      <c r="H203" s="127">
        <v>1</v>
      </c>
      <c r="I203" s="128"/>
      <c r="J203" s="129">
        <f t="shared" si="14"/>
        <v>0</v>
      </c>
      <c r="K203" s="125" t="s">
        <v>19</v>
      </c>
      <c r="L203" s="18"/>
      <c r="M203" s="130" t="s">
        <v>19</v>
      </c>
      <c r="N203" s="131" t="s">
        <v>42</v>
      </c>
      <c r="P203" s="132">
        <f t="shared" si="15"/>
        <v>0</v>
      </c>
      <c r="Q203" s="132">
        <v>0</v>
      </c>
      <c r="R203" s="132">
        <f t="shared" si="16"/>
        <v>0</v>
      </c>
      <c r="S203" s="132">
        <v>0</v>
      </c>
      <c r="T203" s="133">
        <f t="shared" si="17"/>
        <v>0</v>
      </c>
      <c r="AR203" s="134" t="s">
        <v>152</v>
      </c>
      <c r="AT203" s="134" t="s">
        <v>147</v>
      </c>
      <c r="AU203" s="134" t="s">
        <v>79</v>
      </c>
      <c r="AY203" s="2" t="s">
        <v>145</v>
      </c>
      <c r="BE203" s="135">
        <f t="shared" si="18"/>
        <v>0</v>
      </c>
      <c r="BF203" s="135">
        <f t="shared" si="19"/>
        <v>0</v>
      </c>
      <c r="BG203" s="135">
        <f t="shared" si="20"/>
        <v>0</v>
      </c>
      <c r="BH203" s="135">
        <f t="shared" si="21"/>
        <v>0</v>
      </c>
      <c r="BI203" s="135">
        <f t="shared" si="22"/>
        <v>0</v>
      </c>
      <c r="BJ203" s="2" t="s">
        <v>79</v>
      </c>
      <c r="BK203" s="135">
        <f t="shared" si="23"/>
        <v>0</v>
      </c>
      <c r="BL203" s="2" t="s">
        <v>152</v>
      </c>
      <c r="BM203" s="134" t="s">
        <v>987</v>
      </c>
    </row>
    <row r="204" spans="2:47" s="17" customFormat="1" ht="39">
      <c r="B204" s="18"/>
      <c r="D204" s="142" t="s">
        <v>310</v>
      </c>
      <c r="F204" s="164" t="s">
        <v>2606</v>
      </c>
      <c r="I204" s="138"/>
      <c r="L204" s="18"/>
      <c r="M204" s="139"/>
      <c r="T204" s="42"/>
      <c r="AT204" s="2" t="s">
        <v>310</v>
      </c>
      <c r="AU204" s="2" t="s">
        <v>79</v>
      </c>
    </row>
    <row r="205" spans="2:65" s="17" customFormat="1" ht="16.5" customHeight="1">
      <c r="B205" s="18"/>
      <c r="C205" s="123" t="s">
        <v>71</v>
      </c>
      <c r="D205" s="123" t="s">
        <v>147</v>
      </c>
      <c r="E205" s="124" t="s">
        <v>2616</v>
      </c>
      <c r="F205" s="125" t="s">
        <v>2447</v>
      </c>
      <c r="G205" s="126" t="s">
        <v>1495</v>
      </c>
      <c r="H205" s="127">
        <v>1</v>
      </c>
      <c r="I205" s="128"/>
      <c r="J205" s="129">
        <f t="shared" si="14"/>
        <v>0</v>
      </c>
      <c r="K205" s="125" t="s">
        <v>19</v>
      </c>
      <c r="L205" s="18"/>
      <c r="M205" s="130" t="s">
        <v>19</v>
      </c>
      <c r="N205" s="131" t="s">
        <v>42</v>
      </c>
      <c r="P205" s="132">
        <f t="shared" si="15"/>
        <v>0</v>
      </c>
      <c r="Q205" s="132">
        <v>0</v>
      </c>
      <c r="R205" s="132">
        <f t="shared" si="16"/>
        <v>0</v>
      </c>
      <c r="S205" s="132">
        <v>0</v>
      </c>
      <c r="T205" s="133">
        <f t="shared" si="17"/>
        <v>0</v>
      </c>
      <c r="AR205" s="134" t="s">
        <v>152</v>
      </c>
      <c r="AT205" s="134" t="s">
        <v>147</v>
      </c>
      <c r="AU205" s="134" t="s">
        <v>79</v>
      </c>
      <c r="AY205" s="2" t="s">
        <v>145</v>
      </c>
      <c r="BE205" s="135">
        <f t="shared" si="18"/>
        <v>0</v>
      </c>
      <c r="BF205" s="135">
        <f t="shared" si="19"/>
        <v>0</v>
      </c>
      <c r="BG205" s="135">
        <f t="shared" si="20"/>
        <v>0</v>
      </c>
      <c r="BH205" s="135">
        <f t="shared" si="21"/>
        <v>0</v>
      </c>
      <c r="BI205" s="135">
        <f t="shared" si="22"/>
        <v>0</v>
      </c>
      <c r="BJ205" s="2" t="s">
        <v>79</v>
      </c>
      <c r="BK205" s="135">
        <f t="shared" si="23"/>
        <v>0</v>
      </c>
      <c r="BL205" s="2" t="s">
        <v>152</v>
      </c>
      <c r="BM205" s="134" t="s">
        <v>998</v>
      </c>
    </row>
    <row r="206" spans="2:47" s="17" customFormat="1" ht="19.5">
      <c r="B206" s="18"/>
      <c r="D206" s="142" t="s">
        <v>310</v>
      </c>
      <c r="F206" s="164" t="s">
        <v>2448</v>
      </c>
      <c r="I206" s="138"/>
      <c r="L206" s="18"/>
      <c r="M206" s="139"/>
      <c r="T206" s="42"/>
      <c r="AT206" s="2" t="s">
        <v>310</v>
      </c>
      <c r="AU206" s="2" t="s">
        <v>79</v>
      </c>
    </row>
    <row r="207" spans="2:65" s="17" customFormat="1" ht="37.9" customHeight="1">
      <c r="B207" s="18"/>
      <c r="C207" s="123" t="s">
        <v>71</v>
      </c>
      <c r="D207" s="123" t="s">
        <v>147</v>
      </c>
      <c r="E207" s="124" t="s">
        <v>2617</v>
      </c>
      <c r="F207" s="125" t="s">
        <v>2618</v>
      </c>
      <c r="G207" s="126" t="s">
        <v>1495</v>
      </c>
      <c r="H207" s="127">
        <v>1</v>
      </c>
      <c r="I207" s="128"/>
      <c r="J207" s="129">
        <f t="shared" si="14"/>
        <v>0</v>
      </c>
      <c r="K207" s="125" t="s">
        <v>19</v>
      </c>
      <c r="L207" s="18"/>
      <c r="M207" s="130" t="s">
        <v>19</v>
      </c>
      <c r="N207" s="131" t="s">
        <v>42</v>
      </c>
      <c r="P207" s="132">
        <f t="shared" si="15"/>
        <v>0</v>
      </c>
      <c r="Q207" s="132">
        <v>0</v>
      </c>
      <c r="R207" s="132">
        <f t="shared" si="16"/>
        <v>0</v>
      </c>
      <c r="S207" s="132">
        <v>0</v>
      </c>
      <c r="T207" s="133">
        <f t="shared" si="17"/>
        <v>0</v>
      </c>
      <c r="AR207" s="134" t="s">
        <v>152</v>
      </c>
      <c r="AT207" s="134" t="s">
        <v>147</v>
      </c>
      <c r="AU207" s="134" t="s">
        <v>79</v>
      </c>
      <c r="AY207" s="2" t="s">
        <v>145</v>
      </c>
      <c r="BE207" s="135">
        <f t="shared" si="18"/>
        <v>0</v>
      </c>
      <c r="BF207" s="135">
        <f t="shared" si="19"/>
        <v>0</v>
      </c>
      <c r="BG207" s="135">
        <f t="shared" si="20"/>
        <v>0</v>
      </c>
      <c r="BH207" s="135">
        <f t="shared" si="21"/>
        <v>0</v>
      </c>
      <c r="BI207" s="135">
        <f t="shared" si="22"/>
        <v>0</v>
      </c>
      <c r="BJ207" s="2" t="s">
        <v>79</v>
      </c>
      <c r="BK207" s="135">
        <f t="shared" si="23"/>
        <v>0</v>
      </c>
      <c r="BL207" s="2" t="s">
        <v>152</v>
      </c>
      <c r="BM207" s="134" t="s">
        <v>1010</v>
      </c>
    </row>
    <row r="208" spans="2:47" s="17" customFormat="1" ht="117">
      <c r="B208" s="18"/>
      <c r="D208" s="142" t="s">
        <v>310</v>
      </c>
      <c r="F208" s="164" t="s">
        <v>2619</v>
      </c>
      <c r="I208" s="138"/>
      <c r="L208" s="18"/>
      <c r="M208" s="139"/>
      <c r="T208" s="42"/>
      <c r="AT208" s="2" t="s">
        <v>310</v>
      </c>
      <c r="AU208" s="2" t="s">
        <v>79</v>
      </c>
    </row>
    <row r="209" spans="2:65" s="17" customFormat="1" ht="16.5" customHeight="1">
      <c r="B209" s="18"/>
      <c r="C209" s="123" t="s">
        <v>71</v>
      </c>
      <c r="D209" s="123" t="s">
        <v>147</v>
      </c>
      <c r="E209" s="124" t="s">
        <v>2620</v>
      </c>
      <c r="F209" s="125" t="s">
        <v>2612</v>
      </c>
      <c r="G209" s="126" t="s">
        <v>1495</v>
      </c>
      <c r="H209" s="127">
        <v>1</v>
      </c>
      <c r="I209" s="128"/>
      <c r="J209" s="129">
        <f t="shared" si="14"/>
        <v>0</v>
      </c>
      <c r="K209" s="125" t="s">
        <v>19</v>
      </c>
      <c r="L209" s="18"/>
      <c r="M209" s="130" t="s">
        <v>19</v>
      </c>
      <c r="N209" s="131" t="s">
        <v>42</v>
      </c>
      <c r="P209" s="132">
        <f t="shared" si="15"/>
        <v>0</v>
      </c>
      <c r="Q209" s="132">
        <v>0</v>
      </c>
      <c r="R209" s="132">
        <f t="shared" si="16"/>
        <v>0</v>
      </c>
      <c r="S209" s="132">
        <v>0</v>
      </c>
      <c r="T209" s="133">
        <f t="shared" si="17"/>
        <v>0</v>
      </c>
      <c r="AR209" s="134" t="s">
        <v>152</v>
      </c>
      <c r="AT209" s="134" t="s">
        <v>147</v>
      </c>
      <c r="AU209" s="134" t="s">
        <v>79</v>
      </c>
      <c r="AY209" s="2" t="s">
        <v>145</v>
      </c>
      <c r="BE209" s="135">
        <f t="shared" si="18"/>
        <v>0</v>
      </c>
      <c r="BF209" s="135">
        <f t="shared" si="19"/>
        <v>0</v>
      </c>
      <c r="BG209" s="135">
        <f t="shared" si="20"/>
        <v>0</v>
      </c>
      <c r="BH209" s="135">
        <f t="shared" si="21"/>
        <v>0</v>
      </c>
      <c r="BI209" s="135">
        <f t="shared" si="22"/>
        <v>0</v>
      </c>
      <c r="BJ209" s="2" t="s">
        <v>79</v>
      </c>
      <c r="BK209" s="135">
        <f t="shared" si="23"/>
        <v>0</v>
      </c>
      <c r="BL209" s="2" t="s">
        <v>152</v>
      </c>
      <c r="BM209" s="134" t="s">
        <v>1023</v>
      </c>
    </row>
    <row r="210" spans="2:47" s="17" customFormat="1" ht="78">
      <c r="B210" s="18"/>
      <c r="D210" s="142" t="s">
        <v>310</v>
      </c>
      <c r="F210" s="164" t="s">
        <v>2613</v>
      </c>
      <c r="I210" s="138"/>
      <c r="L210" s="18"/>
      <c r="M210" s="139"/>
      <c r="T210" s="42"/>
      <c r="AT210" s="2" t="s">
        <v>310</v>
      </c>
      <c r="AU210" s="2" t="s">
        <v>79</v>
      </c>
    </row>
    <row r="211" spans="2:65" s="17" customFormat="1" ht="37.9" customHeight="1">
      <c r="B211" s="18"/>
      <c r="C211" s="123" t="s">
        <v>71</v>
      </c>
      <c r="D211" s="123" t="s">
        <v>147</v>
      </c>
      <c r="E211" s="124" t="s">
        <v>2621</v>
      </c>
      <c r="F211" s="125" t="s">
        <v>2622</v>
      </c>
      <c r="G211" s="126" t="s">
        <v>1495</v>
      </c>
      <c r="H211" s="127">
        <v>1</v>
      </c>
      <c r="I211" s="128"/>
      <c r="J211" s="129">
        <f t="shared" si="14"/>
        <v>0</v>
      </c>
      <c r="K211" s="125" t="s">
        <v>19</v>
      </c>
      <c r="L211" s="18"/>
      <c r="M211" s="130" t="s">
        <v>19</v>
      </c>
      <c r="N211" s="131" t="s">
        <v>42</v>
      </c>
      <c r="P211" s="132">
        <f t="shared" si="15"/>
        <v>0</v>
      </c>
      <c r="Q211" s="132">
        <v>0</v>
      </c>
      <c r="R211" s="132">
        <f t="shared" si="16"/>
        <v>0</v>
      </c>
      <c r="S211" s="132">
        <v>0</v>
      </c>
      <c r="T211" s="133">
        <f t="shared" si="17"/>
        <v>0</v>
      </c>
      <c r="AR211" s="134" t="s">
        <v>152</v>
      </c>
      <c r="AT211" s="134" t="s">
        <v>147</v>
      </c>
      <c r="AU211" s="134" t="s">
        <v>79</v>
      </c>
      <c r="AY211" s="2" t="s">
        <v>145</v>
      </c>
      <c r="BE211" s="135">
        <f t="shared" si="18"/>
        <v>0</v>
      </c>
      <c r="BF211" s="135">
        <f t="shared" si="19"/>
        <v>0</v>
      </c>
      <c r="BG211" s="135">
        <f t="shared" si="20"/>
        <v>0</v>
      </c>
      <c r="BH211" s="135">
        <f t="shared" si="21"/>
        <v>0</v>
      </c>
      <c r="BI211" s="135">
        <f t="shared" si="22"/>
        <v>0</v>
      </c>
      <c r="BJ211" s="2" t="s">
        <v>79</v>
      </c>
      <c r="BK211" s="135">
        <f t="shared" si="23"/>
        <v>0</v>
      </c>
      <c r="BL211" s="2" t="s">
        <v>152</v>
      </c>
      <c r="BM211" s="134" t="s">
        <v>1038</v>
      </c>
    </row>
    <row r="212" spans="2:47" s="17" customFormat="1" ht="19.5">
      <c r="B212" s="18"/>
      <c r="D212" s="142" t="s">
        <v>310</v>
      </c>
      <c r="F212" s="164" t="s">
        <v>2623</v>
      </c>
      <c r="I212" s="138"/>
      <c r="L212" s="18"/>
      <c r="M212" s="139"/>
      <c r="T212" s="42"/>
      <c r="AT212" s="2" t="s">
        <v>310</v>
      </c>
      <c r="AU212" s="2" t="s">
        <v>79</v>
      </c>
    </row>
    <row r="213" spans="2:65" s="17" customFormat="1" ht="24.2" customHeight="1">
      <c r="B213" s="18"/>
      <c r="C213" s="123" t="s">
        <v>71</v>
      </c>
      <c r="D213" s="123" t="s">
        <v>147</v>
      </c>
      <c r="E213" s="124" t="s">
        <v>2624</v>
      </c>
      <c r="F213" s="125" t="s">
        <v>2625</v>
      </c>
      <c r="G213" s="126" t="s">
        <v>1495</v>
      </c>
      <c r="H213" s="127">
        <v>1</v>
      </c>
      <c r="I213" s="128"/>
      <c r="J213" s="129">
        <f t="shared" si="14"/>
        <v>0</v>
      </c>
      <c r="K213" s="125" t="s">
        <v>19</v>
      </c>
      <c r="L213" s="18"/>
      <c r="M213" s="130" t="s">
        <v>19</v>
      </c>
      <c r="N213" s="131" t="s">
        <v>42</v>
      </c>
      <c r="P213" s="132">
        <f t="shared" si="15"/>
        <v>0</v>
      </c>
      <c r="Q213" s="132">
        <v>0</v>
      </c>
      <c r="R213" s="132">
        <f t="shared" si="16"/>
        <v>0</v>
      </c>
      <c r="S213" s="132">
        <v>0</v>
      </c>
      <c r="T213" s="133">
        <f t="shared" si="17"/>
        <v>0</v>
      </c>
      <c r="AR213" s="134" t="s">
        <v>152</v>
      </c>
      <c r="AT213" s="134" t="s">
        <v>147</v>
      </c>
      <c r="AU213" s="134" t="s">
        <v>79</v>
      </c>
      <c r="AY213" s="2" t="s">
        <v>145</v>
      </c>
      <c r="BE213" s="135">
        <f t="shared" si="18"/>
        <v>0</v>
      </c>
      <c r="BF213" s="135">
        <f t="shared" si="19"/>
        <v>0</v>
      </c>
      <c r="BG213" s="135">
        <f t="shared" si="20"/>
        <v>0</v>
      </c>
      <c r="BH213" s="135">
        <f t="shared" si="21"/>
        <v>0</v>
      </c>
      <c r="BI213" s="135">
        <f t="shared" si="22"/>
        <v>0</v>
      </c>
      <c r="BJ213" s="2" t="s">
        <v>79</v>
      </c>
      <c r="BK213" s="135">
        <f t="shared" si="23"/>
        <v>0</v>
      </c>
      <c r="BL213" s="2" t="s">
        <v>152</v>
      </c>
      <c r="BM213" s="134" t="s">
        <v>1056</v>
      </c>
    </row>
    <row r="214" spans="2:47" s="17" customFormat="1" ht="29.25">
      <c r="B214" s="18"/>
      <c r="D214" s="142" t="s">
        <v>310</v>
      </c>
      <c r="F214" s="164" t="s">
        <v>2566</v>
      </c>
      <c r="I214" s="138"/>
      <c r="L214" s="18"/>
      <c r="M214" s="139"/>
      <c r="T214" s="42"/>
      <c r="AT214" s="2" t="s">
        <v>310</v>
      </c>
      <c r="AU214" s="2" t="s">
        <v>79</v>
      </c>
    </row>
    <row r="215" spans="2:65" s="17" customFormat="1" ht="24.2" customHeight="1">
      <c r="B215" s="18"/>
      <c r="C215" s="123" t="s">
        <v>71</v>
      </c>
      <c r="D215" s="123" t="s">
        <v>147</v>
      </c>
      <c r="E215" s="124" t="s">
        <v>2626</v>
      </c>
      <c r="F215" s="125" t="s">
        <v>2627</v>
      </c>
      <c r="G215" s="126" t="s">
        <v>1495</v>
      </c>
      <c r="H215" s="127">
        <v>1</v>
      </c>
      <c r="I215" s="128"/>
      <c r="J215" s="129">
        <f t="shared" si="14"/>
        <v>0</v>
      </c>
      <c r="K215" s="125" t="s">
        <v>19</v>
      </c>
      <c r="L215" s="18"/>
      <c r="M215" s="130" t="s">
        <v>19</v>
      </c>
      <c r="N215" s="131" t="s">
        <v>42</v>
      </c>
      <c r="P215" s="132">
        <f t="shared" si="15"/>
        <v>0</v>
      </c>
      <c r="Q215" s="132">
        <v>0</v>
      </c>
      <c r="R215" s="132">
        <f t="shared" si="16"/>
        <v>0</v>
      </c>
      <c r="S215" s="132">
        <v>0</v>
      </c>
      <c r="T215" s="133">
        <f t="shared" si="17"/>
        <v>0</v>
      </c>
      <c r="AR215" s="134" t="s">
        <v>152</v>
      </c>
      <c r="AT215" s="134" t="s">
        <v>147</v>
      </c>
      <c r="AU215" s="134" t="s">
        <v>79</v>
      </c>
      <c r="AY215" s="2" t="s">
        <v>145</v>
      </c>
      <c r="BE215" s="135">
        <f t="shared" si="18"/>
        <v>0</v>
      </c>
      <c r="BF215" s="135">
        <f t="shared" si="19"/>
        <v>0</v>
      </c>
      <c r="BG215" s="135">
        <f t="shared" si="20"/>
        <v>0</v>
      </c>
      <c r="BH215" s="135">
        <f t="shared" si="21"/>
        <v>0</v>
      </c>
      <c r="BI215" s="135">
        <f t="shared" si="22"/>
        <v>0</v>
      </c>
      <c r="BJ215" s="2" t="s">
        <v>79</v>
      </c>
      <c r="BK215" s="135">
        <f t="shared" si="23"/>
        <v>0</v>
      </c>
      <c r="BL215" s="2" t="s">
        <v>152</v>
      </c>
      <c r="BM215" s="134" t="s">
        <v>1070</v>
      </c>
    </row>
    <row r="216" spans="2:47" s="17" customFormat="1" ht="58.5">
      <c r="B216" s="18"/>
      <c r="D216" s="142" t="s">
        <v>310</v>
      </c>
      <c r="F216" s="164" t="s">
        <v>2628</v>
      </c>
      <c r="I216" s="138"/>
      <c r="L216" s="18"/>
      <c r="M216" s="139"/>
      <c r="T216" s="42"/>
      <c r="AT216" s="2" t="s">
        <v>310</v>
      </c>
      <c r="AU216" s="2" t="s">
        <v>79</v>
      </c>
    </row>
    <row r="217" spans="2:65" s="17" customFormat="1" ht="33" customHeight="1">
      <c r="B217" s="18"/>
      <c r="C217" s="123" t="s">
        <v>71</v>
      </c>
      <c r="D217" s="123" t="s">
        <v>147</v>
      </c>
      <c r="E217" s="124" t="s">
        <v>2629</v>
      </c>
      <c r="F217" s="125" t="s">
        <v>2630</v>
      </c>
      <c r="G217" s="126" t="s">
        <v>1495</v>
      </c>
      <c r="H217" s="127">
        <v>1</v>
      </c>
      <c r="I217" s="128"/>
      <c r="J217" s="129">
        <f t="shared" si="14"/>
        <v>0</v>
      </c>
      <c r="K217" s="125" t="s">
        <v>19</v>
      </c>
      <c r="L217" s="18"/>
      <c r="M217" s="130" t="s">
        <v>19</v>
      </c>
      <c r="N217" s="131" t="s">
        <v>42</v>
      </c>
      <c r="P217" s="132">
        <f t="shared" si="15"/>
        <v>0</v>
      </c>
      <c r="Q217" s="132">
        <v>0</v>
      </c>
      <c r="R217" s="132">
        <f t="shared" si="16"/>
        <v>0</v>
      </c>
      <c r="S217" s="132">
        <v>0</v>
      </c>
      <c r="T217" s="133">
        <f t="shared" si="17"/>
        <v>0</v>
      </c>
      <c r="AR217" s="134" t="s">
        <v>152</v>
      </c>
      <c r="AT217" s="134" t="s">
        <v>147</v>
      </c>
      <c r="AU217" s="134" t="s">
        <v>79</v>
      </c>
      <c r="AY217" s="2" t="s">
        <v>145</v>
      </c>
      <c r="BE217" s="135">
        <f t="shared" si="18"/>
        <v>0</v>
      </c>
      <c r="BF217" s="135">
        <f t="shared" si="19"/>
        <v>0</v>
      </c>
      <c r="BG217" s="135">
        <f t="shared" si="20"/>
        <v>0</v>
      </c>
      <c r="BH217" s="135">
        <f t="shared" si="21"/>
        <v>0</v>
      </c>
      <c r="BI217" s="135">
        <f t="shared" si="22"/>
        <v>0</v>
      </c>
      <c r="BJ217" s="2" t="s">
        <v>79</v>
      </c>
      <c r="BK217" s="135">
        <f t="shared" si="23"/>
        <v>0</v>
      </c>
      <c r="BL217" s="2" t="s">
        <v>152</v>
      </c>
      <c r="BM217" s="134" t="s">
        <v>1083</v>
      </c>
    </row>
    <row r="218" spans="2:47" s="17" customFormat="1" ht="165.75">
      <c r="B218" s="18"/>
      <c r="D218" s="142" t="s">
        <v>310</v>
      </c>
      <c r="F218" s="164" t="s">
        <v>2631</v>
      </c>
      <c r="I218" s="138"/>
      <c r="L218" s="18"/>
      <c r="M218" s="139"/>
      <c r="T218" s="42"/>
      <c r="AT218" s="2" t="s">
        <v>310</v>
      </c>
      <c r="AU218" s="2" t="s">
        <v>79</v>
      </c>
    </row>
    <row r="219" spans="2:65" s="17" customFormat="1" ht="21.75" customHeight="1">
      <c r="B219" s="18"/>
      <c r="C219" s="123" t="s">
        <v>71</v>
      </c>
      <c r="D219" s="123" t="s">
        <v>147</v>
      </c>
      <c r="E219" s="124" t="s">
        <v>2632</v>
      </c>
      <c r="F219" s="125" t="s">
        <v>2633</v>
      </c>
      <c r="G219" s="126" t="s">
        <v>1495</v>
      </c>
      <c r="H219" s="127">
        <v>3</v>
      </c>
      <c r="I219" s="128"/>
      <c r="J219" s="129">
        <f t="shared" si="14"/>
        <v>0</v>
      </c>
      <c r="K219" s="125" t="s">
        <v>19</v>
      </c>
      <c r="L219" s="18"/>
      <c r="M219" s="130" t="s">
        <v>19</v>
      </c>
      <c r="N219" s="131" t="s">
        <v>42</v>
      </c>
      <c r="P219" s="132">
        <f t="shared" si="15"/>
        <v>0</v>
      </c>
      <c r="Q219" s="132">
        <v>0</v>
      </c>
      <c r="R219" s="132">
        <f t="shared" si="16"/>
        <v>0</v>
      </c>
      <c r="S219" s="132">
        <v>0</v>
      </c>
      <c r="T219" s="133">
        <f t="shared" si="17"/>
        <v>0</v>
      </c>
      <c r="AR219" s="134" t="s">
        <v>152</v>
      </c>
      <c r="AT219" s="134" t="s">
        <v>147</v>
      </c>
      <c r="AU219" s="134" t="s">
        <v>79</v>
      </c>
      <c r="AY219" s="2" t="s">
        <v>145</v>
      </c>
      <c r="BE219" s="135">
        <f t="shared" si="18"/>
        <v>0</v>
      </c>
      <c r="BF219" s="135">
        <f t="shared" si="19"/>
        <v>0</v>
      </c>
      <c r="BG219" s="135">
        <f t="shared" si="20"/>
        <v>0</v>
      </c>
      <c r="BH219" s="135">
        <f t="shared" si="21"/>
        <v>0</v>
      </c>
      <c r="BI219" s="135">
        <f t="shared" si="22"/>
        <v>0</v>
      </c>
      <c r="BJ219" s="2" t="s">
        <v>79</v>
      </c>
      <c r="BK219" s="135">
        <f t="shared" si="23"/>
        <v>0</v>
      </c>
      <c r="BL219" s="2" t="s">
        <v>152</v>
      </c>
      <c r="BM219" s="134" t="s">
        <v>1094</v>
      </c>
    </row>
    <row r="220" spans="2:47" s="17" customFormat="1" ht="107.25">
      <c r="B220" s="18"/>
      <c r="D220" s="142" t="s">
        <v>310</v>
      </c>
      <c r="F220" s="164" t="s">
        <v>2634</v>
      </c>
      <c r="I220" s="138"/>
      <c r="L220" s="18"/>
      <c r="M220" s="139"/>
      <c r="T220" s="42"/>
      <c r="AT220" s="2" t="s">
        <v>310</v>
      </c>
      <c r="AU220" s="2" t="s">
        <v>79</v>
      </c>
    </row>
    <row r="221" spans="2:65" s="17" customFormat="1" ht="16.5" customHeight="1">
      <c r="B221" s="18"/>
      <c r="C221" s="123" t="s">
        <v>71</v>
      </c>
      <c r="D221" s="123" t="s">
        <v>147</v>
      </c>
      <c r="E221" s="124" t="s">
        <v>2635</v>
      </c>
      <c r="F221" s="125" t="s">
        <v>2636</v>
      </c>
      <c r="G221" s="126" t="s">
        <v>1495</v>
      </c>
      <c r="H221" s="127">
        <v>1</v>
      </c>
      <c r="I221" s="128"/>
      <c r="J221" s="129">
        <f t="shared" si="14"/>
        <v>0</v>
      </c>
      <c r="K221" s="125" t="s">
        <v>19</v>
      </c>
      <c r="L221" s="18"/>
      <c r="M221" s="130" t="s">
        <v>19</v>
      </c>
      <c r="N221" s="131" t="s">
        <v>42</v>
      </c>
      <c r="P221" s="132">
        <f t="shared" si="15"/>
        <v>0</v>
      </c>
      <c r="Q221" s="132">
        <v>0</v>
      </c>
      <c r="R221" s="132">
        <f t="shared" si="16"/>
        <v>0</v>
      </c>
      <c r="S221" s="132">
        <v>0</v>
      </c>
      <c r="T221" s="133">
        <f t="shared" si="17"/>
        <v>0</v>
      </c>
      <c r="AR221" s="134" t="s">
        <v>152</v>
      </c>
      <c r="AT221" s="134" t="s">
        <v>147</v>
      </c>
      <c r="AU221" s="134" t="s">
        <v>79</v>
      </c>
      <c r="AY221" s="2" t="s">
        <v>145</v>
      </c>
      <c r="BE221" s="135">
        <f t="shared" si="18"/>
        <v>0</v>
      </c>
      <c r="BF221" s="135">
        <f t="shared" si="19"/>
        <v>0</v>
      </c>
      <c r="BG221" s="135">
        <f t="shared" si="20"/>
        <v>0</v>
      </c>
      <c r="BH221" s="135">
        <f t="shared" si="21"/>
        <v>0</v>
      </c>
      <c r="BI221" s="135">
        <f t="shared" si="22"/>
        <v>0</v>
      </c>
      <c r="BJ221" s="2" t="s">
        <v>79</v>
      </c>
      <c r="BK221" s="135">
        <f t="shared" si="23"/>
        <v>0</v>
      </c>
      <c r="BL221" s="2" t="s">
        <v>152</v>
      </c>
      <c r="BM221" s="134" t="s">
        <v>1108</v>
      </c>
    </row>
    <row r="222" spans="2:47" s="17" customFormat="1" ht="78">
      <c r="B222" s="18"/>
      <c r="D222" s="142" t="s">
        <v>310</v>
      </c>
      <c r="F222" s="164" t="s">
        <v>2637</v>
      </c>
      <c r="I222" s="138"/>
      <c r="L222" s="18"/>
      <c r="M222" s="139"/>
      <c r="T222" s="42"/>
      <c r="AT222" s="2" t="s">
        <v>310</v>
      </c>
      <c r="AU222" s="2" t="s">
        <v>79</v>
      </c>
    </row>
    <row r="223" spans="2:65" s="17" customFormat="1" ht="16.5" customHeight="1">
      <c r="B223" s="18"/>
      <c r="C223" s="123" t="s">
        <v>71</v>
      </c>
      <c r="D223" s="123" t="s">
        <v>147</v>
      </c>
      <c r="E223" s="124" t="s">
        <v>2638</v>
      </c>
      <c r="F223" s="125" t="s">
        <v>2639</v>
      </c>
      <c r="G223" s="126" t="s">
        <v>1495</v>
      </c>
      <c r="H223" s="127">
        <v>1</v>
      </c>
      <c r="I223" s="128"/>
      <c r="J223" s="129">
        <f t="shared" si="14"/>
        <v>0</v>
      </c>
      <c r="K223" s="125" t="s">
        <v>19</v>
      </c>
      <c r="L223" s="18"/>
      <c r="M223" s="130" t="s">
        <v>19</v>
      </c>
      <c r="N223" s="131" t="s">
        <v>42</v>
      </c>
      <c r="P223" s="132">
        <f t="shared" si="15"/>
        <v>0</v>
      </c>
      <c r="Q223" s="132">
        <v>0</v>
      </c>
      <c r="R223" s="132">
        <f t="shared" si="16"/>
        <v>0</v>
      </c>
      <c r="S223" s="132">
        <v>0</v>
      </c>
      <c r="T223" s="133">
        <f t="shared" si="17"/>
        <v>0</v>
      </c>
      <c r="AR223" s="134" t="s">
        <v>152</v>
      </c>
      <c r="AT223" s="134" t="s">
        <v>147</v>
      </c>
      <c r="AU223" s="134" t="s">
        <v>79</v>
      </c>
      <c r="AY223" s="2" t="s">
        <v>145</v>
      </c>
      <c r="BE223" s="135">
        <f t="shared" si="18"/>
        <v>0</v>
      </c>
      <c r="BF223" s="135">
        <f t="shared" si="19"/>
        <v>0</v>
      </c>
      <c r="BG223" s="135">
        <f t="shared" si="20"/>
        <v>0</v>
      </c>
      <c r="BH223" s="135">
        <f t="shared" si="21"/>
        <v>0</v>
      </c>
      <c r="BI223" s="135">
        <f t="shared" si="22"/>
        <v>0</v>
      </c>
      <c r="BJ223" s="2" t="s">
        <v>79</v>
      </c>
      <c r="BK223" s="135">
        <f t="shared" si="23"/>
        <v>0</v>
      </c>
      <c r="BL223" s="2" t="s">
        <v>152</v>
      </c>
      <c r="BM223" s="134" t="s">
        <v>1119</v>
      </c>
    </row>
    <row r="224" spans="2:47" s="17" customFormat="1" ht="78">
      <c r="B224" s="18"/>
      <c r="D224" s="142" t="s">
        <v>310</v>
      </c>
      <c r="F224" s="164" t="s">
        <v>2640</v>
      </c>
      <c r="I224" s="138"/>
      <c r="L224" s="18"/>
      <c r="M224" s="139"/>
      <c r="T224" s="42"/>
      <c r="AT224" s="2" t="s">
        <v>310</v>
      </c>
      <c r="AU224" s="2" t="s">
        <v>79</v>
      </c>
    </row>
    <row r="225" spans="2:65" s="17" customFormat="1" ht="16.5" customHeight="1">
      <c r="B225" s="18"/>
      <c r="C225" s="123" t="s">
        <v>71</v>
      </c>
      <c r="D225" s="123" t="s">
        <v>147</v>
      </c>
      <c r="E225" s="124" t="s">
        <v>2641</v>
      </c>
      <c r="F225" s="125" t="s">
        <v>2642</v>
      </c>
      <c r="G225" s="126" t="s">
        <v>1495</v>
      </c>
      <c r="H225" s="127">
        <v>1</v>
      </c>
      <c r="I225" s="128"/>
      <c r="J225" s="129">
        <f t="shared" si="14"/>
        <v>0</v>
      </c>
      <c r="K225" s="125" t="s">
        <v>19</v>
      </c>
      <c r="L225" s="18"/>
      <c r="M225" s="130" t="s">
        <v>19</v>
      </c>
      <c r="N225" s="131" t="s">
        <v>42</v>
      </c>
      <c r="P225" s="132">
        <f t="shared" si="15"/>
        <v>0</v>
      </c>
      <c r="Q225" s="132">
        <v>0</v>
      </c>
      <c r="R225" s="132">
        <f t="shared" si="16"/>
        <v>0</v>
      </c>
      <c r="S225" s="132">
        <v>0</v>
      </c>
      <c r="T225" s="133">
        <f t="shared" si="17"/>
        <v>0</v>
      </c>
      <c r="AR225" s="134" t="s">
        <v>152</v>
      </c>
      <c r="AT225" s="134" t="s">
        <v>147</v>
      </c>
      <c r="AU225" s="134" t="s">
        <v>79</v>
      </c>
      <c r="AY225" s="2" t="s">
        <v>145</v>
      </c>
      <c r="BE225" s="135">
        <f t="shared" si="18"/>
        <v>0</v>
      </c>
      <c r="BF225" s="135">
        <f t="shared" si="19"/>
        <v>0</v>
      </c>
      <c r="BG225" s="135">
        <f t="shared" si="20"/>
        <v>0</v>
      </c>
      <c r="BH225" s="135">
        <f t="shared" si="21"/>
        <v>0</v>
      </c>
      <c r="BI225" s="135">
        <f t="shared" si="22"/>
        <v>0</v>
      </c>
      <c r="BJ225" s="2" t="s">
        <v>79</v>
      </c>
      <c r="BK225" s="135">
        <f t="shared" si="23"/>
        <v>0</v>
      </c>
      <c r="BL225" s="2" t="s">
        <v>152</v>
      </c>
      <c r="BM225" s="134" t="s">
        <v>1131</v>
      </c>
    </row>
    <row r="226" spans="2:47" s="17" customFormat="1" ht="29.25">
      <c r="B226" s="18"/>
      <c r="D226" s="142" t="s">
        <v>310</v>
      </c>
      <c r="F226" s="164" t="s">
        <v>2643</v>
      </c>
      <c r="I226" s="138"/>
      <c r="L226" s="18"/>
      <c r="M226" s="139"/>
      <c r="T226" s="42"/>
      <c r="AT226" s="2" t="s">
        <v>310</v>
      </c>
      <c r="AU226" s="2" t="s">
        <v>79</v>
      </c>
    </row>
    <row r="227" spans="2:65" s="17" customFormat="1" ht="16.5" customHeight="1">
      <c r="B227" s="18"/>
      <c r="C227" s="123" t="s">
        <v>71</v>
      </c>
      <c r="D227" s="123" t="s">
        <v>147</v>
      </c>
      <c r="E227" s="124" t="s">
        <v>2644</v>
      </c>
      <c r="F227" s="125" t="s">
        <v>2447</v>
      </c>
      <c r="G227" s="126" t="s">
        <v>1495</v>
      </c>
      <c r="H227" s="127">
        <v>1</v>
      </c>
      <c r="I227" s="128"/>
      <c r="J227" s="129">
        <f t="shared" si="14"/>
        <v>0</v>
      </c>
      <c r="K227" s="125" t="s">
        <v>19</v>
      </c>
      <c r="L227" s="18"/>
      <c r="M227" s="130" t="s">
        <v>19</v>
      </c>
      <c r="N227" s="131" t="s">
        <v>42</v>
      </c>
      <c r="P227" s="132">
        <f t="shared" si="15"/>
        <v>0</v>
      </c>
      <c r="Q227" s="132">
        <v>0</v>
      </c>
      <c r="R227" s="132">
        <f t="shared" si="16"/>
        <v>0</v>
      </c>
      <c r="S227" s="132">
        <v>0</v>
      </c>
      <c r="T227" s="133">
        <f t="shared" si="17"/>
        <v>0</v>
      </c>
      <c r="AR227" s="134" t="s">
        <v>152</v>
      </c>
      <c r="AT227" s="134" t="s">
        <v>147</v>
      </c>
      <c r="AU227" s="134" t="s">
        <v>79</v>
      </c>
      <c r="AY227" s="2" t="s">
        <v>145</v>
      </c>
      <c r="BE227" s="135">
        <f t="shared" si="18"/>
        <v>0</v>
      </c>
      <c r="BF227" s="135">
        <f t="shared" si="19"/>
        <v>0</v>
      </c>
      <c r="BG227" s="135">
        <f t="shared" si="20"/>
        <v>0</v>
      </c>
      <c r="BH227" s="135">
        <f t="shared" si="21"/>
        <v>0</v>
      </c>
      <c r="BI227" s="135">
        <f t="shared" si="22"/>
        <v>0</v>
      </c>
      <c r="BJ227" s="2" t="s">
        <v>79</v>
      </c>
      <c r="BK227" s="135">
        <f t="shared" si="23"/>
        <v>0</v>
      </c>
      <c r="BL227" s="2" t="s">
        <v>152</v>
      </c>
      <c r="BM227" s="134" t="s">
        <v>1140</v>
      </c>
    </row>
    <row r="228" spans="2:47" s="17" customFormat="1" ht="19.5">
      <c r="B228" s="18"/>
      <c r="D228" s="142" t="s">
        <v>310</v>
      </c>
      <c r="F228" s="164" t="s">
        <v>2448</v>
      </c>
      <c r="I228" s="138"/>
      <c r="L228" s="18"/>
      <c r="M228" s="139"/>
      <c r="T228" s="42"/>
      <c r="AT228" s="2" t="s">
        <v>310</v>
      </c>
      <c r="AU228" s="2" t="s">
        <v>79</v>
      </c>
    </row>
    <row r="229" spans="2:65" s="17" customFormat="1" ht="16.5" customHeight="1">
      <c r="B229" s="18"/>
      <c r="C229" s="123" t="s">
        <v>71</v>
      </c>
      <c r="D229" s="123" t="s">
        <v>147</v>
      </c>
      <c r="E229" s="124" t="s">
        <v>2645</v>
      </c>
      <c r="F229" s="125" t="s">
        <v>2646</v>
      </c>
      <c r="G229" s="126" t="s">
        <v>1495</v>
      </c>
      <c r="H229" s="127">
        <v>1</v>
      </c>
      <c r="I229" s="128"/>
      <c r="J229" s="129">
        <f t="shared" si="14"/>
        <v>0</v>
      </c>
      <c r="K229" s="125" t="s">
        <v>19</v>
      </c>
      <c r="L229" s="18"/>
      <c r="M229" s="130" t="s">
        <v>19</v>
      </c>
      <c r="N229" s="131" t="s">
        <v>42</v>
      </c>
      <c r="P229" s="132">
        <f t="shared" si="15"/>
        <v>0</v>
      </c>
      <c r="Q229" s="132">
        <v>0</v>
      </c>
      <c r="R229" s="132">
        <f t="shared" si="16"/>
        <v>0</v>
      </c>
      <c r="S229" s="132">
        <v>0</v>
      </c>
      <c r="T229" s="133">
        <f t="shared" si="17"/>
        <v>0</v>
      </c>
      <c r="AR229" s="134" t="s">
        <v>152</v>
      </c>
      <c r="AT229" s="134" t="s">
        <v>147</v>
      </c>
      <c r="AU229" s="134" t="s">
        <v>79</v>
      </c>
      <c r="AY229" s="2" t="s">
        <v>145</v>
      </c>
      <c r="BE229" s="135">
        <f t="shared" si="18"/>
        <v>0</v>
      </c>
      <c r="BF229" s="135">
        <f t="shared" si="19"/>
        <v>0</v>
      </c>
      <c r="BG229" s="135">
        <f t="shared" si="20"/>
        <v>0</v>
      </c>
      <c r="BH229" s="135">
        <f t="shared" si="21"/>
        <v>0</v>
      </c>
      <c r="BI229" s="135">
        <f t="shared" si="22"/>
        <v>0</v>
      </c>
      <c r="BJ229" s="2" t="s">
        <v>79</v>
      </c>
      <c r="BK229" s="135">
        <f t="shared" si="23"/>
        <v>0</v>
      </c>
      <c r="BL229" s="2" t="s">
        <v>152</v>
      </c>
      <c r="BM229" s="134" t="s">
        <v>1150</v>
      </c>
    </row>
    <row r="230" spans="2:47" s="17" customFormat="1" ht="78">
      <c r="B230" s="18"/>
      <c r="D230" s="142" t="s">
        <v>310</v>
      </c>
      <c r="F230" s="164" t="s">
        <v>2647</v>
      </c>
      <c r="I230" s="138"/>
      <c r="L230" s="18"/>
      <c r="M230" s="139"/>
      <c r="T230" s="42"/>
      <c r="AT230" s="2" t="s">
        <v>310</v>
      </c>
      <c r="AU230" s="2" t="s">
        <v>79</v>
      </c>
    </row>
    <row r="231" spans="2:65" s="17" customFormat="1" ht="16.5" customHeight="1">
      <c r="B231" s="18"/>
      <c r="C231" s="123" t="s">
        <v>71</v>
      </c>
      <c r="D231" s="123" t="s">
        <v>147</v>
      </c>
      <c r="E231" s="124" t="s">
        <v>2648</v>
      </c>
      <c r="F231" s="125" t="s">
        <v>2649</v>
      </c>
      <c r="G231" s="126" t="s">
        <v>1495</v>
      </c>
      <c r="H231" s="127">
        <v>1</v>
      </c>
      <c r="I231" s="128"/>
      <c r="J231" s="129">
        <f t="shared" si="14"/>
        <v>0</v>
      </c>
      <c r="K231" s="125" t="s">
        <v>19</v>
      </c>
      <c r="L231" s="18"/>
      <c r="M231" s="130" t="s">
        <v>19</v>
      </c>
      <c r="N231" s="131" t="s">
        <v>42</v>
      </c>
      <c r="P231" s="132">
        <f t="shared" si="15"/>
        <v>0</v>
      </c>
      <c r="Q231" s="132">
        <v>0</v>
      </c>
      <c r="R231" s="132">
        <f t="shared" si="16"/>
        <v>0</v>
      </c>
      <c r="S231" s="132">
        <v>0</v>
      </c>
      <c r="T231" s="133">
        <f t="shared" si="17"/>
        <v>0</v>
      </c>
      <c r="AR231" s="134" t="s">
        <v>152</v>
      </c>
      <c r="AT231" s="134" t="s">
        <v>147</v>
      </c>
      <c r="AU231" s="134" t="s">
        <v>79</v>
      </c>
      <c r="AY231" s="2" t="s">
        <v>145</v>
      </c>
      <c r="BE231" s="135">
        <f t="shared" si="18"/>
        <v>0</v>
      </c>
      <c r="BF231" s="135">
        <f t="shared" si="19"/>
        <v>0</v>
      </c>
      <c r="BG231" s="135">
        <f t="shared" si="20"/>
        <v>0</v>
      </c>
      <c r="BH231" s="135">
        <f t="shared" si="21"/>
        <v>0</v>
      </c>
      <c r="BI231" s="135">
        <f t="shared" si="22"/>
        <v>0</v>
      </c>
      <c r="BJ231" s="2" t="s">
        <v>79</v>
      </c>
      <c r="BK231" s="135">
        <f t="shared" si="23"/>
        <v>0</v>
      </c>
      <c r="BL231" s="2" t="s">
        <v>152</v>
      </c>
      <c r="BM231" s="134" t="s">
        <v>1159</v>
      </c>
    </row>
    <row r="232" spans="2:47" s="17" customFormat="1" ht="58.5">
      <c r="B232" s="18"/>
      <c r="D232" s="142" t="s">
        <v>310</v>
      </c>
      <c r="F232" s="164" t="s">
        <v>2650</v>
      </c>
      <c r="I232" s="138"/>
      <c r="L232" s="18"/>
      <c r="M232" s="139"/>
      <c r="T232" s="42"/>
      <c r="AT232" s="2" t="s">
        <v>310</v>
      </c>
      <c r="AU232" s="2" t="s">
        <v>79</v>
      </c>
    </row>
    <row r="233" spans="2:65" s="17" customFormat="1" ht="16.5" customHeight="1">
      <c r="B233" s="18"/>
      <c r="C233" s="123" t="s">
        <v>71</v>
      </c>
      <c r="D233" s="123" t="s">
        <v>147</v>
      </c>
      <c r="E233" s="124" t="s">
        <v>2651</v>
      </c>
      <c r="F233" s="125" t="s">
        <v>2652</v>
      </c>
      <c r="G233" s="126" t="s">
        <v>1495</v>
      </c>
      <c r="H233" s="127">
        <v>1</v>
      </c>
      <c r="I233" s="128"/>
      <c r="J233" s="129">
        <f t="shared" si="14"/>
        <v>0</v>
      </c>
      <c r="K233" s="125" t="s">
        <v>19</v>
      </c>
      <c r="L233" s="18"/>
      <c r="M233" s="130" t="s">
        <v>19</v>
      </c>
      <c r="N233" s="131" t="s">
        <v>42</v>
      </c>
      <c r="P233" s="132">
        <f t="shared" si="15"/>
        <v>0</v>
      </c>
      <c r="Q233" s="132">
        <v>0</v>
      </c>
      <c r="R233" s="132">
        <f t="shared" si="16"/>
        <v>0</v>
      </c>
      <c r="S233" s="132">
        <v>0</v>
      </c>
      <c r="T233" s="133">
        <f t="shared" si="17"/>
        <v>0</v>
      </c>
      <c r="AR233" s="134" t="s">
        <v>152</v>
      </c>
      <c r="AT233" s="134" t="s">
        <v>147</v>
      </c>
      <c r="AU233" s="134" t="s">
        <v>79</v>
      </c>
      <c r="AY233" s="2" t="s">
        <v>145</v>
      </c>
      <c r="BE233" s="135">
        <f t="shared" si="18"/>
        <v>0</v>
      </c>
      <c r="BF233" s="135">
        <f t="shared" si="19"/>
        <v>0</v>
      </c>
      <c r="BG233" s="135">
        <f t="shared" si="20"/>
        <v>0</v>
      </c>
      <c r="BH233" s="135">
        <f t="shared" si="21"/>
        <v>0</v>
      </c>
      <c r="BI233" s="135">
        <f t="shared" si="22"/>
        <v>0</v>
      </c>
      <c r="BJ233" s="2" t="s">
        <v>79</v>
      </c>
      <c r="BK233" s="135">
        <f t="shared" si="23"/>
        <v>0</v>
      </c>
      <c r="BL233" s="2" t="s">
        <v>152</v>
      </c>
      <c r="BM233" s="134" t="s">
        <v>1169</v>
      </c>
    </row>
    <row r="234" spans="2:47" s="17" customFormat="1" ht="19.5">
      <c r="B234" s="18"/>
      <c r="D234" s="142" t="s">
        <v>310</v>
      </c>
      <c r="F234" s="164" t="s">
        <v>2653</v>
      </c>
      <c r="I234" s="138"/>
      <c r="L234" s="18"/>
      <c r="M234" s="139"/>
      <c r="T234" s="42"/>
      <c r="AT234" s="2" t="s">
        <v>310</v>
      </c>
      <c r="AU234" s="2" t="s">
        <v>79</v>
      </c>
    </row>
    <row r="235" spans="2:65" s="17" customFormat="1" ht="16.5" customHeight="1">
      <c r="B235" s="18"/>
      <c r="C235" s="123" t="s">
        <v>71</v>
      </c>
      <c r="D235" s="123" t="s">
        <v>147</v>
      </c>
      <c r="E235" s="124" t="s">
        <v>2654</v>
      </c>
      <c r="F235" s="125" t="s">
        <v>2447</v>
      </c>
      <c r="G235" s="126" t="s">
        <v>1495</v>
      </c>
      <c r="H235" s="127">
        <v>1</v>
      </c>
      <c r="I235" s="128"/>
      <c r="J235" s="129">
        <f t="shared" si="14"/>
        <v>0</v>
      </c>
      <c r="K235" s="125" t="s">
        <v>19</v>
      </c>
      <c r="L235" s="18"/>
      <c r="M235" s="130" t="s">
        <v>19</v>
      </c>
      <c r="N235" s="131" t="s">
        <v>42</v>
      </c>
      <c r="P235" s="132">
        <f t="shared" si="15"/>
        <v>0</v>
      </c>
      <c r="Q235" s="132">
        <v>0</v>
      </c>
      <c r="R235" s="132">
        <f t="shared" si="16"/>
        <v>0</v>
      </c>
      <c r="S235" s="132">
        <v>0</v>
      </c>
      <c r="T235" s="133">
        <f t="shared" si="17"/>
        <v>0</v>
      </c>
      <c r="AR235" s="134" t="s">
        <v>152</v>
      </c>
      <c r="AT235" s="134" t="s">
        <v>147</v>
      </c>
      <c r="AU235" s="134" t="s">
        <v>79</v>
      </c>
      <c r="AY235" s="2" t="s">
        <v>145</v>
      </c>
      <c r="BE235" s="135">
        <f t="shared" si="18"/>
        <v>0</v>
      </c>
      <c r="BF235" s="135">
        <f t="shared" si="19"/>
        <v>0</v>
      </c>
      <c r="BG235" s="135">
        <f t="shared" si="20"/>
        <v>0</v>
      </c>
      <c r="BH235" s="135">
        <f t="shared" si="21"/>
        <v>0</v>
      </c>
      <c r="BI235" s="135">
        <f t="shared" si="22"/>
        <v>0</v>
      </c>
      <c r="BJ235" s="2" t="s">
        <v>79</v>
      </c>
      <c r="BK235" s="135">
        <f t="shared" si="23"/>
        <v>0</v>
      </c>
      <c r="BL235" s="2" t="s">
        <v>152</v>
      </c>
      <c r="BM235" s="134" t="s">
        <v>1177</v>
      </c>
    </row>
    <row r="236" spans="2:47" s="17" customFormat="1" ht="19.5">
      <c r="B236" s="18"/>
      <c r="D236" s="142" t="s">
        <v>310</v>
      </c>
      <c r="F236" s="164" t="s">
        <v>2448</v>
      </c>
      <c r="I236" s="138"/>
      <c r="L236" s="18"/>
      <c r="M236" s="139"/>
      <c r="T236" s="42"/>
      <c r="AT236" s="2" t="s">
        <v>310</v>
      </c>
      <c r="AU236" s="2" t="s">
        <v>79</v>
      </c>
    </row>
    <row r="237" spans="2:65" s="17" customFormat="1" ht="16.5" customHeight="1">
      <c r="B237" s="18"/>
      <c r="C237" s="123" t="s">
        <v>71</v>
      </c>
      <c r="D237" s="123" t="s">
        <v>147</v>
      </c>
      <c r="E237" s="124" t="s">
        <v>2655</v>
      </c>
      <c r="F237" s="125" t="s">
        <v>2656</v>
      </c>
      <c r="G237" s="126" t="s">
        <v>1495</v>
      </c>
      <c r="H237" s="127">
        <v>3</v>
      </c>
      <c r="I237" s="128"/>
      <c r="J237" s="129">
        <f aca="true" t="shared" si="24" ref="J237:J256">ROUND(I237*H237,2)</f>
        <v>0</v>
      </c>
      <c r="K237" s="125" t="s">
        <v>19</v>
      </c>
      <c r="L237" s="18"/>
      <c r="M237" s="130" t="s">
        <v>19</v>
      </c>
      <c r="N237" s="131" t="s">
        <v>42</v>
      </c>
      <c r="P237" s="132">
        <f aca="true" t="shared" si="25" ref="P237:P256">O237*H237</f>
        <v>0</v>
      </c>
      <c r="Q237" s="132">
        <v>0</v>
      </c>
      <c r="R237" s="132">
        <f aca="true" t="shared" si="26" ref="R237:R256">Q237*H237</f>
        <v>0</v>
      </c>
      <c r="S237" s="132">
        <v>0</v>
      </c>
      <c r="T237" s="133">
        <f aca="true" t="shared" si="27" ref="T237:T256">S237*H237</f>
        <v>0</v>
      </c>
      <c r="AR237" s="134" t="s">
        <v>152</v>
      </c>
      <c r="AT237" s="134" t="s">
        <v>147</v>
      </c>
      <c r="AU237" s="134" t="s">
        <v>79</v>
      </c>
      <c r="AY237" s="2" t="s">
        <v>145</v>
      </c>
      <c r="BE237" s="135">
        <f aca="true" t="shared" si="28" ref="BE237:BE299">IF(N237="základní",J237,0)</f>
        <v>0</v>
      </c>
      <c r="BF237" s="135">
        <f aca="true" t="shared" si="29" ref="BF237:BF299">IF(N237="snížená",J237,0)</f>
        <v>0</v>
      </c>
      <c r="BG237" s="135">
        <f aca="true" t="shared" si="30" ref="BG237:BG299">IF(N237="zákl. přenesená",J237,0)</f>
        <v>0</v>
      </c>
      <c r="BH237" s="135">
        <f aca="true" t="shared" si="31" ref="BH237:BH299">IF(N237="sníž. přenesená",J237,0)</f>
        <v>0</v>
      </c>
      <c r="BI237" s="135">
        <f aca="true" t="shared" si="32" ref="BI237:BI299">IF(N237="nulová",J237,0)</f>
        <v>0</v>
      </c>
      <c r="BJ237" s="2" t="s">
        <v>79</v>
      </c>
      <c r="BK237" s="135">
        <f aca="true" t="shared" si="33" ref="BK237:BK256">ROUND(I237*H237,2)</f>
        <v>0</v>
      </c>
      <c r="BL237" s="2" t="s">
        <v>152</v>
      </c>
      <c r="BM237" s="134" t="s">
        <v>1189</v>
      </c>
    </row>
    <row r="238" spans="2:47" s="17" customFormat="1" ht="78">
      <c r="B238" s="18"/>
      <c r="D238" s="142" t="s">
        <v>310</v>
      </c>
      <c r="F238" s="164" t="s">
        <v>2657</v>
      </c>
      <c r="I238" s="138"/>
      <c r="L238" s="18"/>
      <c r="M238" s="139"/>
      <c r="T238" s="42"/>
      <c r="AT238" s="2" t="s">
        <v>310</v>
      </c>
      <c r="AU238" s="2" t="s">
        <v>79</v>
      </c>
    </row>
    <row r="239" spans="2:65" s="17" customFormat="1" ht="16.5" customHeight="1">
      <c r="B239" s="18"/>
      <c r="C239" s="123" t="s">
        <v>71</v>
      </c>
      <c r="D239" s="123" t="s">
        <v>147</v>
      </c>
      <c r="E239" s="124" t="s">
        <v>2658</v>
      </c>
      <c r="F239" s="125" t="s">
        <v>2659</v>
      </c>
      <c r="G239" s="126" t="s">
        <v>1495</v>
      </c>
      <c r="H239" s="127">
        <v>6</v>
      </c>
      <c r="I239" s="128"/>
      <c r="J239" s="129">
        <f t="shared" si="24"/>
        <v>0</v>
      </c>
      <c r="K239" s="125" t="s">
        <v>19</v>
      </c>
      <c r="L239" s="18"/>
      <c r="M239" s="130" t="s">
        <v>19</v>
      </c>
      <c r="N239" s="131" t="s">
        <v>42</v>
      </c>
      <c r="P239" s="132">
        <f t="shared" si="25"/>
        <v>0</v>
      </c>
      <c r="Q239" s="132">
        <v>0</v>
      </c>
      <c r="R239" s="132">
        <f t="shared" si="26"/>
        <v>0</v>
      </c>
      <c r="S239" s="132">
        <v>0</v>
      </c>
      <c r="T239" s="133">
        <f t="shared" si="27"/>
        <v>0</v>
      </c>
      <c r="AR239" s="134" t="s">
        <v>152</v>
      </c>
      <c r="AT239" s="134" t="s">
        <v>147</v>
      </c>
      <c r="AU239" s="134" t="s">
        <v>79</v>
      </c>
      <c r="AY239" s="2" t="s">
        <v>145</v>
      </c>
      <c r="BE239" s="135">
        <f t="shared" si="28"/>
        <v>0</v>
      </c>
      <c r="BF239" s="135">
        <f t="shared" si="29"/>
        <v>0</v>
      </c>
      <c r="BG239" s="135">
        <f t="shared" si="30"/>
        <v>0</v>
      </c>
      <c r="BH239" s="135">
        <f t="shared" si="31"/>
        <v>0</v>
      </c>
      <c r="BI239" s="135">
        <f t="shared" si="32"/>
        <v>0</v>
      </c>
      <c r="BJ239" s="2" t="s">
        <v>79</v>
      </c>
      <c r="BK239" s="135">
        <f t="shared" si="33"/>
        <v>0</v>
      </c>
      <c r="BL239" s="2" t="s">
        <v>152</v>
      </c>
      <c r="BM239" s="134" t="s">
        <v>1198</v>
      </c>
    </row>
    <row r="240" spans="2:47" s="17" customFormat="1" ht="68.25">
      <c r="B240" s="18"/>
      <c r="D240" s="142" t="s">
        <v>310</v>
      </c>
      <c r="F240" s="164" t="s">
        <v>2660</v>
      </c>
      <c r="I240" s="138"/>
      <c r="L240" s="18"/>
      <c r="M240" s="139"/>
      <c r="T240" s="42"/>
      <c r="AT240" s="2" t="s">
        <v>310</v>
      </c>
      <c r="AU240" s="2" t="s">
        <v>79</v>
      </c>
    </row>
    <row r="241" spans="2:65" s="17" customFormat="1" ht="16.5" customHeight="1">
      <c r="B241" s="18"/>
      <c r="C241" s="123" t="s">
        <v>71</v>
      </c>
      <c r="D241" s="123" t="s">
        <v>147</v>
      </c>
      <c r="E241" s="124" t="s">
        <v>2661</v>
      </c>
      <c r="F241" s="125" t="s">
        <v>2662</v>
      </c>
      <c r="G241" s="126" t="s">
        <v>1495</v>
      </c>
      <c r="H241" s="127">
        <v>2</v>
      </c>
      <c r="I241" s="128"/>
      <c r="J241" s="129">
        <f t="shared" si="24"/>
        <v>0</v>
      </c>
      <c r="K241" s="125" t="s">
        <v>19</v>
      </c>
      <c r="L241" s="18"/>
      <c r="M241" s="130" t="s">
        <v>19</v>
      </c>
      <c r="N241" s="131" t="s">
        <v>42</v>
      </c>
      <c r="P241" s="132">
        <f t="shared" si="25"/>
        <v>0</v>
      </c>
      <c r="Q241" s="132">
        <v>0</v>
      </c>
      <c r="R241" s="132">
        <f t="shared" si="26"/>
        <v>0</v>
      </c>
      <c r="S241" s="132">
        <v>0</v>
      </c>
      <c r="T241" s="133">
        <f t="shared" si="27"/>
        <v>0</v>
      </c>
      <c r="AR241" s="134" t="s">
        <v>152</v>
      </c>
      <c r="AT241" s="134" t="s">
        <v>147</v>
      </c>
      <c r="AU241" s="134" t="s">
        <v>79</v>
      </c>
      <c r="AY241" s="2" t="s">
        <v>145</v>
      </c>
      <c r="BE241" s="135">
        <f t="shared" si="28"/>
        <v>0</v>
      </c>
      <c r="BF241" s="135">
        <f t="shared" si="29"/>
        <v>0</v>
      </c>
      <c r="BG241" s="135">
        <f t="shared" si="30"/>
        <v>0</v>
      </c>
      <c r="BH241" s="135">
        <f t="shared" si="31"/>
        <v>0</v>
      </c>
      <c r="BI241" s="135">
        <f t="shared" si="32"/>
        <v>0</v>
      </c>
      <c r="BJ241" s="2" t="s">
        <v>79</v>
      </c>
      <c r="BK241" s="135">
        <f t="shared" si="33"/>
        <v>0</v>
      </c>
      <c r="BL241" s="2" t="s">
        <v>152</v>
      </c>
      <c r="BM241" s="134" t="s">
        <v>1214</v>
      </c>
    </row>
    <row r="242" spans="2:47" s="17" customFormat="1" ht="68.25">
      <c r="B242" s="18"/>
      <c r="D242" s="142" t="s">
        <v>310</v>
      </c>
      <c r="F242" s="164" t="s">
        <v>2660</v>
      </c>
      <c r="I242" s="138"/>
      <c r="L242" s="18"/>
      <c r="M242" s="139"/>
      <c r="T242" s="42"/>
      <c r="AT242" s="2" t="s">
        <v>310</v>
      </c>
      <c r="AU242" s="2" t="s">
        <v>79</v>
      </c>
    </row>
    <row r="243" spans="2:65" s="17" customFormat="1" ht="16.5" customHeight="1">
      <c r="B243" s="18"/>
      <c r="C243" s="123" t="s">
        <v>71</v>
      </c>
      <c r="D243" s="123" t="s">
        <v>147</v>
      </c>
      <c r="E243" s="124" t="s">
        <v>2663</v>
      </c>
      <c r="F243" s="125" t="s">
        <v>2664</v>
      </c>
      <c r="G243" s="126" t="s">
        <v>1495</v>
      </c>
      <c r="H243" s="127">
        <v>1</v>
      </c>
      <c r="I243" s="128"/>
      <c r="J243" s="129">
        <f t="shared" si="24"/>
        <v>0</v>
      </c>
      <c r="K243" s="125" t="s">
        <v>19</v>
      </c>
      <c r="L243" s="18"/>
      <c r="M243" s="130" t="s">
        <v>19</v>
      </c>
      <c r="N243" s="131" t="s">
        <v>42</v>
      </c>
      <c r="P243" s="132">
        <f t="shared" si="25"/>
        <v>0</v>
      </c>
      <c r="Q243" s="132">
        <v>0</v>
      </c>
      <c r="R243" s="132">
        <f t="shared" si="26"/>
        <v>0</v>
      </c>
      <c r="S243" s="132">
        <v>0</v>
      </c>
      <c r="T243" s="133">
        <f t="shared" si="27"/>
        <v>0</v>
      </c>
      <c r="AR243" s="134" t="s">
        <v>152</v>
      </c>
      <c r="AT243" s="134" t="s">
        <v>147</v>
      </c>
      <c r="AU243" s="134" t="s">
        <v>79</v>
      </c>
      <c r="AY243" s="2" t="s">
        <v>145</v>
      </c>
      <c r="BE243" s="135">
        <f t="shared" si="28"/>
        <v>0</v>
      </c>
      <c r="BF243" s="135">
        <f t="shared" si="29"/>
        <v>0</v>
      </c>
      <c r="BG243" s="135">
        <f t="shared" si="30"/>
        <v>0</v>
      </c>
      <c r="BH243" s="135">
        <f t="shared" si="31"/>
        <v>0</v>
      </c>
      <c r="BI243" s="135">
        <f t="shared" si="32"/>
        <v>0</v>
      </c>
      <c r="BJ243" s="2" t="s">
        <v>79</v>
      </c>
      <c r="BK243" s="135">
        <f t="shared" si="33"/>
        <v>0</v>
      </c>
      <c r="BL243" s="2" t="s">
        <v>152</v>
      </c>
      <c r="BM243" s="134" t="s">
        <v>1232</v>
      </c>
    </row>
    <row r="244" spans="2:65" s="17" customFormat="1" ht="16.5" customHeight="1">
      <c r="B244" s="18"/>
      <c r="C244" s="123" t="s">
        <v>71</v>
      </c>
      <c r="D244" s="123" t="s">
        <v>147</v>
      </c>
      <c r="E244" s="124" t="s">
        <v>2665</v>
      </c>
      <c r="F244" s="125" t="s">
        <v>2666</v>
      </c>
      <c r="G244" s="126" t="s">
        <v>1495</v>
      </c>
      <c r="H244" s="127">
        <v>5</v>
      </c>
      <c r="I244" s="128"/>
      <c r="J244" s="129">
        <f t="shared" si="24"/>
        <v>0</v>
      </c>
      <c r="K244" s="125" t="s">
        <v>19</v>
      </c>
      <c r="L244" s="18"/>
      <c r="M244" s="130" t="s">
        <v>19</v>
      </c>
      <c r="N244" s="131" t="s">
        <v>42</v>
      </c>
      <c r="P244" s="132">
        <f t="shared" si="25"/>
        <v>0</v>
      </c>
      <c r="Q244" s="132">
        <v>0</v>
      </c>
      <c r="R244" s="132">
        <f t="shared" si="26"/>
        <v>0</v>
      </c>
      <c r="S244" s="132">
        <v>0</v>
      </c>
      <c r="T244" s="133">
        <f t="shared" si="27"/>
        <v>0</v>
      </c>
      <c r="AR244" s="134" t="s">
        <v>152</v>
      </c>
      <c r="AT244" s="134" t="s">
        <v>147</v>
      </c>
      <c r="AU244" s="134" t="s">
        <v>79</v>
      </c>
      <c r="AY244" s="2" t="s">
        <v>145</v>
      </c>
      <c r="BE244" s="135">
        <f t="shared" si="28"/>
        <v>0</v>
      </c>
      <c r="BF244" s="135">
        <f t="shared" si="29"/>
        <v>0</v>
      </c>
      <c r="BG244" s="135">
        <f t="shared" si="30"/>
        <v>0</v>
      </c>
      <c r="BH244" s="135">
        <f t="shared" si="31"/>
        <v>0</v>
      </c>
      <c r="BI244" s="135">
        <f t="shared" si="32"/>
        <v>0</v>
      </c>
      <c r="BJ244" s="2" t="s">
        <v>79</v>
      </c>
      <c r="BK244" s="135">
        <f t="shared" si="33"/>
        <v>0</v>
      </c>
      <c r="BL244" s="2" t="s">
        <v>152</v>
      </c>
      <c r="BM244" s="134" t="s">
        <v>1243</v>
      </c>
    </row>
    <row r="245" spans="2:47" s="17" customFormat="1" ht="117">
      <c r="B245" s="18"/>
      <c r="D245" s="142" t="s">
        <v>310</v>
      </c>
      <c r="F245" s="164" t="s">
        <v>2667</v>
      </c>
      <c r="I245" s="138"/>
      <c r="L245" s="18"/>
      <c r="M245" s="139"/>
      <c r="T245" s="42"/>
      <c r="AT245" s="2" t="s">
        <v>310</v>
      </c>
      <c r="AU245" s="2" t="s">
        <v>79</v>
      </c>
    </row>
    <row r="246" spans="2:65" s="17" customFormat="1" ht="16.5" customHeight="1">
      <c r="B246" s="18"/>
      <c r="C246" s="123" t="s">
        <v>71</v>
      </c>
      <c r="D246" s="123" t="s">
        <v>147</v>
      </c>
      <c r="E246" s="124" t="s">
        <v>2668</v>
      </c>
      <c r="F246" s="125" t="s">
        <v>2669</v>
      </c>
      <c r="G246" s="126" t="s">
        <v>1495</v>
      </c>
      <c r="H246" s="127">
        <v>1</v>
      </c>
      <c r="I246" s="128"/>
      <c r="J246" s="129">
        <f t="shared" si="24"/>
        <v>0</v>
      </c>
      <c r="K246" s="125" t="s">
        <v>19</v>
      </c>
      <c r="L246" s="18"/>
      <c r="M246" s="130" t="s">
        <v>19</v>
      </c>
      <c r="N246" s="131" t="s">
        <v>42</v>
      </c>
      <c r="P246" s="132">
        <f t="shared" si="25"/>
        <v>0</v>
      </c>
      <c r="Q246" s="132">
        <v>0</v>
      </c>
      <c r="R246" s="132">
        <f t="shared" si="26"/>
        <v>0</v>
      </c>
      <c r="S246" s="132">
        <v>0</v>
      </c>
      <c r="T246" s="133">
        <f t="shared" si="27"/>
        <v>0</v>
      </c>
      <c r="AR246" s="134" t="s">
        <v>152</v>
      </c>
      <c r="AT246" s="134" t="s">
        <v>147</v>
      </c>
      <c r="AU246" s="134" t="s">
        <v>79</v>
      </c>
      <c r="AY246" s="2" t="s">
        <v>145</v>
      </c>
      <c r="BE246" s="135">
        <f t="shared" si="28"/>
        <v>0</v>
      </c>
      <c r="BF246" s="135">
        <f t="shared" si="29"/>
        <v>0</v>
      </c>
      <c r="BG246" s="135">
        <f t="shared" si="30"/>
        <v>0</v>
      </c>
      <c r="BH246" s="135">
        <f t="shared" si="31"/>
        <v>0</v>
      </c>
      <c r="BI246" s="135">
        <f t="shared" si="32"/>
        <v>0</v>
      </c>
      <c r="BJ246" s="2" t="s">
        <v>79</v>
      </c>
      <c r="BK246" s="135">
        <f t="shared" si="33"/>
        <v>0</v>
      </c>
      <c r="BL246" s="2" t="s">
        <v>152</v>
      </c>
      <c r="BM246" s="134" t="s">
        <v>1259</v>
      </c>
    </row>
    <row r="247" spans="2:47" s="17" customFormat="1" ht="68.25">
      <c r="B247" s="18"/>
      <c r="D247" s="142" t="s">
        <v>310</v>
      </c>
      <c r="F247" s="164" t="s">
        <v>2670</v>
      </c>
      <c r="I247" s="138"/>
      <c r="L247" s="18"/>
      <c r="M247" s="139"/>
      <c r="T247" s="42"/>
      <c r="AT247" s="2" t="s">
        <v>310</v>
      </c>
      <c r="AU247" s="2" t="s">
        <v>79</v>
      </c>
    </row>
    <row r="248" spans="2:65" s="17" customFormat="1" ht="24.2" customHeight="1">
      <c r="B248" s="18"/>
      <c r="C248" s="123" t="s">
        <v>71</v>
      </c>
      <c r="D248" s="123" t="s">
        <v>147</v>
      </c>
      <c r="E248" s="124" t="s">
        <v>2671</v>
      </c>
      <c r="F248" s="125" t="s">
        <v>2672</v>
      </c>
      <c r="G248" s="126" t="s">
        <v>1495</v>
      </c>
      <c r="H248" s="127">
        <v>5</v>
      </c>
      <c r="I248" s="128"/>
      <c r="J248" s="129">
        <f t="shared" si="24"/>
        <v>0</v>
      </c>
      <c r="K248" s="125" t="s">
        <v>19</v>
      </c>
      <c r="L248" s="18"/>
      <c r="M248" s="130" t="s">
        <v>19</v>
      </c>
      <c r="N248" s="131" t="s">
        <v>42</v>
      </c>
      <c r="P248" s="132">
        <f t="shared" si="25"/>
        <v>0</v>
      </c>
      <c r="Q248" s="132">
        <v>0</v>
      </c>
      <c r="R248" s="132">
        <f t="shared" si="26"/>
        <v>0</v>
      </c>
      <c r="S248" s="132">
        <v>0</v>
      </c>
      <c r="T248" s="133">
        <f t="shared" si="27"/>
        <v>0</v>
      </c>
      <c r="AR248" s="134" t="s">
        <v>152</v>
      </c>
      <c r="AT248" s="134" t="s">
        <v>147</v>
      </c>
      <c r="AU248" s="134" t="s">
        <v>79</v>
      </c>
      <c r="AY248" s="2" t="s">
        <v>145</v>
      </c>
      <c r="BE248" s="135">
        <f t="shared" si="28"/>
        <v>0</v>
      </c>
      <c r="BF248" s="135">
        <f t="shared" si="29"/>
        <v>0</v>
      </c>
      <c r="BG248" s="135">
        <f t="shared" si="30"/>
        <v>0</v>
      </c>
      <c r="BH248" s="135">
        <f t="shared" si="31"/>
        <v>0</v>
      </c>
      <c r="BI248" s="135">
        <f t="shared" si="32"/>
        <v>0</v>
      </c>
      <c r="BJ248" s="2" t="s">
        <v>79</v>
      </c>
      <c r="BK248" s="135">
        <f t="shared" si="33"/>
        <v>0</v>
      </c>
      <c r="BL248" s="2" t="s">
        <v>152</v>
      </c>
      <c r="BM248" s="134" t="s">
        <v>1271</v>
      </c>
    </row>
    <row r="249" spans="2:47" s="17" customFormat="1" ht="19.5">
      <c r="B249" s="18"/>
      <c r="D249" s="142" t="s">
        <v>310</v>
      </c>
      <c r="F249" s="164" t="s">
        <v>2673</v>
      </c>
      <c r="I249" s="138"/>
      <c r="L249" s="18"/>
      <c r="M249" s="139"/>
      <c r="T249" s="42"/>
      <c r="AT249" s="2" t="s">
        <v>310</v>
      </c>
      <c r="AU249" s="2" t="s">
        <v>79</v>
      </c>
    </row>
    <row r="250" spans="2:65" s="17" customFormat="1" ht="24.2" customHeight="1">
      <c r="B250" s="18"/>
      <c r="C250" s="123" t="s">
        <v>71</v>
      </c>
      <c r="D250" s="123" t="s">
        <v>147</v>
      </c>
      <c r="E250" s="124" t="s">
        <v>2674</v>
      </c>
      <c r="F250" s="125" t="s">
        <v>2675</v>
      </c>
      <c r="G250" s="126" t="s">
        <v>1495</v>
      </c>
      <c r="H250" s="127">
        <v>2</v>
      </c>
      <c r="I250" s="128"/>
      <c r="J250" s="129">
        <f t="shared" si="24"/>
        <v>0</v>
      </c>
      <c r="K250" s="125" t="s">
        <v>19</v>
      </c>
      <c r="L250" s="18"/>
      <c r="M250" s="130" t="s">
        <v>19</v>
      </c>
      <c r="N250" s="131" t="s">
        <v>42</v>
      </c>
      <c r="P250" s="132">
        <f t="shared" si="25"/>
        <v>0</v>
      </c>
      <c r="Q250" s="132">
        <v>0</v>
      </c>
      <c r="R250" s="132">
        <f t="shared" si="26"/>
        <v>0</v>
      </c>
      <c r="S250" s="132">
        <v>0</v>
      </c>
      <c r="T250" s="133">
        <f t="shared" si="27"/>
        <v>0</v>
      </c>
      <c r="AR250" s="134" t="s">
        <v>152</v>
      </c>
      <c r="AT250" s="134" t="s">
        <v>147</v>
      </c>
      <c r="AU250" s="134" t="s">
        <v>79</v>
      </c>
      <c r="AY250" s="2" t="s">
        <v>145</v>
      </c>
      <c r="BE250" s="135">
        <f t="shared" si="28"/>
        <v>0</v>
      </c>
      <c r="BF250" s="135">
        <f t="shared" si="29"/>
        <v>0</v>
      </c>
      <c r="BG250" s="135">
        <f t="shared" si="30"/>
        <v>0</v>
      </c>
      <c r="BH250" s="135">
        <f t="shared" si="31"/>
        <v>0</v>
      </c>
      <c r="BI250" s="135">
        <f t="shared" si="32"/>
        <v>0</v>
      </c>
      <c r="BJ250" s="2" t="s">
        <v>79</v>
      </c>
      <c r="BK250" s="135">
        <f t="shared" si="33"/>
        <v>0</v>
      </c>
      <c r="BL250" s="2" t="s">
        <v>152</v>
      </c>
      <c r="BM250" s="134" t="s">
        <v>1282</v>
      </c>
    </row>
    <row r="251" spans="2:47" s="17" customFormat="1" ht="19.5">
      <c r="B251" s="18"/>
      <c r="D251" s="142" t="s">
        <v>310</v>
      </c>
      <c r="F251" s="164" t="s">
        <v>2673</v>
      </c>
      <c r="I251" s="138"/>
      <c r="L251" s="18"/>
      <c r="M251" s="139"/>
      <c r="T251" s="42"/>
      <c r="AT251" s="2" t="s">
        <v>310</v>
      </c>
      <c r="AU251" s="2" t="s">
        <v>79</v>
      </c>
    </row>
    <row r="252" spans="2:65" s="17" customFormat="1" ht="24.2" customHeight="1">
      <c r="B252" s="18"/>
      <c r="C252" s="123" t="s">
        <v>71</v>
      </c>
      <c r="D252" s="123" t="s">
        <v>147</v>
      </c>
      <c r="E252" s="124" t="s">
        <v>2676</v>
      </c>
      <c r="F252" s="125" t="s">
        <v>2677</v>
      </c>
      <c r="G252" s="126" t="s">
        <v>1495</v>
      </c>
      <c r="H252" s="127">
        <v>1</v>
      </c>
      <c r="I252" s="128"/>
      <c r="J252" s="129">
        <f t="shared" si="24"/>
        <v>0</v>
      </c>
      <c r="K252" s="125" t="s">
        <v>19</v>
      </c>
      <c r="L252" s="18"/>
      <c r="M252" s="130" t="s">
        <v>19</v>
      </c>
      <c r="N252" s="131" t="s">
        <v>42</v>
      </c>
      <c r="P252" s="132">
        <f t="shared" si="25"/>
        <v>0</v>
      </c>
      <c r="Q252" s="132">
        <v>0</v>
      </c>
      <c r="R252" s="132">
        <f t="shared" si="26"/>
        <v>0</v>
      </c>
      <c r="S252" s="132">
        <v>0</v>
      </c>
      <c r="T252" s="133">
        <f t="shared" si="27"/>
        <v>0</v>
      </c>
      <c r="AR252" s="134" t="s">
        <v>152</v>
      </c>
      <c r="AT252" s="134" t="s">
        <v>147</v>
      </c>
      <c r="AU252" s="134" t="s">
        <v>79</v>
      </c>
      <c r="AY252" s="2" t="s">
        <v>145</v>
      </c>
      <c r="BE252" s="135">
        <f t="shared" si="28"/>
        <v>0</v>
      </c>
      <c r="BF252" s="135">
        <f t="shared" si="29"/>
        <v>0</v>
      </c>
      <c r="BG252" s="135">
        <f t="shared" si="30"/>
        <v>0</v>
      </c>
      <c r="BH252" s="135">
        <f t="shared" si="31"/>
        <v>0</v>
      </c>
      <c r="BI252" s="135">
        <f t="shared" si="32"/>
        <v>0</v>
      </c>
      <c r="BJ252" s="2" t="s">
        <v>79</v>
      </c>
      <c r="BK252" s="135">
        <f t="shared" si="33"/>
        <v>0</v>
      </c>
      <c r="BL252" s="2" t="s">
        <v>152</v>
      </c>
      <c r="BM252" s="134" t="s">
        <v>1296</v>
      </c>
    </row>
    <row r="253" spans="2:47" s="17" customFormat="1" ht="19.5">
      <c r="B253" s="18"/>
      <c r="D253" s="142" t="s">
        <v>310</v>
      </c>
      <c r="F253" s="164" t="s">
        <v>2673</v>
      </c>
      <c r="I253" s="138"/>
      <c r="L253" s="18"/>
      <c r="M253" s="139"/>
      <c r="T253" s="42"/>
      <c r="AT253" s="2" t="s">
        <v>310</v>
      </c>
      <c r="AU253" s="2" t="s">
        <v>79</v>
      </c>
    </row>
    <row r="254" spans="2:65" s="17" customFormat="1" ht="24.2" customHeight="1">
      <c r="B254" s="18"/>
      <c r="C254" s="123" t="s">
        <v>71</v>
      </c>
      <c r="D254" s="123" t="s">
        <v>147</v>
      </c>
      <c r="E254" s="124" t="s">
        <v>2678</v>
      </c>
      <c r="F254" s="125" t="s">
        <v>2679</v>
      </c>
      <c r="G254" s="126" t="s">
        <v>1495</v>
      </c>
      <c r="H254" s="127">
        <v>2</v>
      </c>
      <c r="I254" s="128"/>
      <c r="J254" s="129">
        <f t="shared" si="24"/>
        <v>0</v>
      </c>
      <c r="K254" s="125" t="s">
        <v>19</v>
      </c>
      <c r="L254" s="18"/>
      <c r="M254" s="130" t="s">
        <v>19</v>
      </c>
      <c r="N254" s="131" t="s">
        <v>42</v>
      </c>
      <c r="P254" s="132">
        <f t="shared" si="25"/>
        <v>0</v>
      </c>
      <c r="Q254" s="132">
        <v>0</v>
      </c>
      <c r="R254" s="132">
        <f t="shared" si="26"/>
        <v>0</v>
      </c>
      <c r="S254" s="132">
        <v>0</v>
      </c>
      <c r="T254" s="133">
        <f t="shared" si="27"/>
        <v>0</v>
      </c>
      <c r="AR254" s="134" t="s">
        <v>152</v>
      </c>
      <c r="AT254" s="134" t="s">
        <v>147</v>
      </c>
      <c r="AU254" s="134" t="s">
        <v>79</v>
      </c>
      <c r="AY254" s="2" t="s">
        <v>145</v>
      </c>
      <c r="BE254" s="135">
        <f t="shared" si="28"/>
        <v>0</v>
      </c>
      <c r="BF254" s="135">
        <f t="shared" si="29"/>
        <v>0</v>
      </c>
      <c r="BG254" s="135">
        <f t="shared" si="30"/>
        <v>0</v>
      </c>
      <c r="BH254" s="135">
        <f t="shared" si="31"/>
        <v>0</v>
      </c>
      <c r="BI254" s="135">
        <f t="shared" si="32"/>
        <v>0</v>
      </c>
      <c r="BJ254" s="2" t="s">
        <v>79</v>
      </c>
      <c r="BK254" s="135">
        <f t="shared" si="33"/>
        <v>0</v>
      </c>
      <c r="BL254" s="2" t="s">
        <v>152</v>
      </c>
      <c r="BM254" s="134" t="s">
        <v>1305</v>
      </c>
    </row>
    <row r="255" spans="2:47" s="17" customFormat="1" ht="19.5">
      <c r="B255" s="18"/>
      <c r="D255" s="142" t="s">
        <v>310</v>
      </c>
      <c r="F255" s="164" t="s">
        <v>2673</v>
      </c>
      <c r="I255" s="138"/>
      <c r="L255" s="18"/>
      <c r="M255" s="139"/>
      <c r="T255" s="42"/>
      <c r="AT255" s="2" t="s">
        <v>310</v>
      </c>
      <c r="AU255" s="2" t="s">
        <v>79</v>
      </c>
    </row>
    <row r="256" spans="2:65" s="17" customFormat="1" ht="24.2" customHeight="1">
      <c r="B256" s="18"/>
      <c r="C256" s="123" t="s">
        <v>71</v>
      </c>
      <c r="D256" s="123" t="s">
        <v>147</v>
      </c>
      <c r="E256" s="124" t="s">
        <v>2680</v>
      </c>
      <c r="F256" s="125" t="s">
        <v>2681</v>
      </c>
      <c r="G256" s="126" t="s">
        <v>1495</v>
      </c>
      <c r="H256" s="127">
        <v>3</v>
      </c>
      <c r="I256" s="128"/>
      <c r="J256" s="129">
        <f t="shared" si="24"/>
        <v>0</v>
      </c>
      <c r="K256" s="125" t="s">
        <v>19</v>
      </c>
      <c r="L256" s="18"/>
      <c r="M256" s="130" t="s">
        <v>19</v>
      </c>
      <c r="N256" s="131" t="s">
        <v>42</v>
      </c>
      <c r="P256" s="132">
        <f t="shared" si="25"/>
        <v>0</v>
      </c>
      <c r="Q256" s="132">
        <v>0</v>
      </c>
      <c r="R256" s="132">
        <f t="shared" si="26"/>
        <v>0</v>
      </c>
      <c r="S256" s="132">
        <v>0</v>
      </c>
      <c r="T256" s="133">
        <f t="shared" si="27"/>
        <v>0</v>
      </c>
      <c r="AR256" s="134" t="s">
        <v>152</v>
      </c>
      <c r="AT256" s="134" t="s">
        <v>147</v>
      </c>
      <c r="AU256" s="134" t="s">
        <v>79</v>
      </c>
      <c r="AY256" s="2" t="s">
        <v>145</v>
      </c>
      <c r="BE256" s="135">
        <f t="shared" si="28"/>
        <v>0</v>
      </c>
      <c r="BF256" s="135">
        <f t="shared" si="29"/>
        <v>0</v>
      </c>
      <c r="BG256" s="135">
        <f t="shared" si="30"/>
        <v>0</v>
      </c>
      <c r="BH256" s="135">
        <f t="shared" si="31"/>
        <v>0</v>
      </c>
      <c r="BI256" s="135">
        <f t="shared" si="32"/>
        <v>0</v>
      </c>
      <c r="BJ256" s="2" t="s">
        <v>79</v>
      </c>
      <c r="BK256" s="135">
        <f t="shared" si="33"/>
        <v>0</v>
      </c>
      <c r="BL256" s="2" t="s">
        <v>152</v>
      </c>
      <c r="BM256" s="134" t="s">
        <v>1317</v>
      </c>
    </row>
    <row r="257" spans="2:47" s="17" customFormat="1" ht="19.5">
      <c r="B257" s="18"/>
      <c r="D257" s="142" t="s">
        <v>310</v>
      </c>
      <c r="F257" s="164" t="s">
        <v>2673</v>
      </c>
      <c r="I257" s="138"/>
      <c r="L257" s="18"/>
      <c r="M257" s="139"/>
      <c r="T257" s="42"/>
      <c r="AT257" s="2" t="s">
        <v>310</v>
      </c>
      <c r="AU257" s="2" t="s">
        <v>79</v>
      </c>
    </row>
    <row r="258" spans="2:63" s="110" customFormat="1" ht="25.9" customHeight="1">
      <c r="B258" s="111"/>
      <c r="D258" s="112" t="s">
        <v>70</v>
      </c>
      <c r="E258" s="113" t="s">
        <v>2682</v>
      </c>
      <c r="F258" s="113" t="s">
        <v>2682</v>
      </c>
      <c r="I258" s="114"/>
      <c r="J258" s="115">
        <f>BK258</f>
        <v>0</v>
      </c>
      <c r="L258" s="111"/>
      <c r="M258" s="116"/>
      <c r="P258" s="117">
        <f>SUM(P259:P266)</f>
        <v>0</v>
      </c>
      <c r="R258" s="117">
        <f>SUM(R259:R266)</f>
        <v>0</v>
      </c>
      <c r="T258" s="118">
        <f>SUM(T259:T266)</f>
        <v>0</v>
      </c>
      <c r="AR258" s="112" t="s">
        <v>79</v>
      </c>
      <c r="AT258" s="119" t="s">
        <v>70</v>
      </c>
      <c r="AU258" s="119" t="s">
        <v>71</v>
      </c>
      <c r="AY258" s="112" t="s">
        <v>145</v>
      </c>
      <c r="BK258" s="120">
        <f>SUM(BK259:BK266)</f>
        <v>0</v>
      </c>
    </row>
    <row r="259" spans="2:65" s="17" customFormat="1" ht="24.2" customHeight="1">
      <c r="B259" s="18"/>
      <c r="C259" s="123" t="s">
        <v>71</v>
      </c>
      <c r="D259" s="123" t="s">
        <v>147</v>
      </c>
      <c r="E259" s="124" t="s">
        <v>864</v>
      </c>
      <c r="F259" s="125" t="s">
        <v>2683</v>
      </c>
      <c r="G259" s="126" t="s">
        <v>1495</v>
      </c>
      <c r="H259" s="127">
        <v>1</v>
      </c>
      <c r="I259" s="128"/>
      <c r="J259" s="129">
        <f>ROUND(I259*H259,2)</f>
        <v>0</v>
      </c>
      <c r="K259" s="125" t="s">
        <v>19</v>
      </c>
      <c r="L259" s="18"/>
      <c r="M259" s="130" t="s">
        <v>19</v>
      </c>
      <c r="N259" s="131" t="s">
        <v>42</v>
      </c>
      <c r="P259" s="132">
        <f>O259*H259</f>
        <v>0</v>
      </c>
      <c r="Q259" s="132">
        <v>0</v>
      </c>
      <c r="R259" s="132">
        <f>Q259*H259</f>
        <v>0</v>
      </c>
      <c r="S259" s="132">
        <v>0</v>
      </c>
      <c r="T259" s="133">
        <f>S259*H259</f>
        <v>0</v>
      </c>
      <c r="AR259" s="134" t="s">
        <v>152</v>
      </c>
      <c r="AT259" s="134" t="s">
        <v>147</v>
      </c>
      <c r="AU259" s="134" t="s">
        <v>79</v>
      </c>
      <c r="AY259" s="2" t="s">
        <v>145</v>
      </c>
      <c r="BE259" s="135">
        <f t="shared" si="28"/>
        <v>0</v>
      </c>
      <c r="BF259" s="135">
        <f t="shared" si="29"/>
        <v>0</v>
      </c>
      <c r="BG259" s="135">
        <f t="shared" si="30"/>
        <v>0</v>
      </c>
      <c r="BH259" s="135">
        <f t="shared" si="31"/>
        <v>0</v>
      </c>
      <c r="BI259" s="135">
        <f t="shared" si="32"/>
        <v>0</v>
      </c>
      <c r="BJ259" s="2" t="s">
        <v>79</v>
      </c>
      <c r="BK259" s="135">
        <f>ROUND(I259*H259,2)</f>
        <v>0</v>
      </c>
      <c r="BL259" s="2" t="s">
        <v>152</v>
      </c>
      <c r="BM259" s="134" t="s">
        <v>1328</v>
      </c>
    </row>
    <row r="260" spans="2:47" s="17" customFormat="1" ht="78">
      <c r="B260" s="18"/>
      <c r="D260" s="142" t="s">
        <v>310</v>
      </c>
      <c r="F260" s="164" t="s">
        <v>2684</v>
      </c>
      <c r="I260" s="138"/>
      <c r="L260" s="18"/>
      <c r="M260" s="139"/>
      <c r="T260" s="42"/>
      <c r="AT260" s="2" t="s">
        <v>310</v>
      </c>
      <c r="AU260" s="2" t="s">
        <v>79</v>
      </c>
    </row>
    <row r="261" spans="2:65" s="17" customFormat="1" ht="16.5" customHeight="1">
      <c r="B261" s="18"/>
      <c r="C261" s="123" t="s">
        <v>71</v>
      </c>
      <c r="D261" s="123" t="s">
        <v>147</v>
      </c>
      <c r="E261" s="124" t="s">
        <v>2685</v>
      </c>
      <c r="F261" s="125" t="s">
        <v>2444</v>
      </c>
      <c r="G261" s="126" t="s">
        <v>1495</v>
      </c>
      <c r="H261" s="127">
        <v>1</v>
      </c>
      <c r="I261" s="128"/>
      <c r="J261" s="129">
        <f>ROUND(I261*H261,2)</f>
        <v>0</v>
      </c>
      <c r="K261" s="125" t="s">
        <v>19</v>
      </c>
      <c r="L261" s="18"/>
      <c r="M261" s="130" t="s">
        <v>19</v>
      </c>
      <c r="N261" s="131" t="s">
        <v>42</v>
      </c>
      <c r="P261" s="132">
        <f>O261*H261</f>
        <v>0</v>
      </c>
      <c r="Q261" s="132">
        <v>0</v>
      </c>
      <c r="R261" s="132">
        <f>Q261*H261</f>
        <v>0</v>
      </c>
      <c r="S261" s="132">
        <v>0</v>
      </c>
      <c r="T261" s="133">
        <f>S261*H261</f>
        <v>0</v>
      </c>
      <c r="AR261" s="134" t="s">
        <v>152</v>
      </c>
      <c r="AT261" s="134" t="s">
        <v>147</v>
      </c>
      <c r="AU261" s="134" t="s">
        <v>79</v>
      </c>
      <c r="AY261" s="2" t="s">
        <v>145</v>
      </c>
      <c r="BE261" s="135">
        <f t="shared" si="28"/>
        <v>0</v>
      </c>
      <c r="BF261" s="135">
        <f t="shared" si="29"/>
        <v>0</v>
      </c>
      <c r="BG261" s="135">
        <f t="shared" si="30"/>
        <v>0</v>
      </c>
      <c r="BH261" s="135">
        <f t="shared" si="31"/>
        <v>0</v>
      </c>
      <c r="BI261" s="135">
        <f t="shared" si="32"/>
        <v>0</v>
      </c>
      <c r="BJ261" s="2" t="s">
        <v>79</v>
      </c>
      <c r="BK261" s="135">
        <f>ROUND(I261*H261,2)</f>
        <v>0</v>
      </c>
      <c r="BL261" s="2" t="s">
        <v>152</v>
      </c>
      <c r="BM261" s="134" t="s">
        <v>1338</v>
      </c>
    </row>
    <row r="262" spans="2:47" s="17" customFormat="1" ht="19.5">
      <c r="B262" s="18"/>
      <c r="D262" s="142" t="s">
        <v>310</v>
      </c>
      <c r="F262" s="164" t="s">
        <v>2445</v>
      </c>
      <c r="I262" s="138"/>
      <c r="L262" s="18"/>
      <c r="M262" s="139"/>
      <c r="T262" s="42"/>
      <c r="AT262" s="2" t="s">
        <v>310</v>
      </c>
      <c r="AU262" s="2" t="s">
        <v>79</v>
      </c>
    </row>
    <row r="263" spans="2:65" s="17" customFormat="1" ht="16.5" customHeight="1">
      <c r="B263" s="18"/>
      <c r="C263" s="123" t="s">
        <v>71</v>
      </c>
      <c r="D263" s="123" t="s">
        <v>147</v>
      </c>
      <c r="E263" s="124" t="s">
        <v>2686</v>
      </c>
      <c r="F263" s="125" t="s">
        <v>2447</v>
      </c>
      <c r="G263" s="126" t="s">
        <v>1495</v>
      </c>
      <c r="H263" s="127">
        <v>1</v>
      </c>
      <c r="I263" s="128"/>
      <c r="J263" s="129">
        <f>ROUND(I263*H263,2)</f>
        <v>0</v>
      </c>
      <c r="K263" s="125" t="s">
        <v>19</v>
      </c>
      <c r="L263" s="18"/>
      <c r="M263" s="130" t="s">
        <v>19</v>
      </c>
      <c r="N263" s="131" t="s">
        <v>42</v>
      </c>
      <c r="P263" s="132">
        <f>O263*H263</f>
        <v>0</v>
      </c>
      <c r="Q263" s="132">
        <v>0</v>
      </c>
      <c r="R263" s="132">
        <f>Q263*H263</f>
        <v>0</v>
      </c>
      <c r="S263" s="132">
        <v>0</v>
      </c>
      <c r="T263" s="133">
        <f>S263*H263</f>
        <v>0</v>
      </c>
      <c r="AR263" s="134" t="s">
        <v>152</v>
      </c>
      <c r="AT263" s="134" t="s">
        <v>147</v>
      </c>
      <c r="AU263" s="134" t="s">
        <v>79</v>
      </c>
      <c r="AY263" s="2" t="s">
        <v>145</v>
      </c>
      <c r="BE263" s="135">
        <f t="shared" si="28"/>
        <v>0</v>
      </c>
      <c r="BF263" s="135">
        <f t="shared" si="29"/>
        <v>0</v>
      </c>
      <c r="BG263" s="135">
        <f t="shared" si="30"/>
        <v>0</v>
      </c>
      <c r="BH263" s="135">
        <f t="shared" si="31"/>
        <v>0</v>
      </c>
      <c r="BI263" s="135">
        <f t="shared" si="32"/>
        <v>0</v>
      </c>
      <c r="BJ263" s="2" t="s">
        <v>79</v>
      </c>
      <c r="BK263" s="135">
        <f>ROUND(I263*H263,2)</f>
        <v>0</v>
      </c>
      <c r="BL263" s="2" t="s">
        <v>152</v>
      </c>
      <c r="BM263" s="134" t="s">
        <v>1349</v>
      </c>
    </row>
    <row r="264" spans="2:47" s="17" customFormat="1" ht="19.5">
      <c r="B264" s="18"/>
      <c r="D264" s="142" t="s">
        <v>310</v>
      </c>
      <c r="F264" s="164" t="s">
        <v>2448</v>
      </c>
      <c r="I264" s="138"/>
      <c r="L264" s="18"/>
      <c r="M264" s="139"/>
      <c r="T264" s="42"/>
      <c r="AT264" s="2" t="s">
        <v>310</v>
      </c>
      <c r="AU264" s="2" t="s">
        <v>79</v>
      </c>
    </row>
    <row r="265" spans="2:65" s="17" customFormat="1" ht="16.5" customHeight="1">
      <c r="B265" s="18"/>
      <c r="C265" s="123" t="s">
        <v>71</v>
      </c>
      <c r="D265" s="123" t="s">
        <v>147</v>
      </c>
      <c r="E265" s="124" t="s">
        <v>872</v>
      </c>
      <c r="F265" s="125" t="s">
        <v>2687</v>
      </c>
      <c r="G265" s="126" t="s">
        <v>1495</v>
      </c>
      <c r="H265" s="127">
        <v>1</v>
      </c>
      <c r="I265" s="128"/>
      <c r="J265" s="129">
        <f>ROUND(I265*H265,2)</f>
        <v>0</v>
      </c>
      <c r="K265" s="125" t="s">
        <v>19</v>
      </c>
      <c r="L265" s="18"/>
      <c r="M265" s="130" t="s">
        <v>19</v>
      </c>
      <c r="N265" s="131" t="s">
        <v>42</v>
      </c>
      <c r="P265" s="132">
        <f>O265*H265</f>
        <v>0</v>
      </c>
      <c r="Q265" s="132">
        <v>0</v>
      </c>
      <c r="R265" s="132">
        <f>Q265*H265</f>
        <v>0</v>
      </c>
      <c r="S265" s="132">
        <v>0</v>
      </c>
      <c r="T265" s="133">
        <f>S265*H265</f>
        <v>0</v>
      </c>
      <c r="AR265" s="134" t="s">
        <v>152</v>
      </c>
      <c r="AT265" s="134" t="s">
        <v>147</v>
      </c>
      <c r="AU265" s="134" t="s">
        <v>79</v>
      </c>
      <c r="AY265" s="2" t="s">
        <v>145</v>
      </c>
      <c r="BE265" s="135">
        <f t="shared" si="28"/>
        <v>0</v>
      </c>
      <c r="BF265" s="135">
        <f t="shared" si="29"/>
        <v>0</v>
      </c>
      <c r="BG265" s="135">
        <f t="shared" si="30"/>
        <v>0</v>
      </c>
      <c r="BH265" s="135">
        <f t="shared" si="31"/>
        <v>0</v>
      </c>
      <c r="BI265" s="135">
        <f t="shared" si="32"/>
        <v>0</v>
      </c>
      <c r="BJ265" s="2" t="s">
        <v>79</v>
      </c>
      <c r="BK265" s="135">
        <f>ROUND(I265*H265,2)</f>
        <v>0</v>
      </c>
      <c r="BL265" s="2" t="s">
        <v>152</v>
      </c>
      <c r="BM265" s="134" t="s">
        <v>1361</v>
      </c>
    </row>
    <row r="266" spans="2:47" s="17" customFormat="1" ht="58.5">
      <c r="B266" s="18"/>
      <c r="D266" s="142" t="s">
        <v>310</v>
      </c>
      <c r="F266" s="164" t="s">
        <v>2688</v>
      </c>
      <c r="I266" s="138"/>
      <c r="L266" s="18"/>
      <c r="M266" s="139"/>
      <c r="T266" s="42"/>
      <c r="AT266" s="2" t="s">
        <v>310</v>
      </c>
      <c r="AU266" s="2" t="s">
        <v>79</v>
      </c>
    </row>
    <row r="267" spans="2:63" s="110" customFormat="1" ht="25.9" customHeight="1">
      <c r="B267" s="111"/>
      <c r="D267" s="112" t="s">
        <v>70</v>
      </c>
      <c r="E267" s="113" t="s">
        <v>2689</v>
      </c>
      <c r="F267" s="113" t="s">
        <v>2689</v>
      </c>
      <c r="I267" s="114"/>
      <c r="J267" s="115">
        <f>BK267</f>
        <v>0</v>
      </c>
      <c r="L267" s="111"/>
      <c r="M267" s="116"/>
      <c r="P267" s="117">
        <f>SUM(P268:P279)</f>
        <v>0</v>
      </c>
      <c r="R267" s="117">
        <f>SUM(R268:R279)</f>
        <v>0</v>
      </c>
      <c r="T267" s="118">
        <f>SUM(T268:T279)</f>
        <v>0</v>
      </c>
      <c r="AR267" s="112" t="s">
        <v>79</v>
      </c>
      <c r="AT267" s="119" t="s">
        <v>70</v>
      </c>
      <c r="AU267" s="119" t="s">
        <v>71</v>
      </c>
      <c r="AY267" s="112" t="s">
        <v>145</v>
      </c>
      <c r="BK267" s="120">
        <f>SUM(BK268:BK279)</f>
        <v>0</v>
      </c>
    </row>
    <row r="268" spans="2:65" s="17" customFormat="1" ht="16.5" customHeight="1">
      <c r="B268" s="18"/>
      <c r="C268" s="123" t="s">
        <v>71</v>
      </c>
      <c r="D268" s="123" t="s">
        <v>147</v>
      </c>
      <c r="E268" s="124" t="s">
        <v>2690</v>
      </c>
      <c r="F268" s="125" t="s">
        <v>2691</v>
      </c>
      <c r="G268" s="126" t="s">
        <v>1495</v>
      </c>
      <c r="H268" s="127">
        <v>1</v>
      </c>
      <c r="I268" s="128"/>
      <c r="J268" s="129">
        <f>ROUND(I268*H268,2)</f>
        <v>0</v>
      </c>
      <c r="K268" s="125" t="s">
        <v>19</v>
      </c>
      <c r="L268" s="18"/>
      <c r="M268" s="130" t="s">
        <v>19</v>
      </c>
      <c r="N268" s="131" t="s">
        <v>42</v>
      </c>
      <c r="P268" s="132">
        <f>O268*H268</f>
        <v>0</v>
      </c>
      <c r="Q268" s="132">
        <v>0</v>
      </c>
      <c r="R268" s="132">
        <f>Q268*H268</f>
        <v>0</v>
      </c>
      <c r="S268" s="132">
        <v>0</v>
      </c>
      <c r="T268" s="133">
        <f>S268*H268</f>
        <v>0</v>
      </c>
      <c r="AR268" s="134" t="s">
        <v>152</v>
      </c>
      <c r="AT268" s="134" t="s">
        <v>147</v>
      </c>
      <c r="AU268" s="134" t="s">
        <v>79</v>
      </c>
      <c r="AY268" s="2" t="s">
        <v>145</v>
      </c>
      <c r="BE268" s="135">
        <f t="shared" si="28"/>
        <v>0</v>
      </c>
      <c r="BF268" s="135">
        <f t="shared" si="29"/>
        <v>0</v>
      </c>
      <c r="BG268" s="135">
        <f t="shared" si="30"/>
        <v>0</v>
      </c>
      <c r="BH268" s="135">
        <f t="shared" si="31"/>
        <v>0</v>
      </c>
      <c r="BI268" s="135">
        <f t="shared" si="32"/>
        <v>0</v>
      </c>
      <c r="BJ268" s="2" t="s">
        <v>79</v>
      </c>
      <c r="BK268" s="135">
        <f>ROUND(I268*H268,2)</f>
        <v>0</v>
      </c>
      <c r="BL268" s="2" t="s">
        <v>152</v>
      </c>
      <c r="BM268" s="134" t="s">
        <v>1374</v>
      </c>
    </row>
    <row r="269" spans="2:47" s="17" customFormat="1" ht="58.5">
      <c r="B269" s="18"/>
      <c r="D269" s="142" t="s">
        <v>310</v>
      </c>
      <c r="F269" s="164" t="s">
        <v>2692</v>
      </c>
      <c r="I269" s="138"/>
      <c r="L269" s="18"/>
      <c r="M269" s="139"/>
      <c r="T269" s="42"/>
      <c r="AT269" s="2" t="s">
        <v>310</v>
      </c>
      <c r="AU269" s="2" t="s">
        <v>79</v>
      </c>
    </row>
    <row r="270" spans="2:65" s="17" customFormat="1" ht="16.5" customHeight="1">
      <c r="B270" s="18"/>
      <c r="C270" s="123" t="s">
        <v>71</v>
      </c>
      <c r="D270" s="123" t="s">
        <v>147</v>
      </c>
      <c r="E270" s="124" t="s">
        <v>2693</v>
      </c>
      <c r="F270" s="125" t="s">
        <v>2652</v>
      </c>
      <c r="G270" s="126" t="s">
        <v>1495</v>
      </c>
      <c r="H270" s="127">
        <v>1</v>
      </c>
      <c r="I270" s="128"/>
      <c r="J270" s="129">
        <f>ROUND(I270*H270,2)</f>
        <v>0</v>
      </c>
      <c r="K270" s="125" t="s">
        <v>19</v>
      </c>
      <c r="L270" s="18"/>
      <c r="M270" s="130" t="s">
        <v>19</v>
      </c>
      <c r="N270" s="131" t="s">
        <v>42</v>
      </c>
      <c r="P270" s="132">
        <f>O270*H270</f>
        <v>0</v>
      </c>
      <c r="Q270" s="132">
        <v>0</v>
      </c>
      <c r="R270" s="132">
        <f>Q270*H270</f>
        <v>0</v>
      </c>
      <c r="S270" s="132">
        <v>0</v>
      </c>
      <c r="T270" s="133">
        <f>S270*H270</f>
        <v>0</v>
      </c>
      <c r="AR270" s="134" t="s">
        <v>152</v>
      </c>
      <c r="AT270" s="134" t="s">
        <v>147</v>
      </c>
      <c r="AU270" s="134" t="s">
        <v>79</v>
      </c>
      <c r="AY270" s="2" t="s">
        <v>145</v>
      </c>
      <c r="BE270" s="135">
        <f t="shared" si="28"/>
        <v>0</v>
      </c>
      <c r="BF270" s="135">
        <f t="shared" si="29"/>
        <v>0</v>
      </c>
      <c r="BG270" s="135">
        <f t="shared" si="30"/>
        <v>0</v>
      </c>
      <c r="BH270" s="135">
        <f t="shared" si="31"/>
        <v>0</v>
      </c>
      <c r="BI270" s="135">
        <f t="shared" si="32"/>
        <v>0</v>
      </c>
      <c r="BJ270" s="2" t="s">
        <v>79</v>
      </c>
      <c r="BK270" s="135">
        <f>ROUND(I270*H270,2)</f>
        <v>0</v>
      </c>
      <c r="BL270" s="2" t="s">
        <v>152</v>
      </c>
      <c r="BM270" s="134" t="s">
        <v>1388</v>
      </c>
    </row>
    <row r="271" spans="2:47" s="17" customFormat="1" ht="19.5">
      <c r="B271" s="18"/>
      <c r="D271" s="142" t="s">
        <v>310</v>
      </c>
      <c r="F271" s="164" t="s">
        <v>2653</v>
      </c>
      <c r="I271" s="138"/>
      <c r="L271" s="18"/>
      <c r="M271" s="139"/>
      <c r="T271" s="42"/>
      <c r="AT271" s="2" t="s">
        <v>310</v>
      </c>
      <c r="AU271" s="2" t="s">
        <v>79</v>
      </c>
    </row>
    <row r="272" spans="2:65" s="17" customFormat="1" ht="16.5" customHeight="1">
      <c r="B272" s="18"/>
      <c r="C272" s="123" t="s">
        <v>71</v>
      </c>
      <c r="D272" s="123" t="s">
        <v>147</v>
      </c>
      <c r="E272" s="124" t="s">
        <v>2694</v>
      </c>
      <c r="F272" s="125" t="s">
        <v>2447</v>
      </c>
      <c r="G272" s="126" t="s">
        <v>1495</v>
      </c>
      <c r="H272" s="127">
        <v>1</v>
      </c>
      <c r="I272" s="128"/>
      <c r="J272" s="129">
        <f>ROUND(I272*H272,2)</f>
        <v>0</v>
      </c>
      <c r="K272" s="125" t="s">
        <v>19</v>
      </c>
      <c r="L272" s="18"/>
      <c r="M272" s="130" t="s">
        <v>19</v>
      </c>
      <c r="N272" s="131" t="s">
        <v>42</v>
      </c>
      <c r="P272" s="132">
        <f>O272*H272</f>
        <v>0</v>
      </c>
      <c r="Q272" s="132">
        <v>0</v>
      </c>
      <c r="R272" s="132">
        <f>Q272*H272</f>
        <v>0</v>
      </c>
      <c r="S272" s="132">
        <v>0</v>
      </c>
      <c r="T272" s="133">
        <f>S272*H272</f>
        <v>0</v>
      </c>
      <c r="AR272" s="134" t="s">
        <v>152</v>
      </c>
      <c r="AT272" s="134" t="s">
        <v>147</v>
      </c>
      <c r="AU272" s="134" t="s">
        <v>79</v>
      </c>
      <c r="AY272" s="2" t="s">
        <v>145</v>
      </c>
      <c r="BE272" s="135">
        <f t="shared" si="28"/>
        <v>0</v>
      </c>
      <c r="BF272" s="135">
        <f t="shared" si="29"/>
        <v>0</v>
      </c>
      <c r="BG272" s="135">
        <f t="shared" si="30"/>
        <v>0</v>
      </c>
      <c r="BH272" s="135">
        <f t="shared" si="31"/>
        <v>0</v>
      </c>
      <c r="BI272" s="135">
        <f t="shared" si="32"/>
        <v>0</v>
      </c>
      <c r="BJ272" s="2" t="s">
        <v>79</v>
      </c>
      <c r="BK272" s="135">
        <f>ROUND(I272*H272,2)</f>
        <v>0</v>
      </c>
      <c r="BL272" s="2" t="s">
        <v>152</v>
      </c>
      <c r="BM272" s="134" t="s">
        <v>1408</v>
      </c>
    </row>
    <row r="273" spans="2:47" s="17" customFormat="1" ht="19.5">
      <c r="B273" s="18"/>
      <c r="D273" s="142" t="s">
        <v>310</v>
      </c>
      <c r="F273" s="164" t="s">
        <v>2448</v>
      </c>
      <c r="I273" s="138"/>
      <c r="L273" s="18"/>
      <c r="M273" s="139"/>
      <c r="T273" s="42"/>
      <c r="AT273" s="2" t="s">
        <v>310</v>
      </c>
      <c r="AU273" s="2" t="s">
        <v>79</v>
      </c>
    </row>
    <row r="274" spans="2:65" s="17" customFormat="1" ht="16.5" customHeight="1">
      <c r="B274" s="18"/>
      <c r="C274" s="123" t="s">
        <v>71</v>
      </c>
      <c r="D274" s="123" t="s">
        <v>147</v>
      </c>
      <c r="E274" s="124" t="s">
        <v>2695</v>
      </c>
      <c r="F274" s="125" t="s">
        <v>2587</v>
      </c>
      <c r="G274" s="126" t="s">
        <v>1495</v>
      </c>
      <c r="H274" s="127">
        <v>1</v>
      </c>
      <c r="I274" s="128"/>
      <c r="J274" s="129">
        <f>ROUND(I274*H274,2)</f>
        <v>0</v>
      </c>
      <c r="K274" s="125" t="s">
        <v>19</v>
      </c>
      <c r="L274" s="18"/>
      <c r="M274" s="130" t="s">
        <v>19</v>
      </c>
      <c r="N274" s="131" t="s">
        <v>42</v>
      </c>
      <c r="P274" s="132">
        <f>O274*H274</f>
        <v>0</v>
      </c>
      <c r="Q274" s="132">
        <v>0</v>
      </c>
      <c r="R274" s="132">
        <f>Q274*H274</f>
        <v>0</v>
      </c>
      <c r="S274" s="132">
        <v>0</v>
      </c>
      <c r="T274" s="133">
        <f>S274*H274</f>
        <v>0</v>
      </c>
      <c r="AR274" s="134" t="s">
        <v>152</v>
      </c>
      <c r="AT274" s="134" t="s">
        <v>147</v>
      </c>
      <c r="AU274" s="134" t="s">
        <v>79</v>
      </c>
      <c r="AY274" s="2" t="s">
        <v>145</v>
      </c>
      <c r="BE274" s="135">
        <f t="shared" si="28"/>
        <v>0</v>
      </c>
      <c r="BF274" s="135">
        <f t="shared" si="29"/>
        <v>0</v>
      </c>
      <c r="BG274" s="135">
        <f t="shared" si="30"/>
        <v>0</v>
      </c>
      <c r="BH274" s="135">
        <f t="shared" si="31"/>
        <v>0</v>
      </c>
      <c r="BI274" s="135">
        <f t="shared" si="32"/>
        <v>0</v>
      </c>
      <c r="BJ274" s="2" t="s">
        <v>79</v>
      </c>
      <c r="BK274" s="135">
        <f>ROUND(I274*H274,2)</f>
        <v>0</v>
      </c>
      <c r="BL274" s="2" t="s">
        <v>152</v>
      </c>
      <c r="BM274" s="134" t="s">
        <v>1423</v>
      </c>
    </row>
    <row r="275" spans="2:47" s="17" customFormat="1" ht="136.5">
      <c r="B275" s="18"/>
      <c r="D275" s="142" t="s">
        <v>310</v>
      </c>
      <c r="F275" s="164" t="s">
        <v>2696</v>
      </c>
      <c r="I275" s="138"/>
      <c r="L275" s="18"/>
      <c r="M275" s="139"/>
      <c r="T275" s="42"/>
      <c r="AT275" s="2" t="s">
        <v>310</v>
      </c>
      <c r="AU275" s="2" t="s">
        <v>79</v>
      </c>
    </row>
    <row r="276" spans="2:65" s="17" customFormat="1" ht="24.2" customHeight="1">
      <c r="B276" s="18"/>
      <c r="C276" s="123" t="s">
        <v>71</v>
      </c>
      <c r="D276" s="123" t="s">
        <v>147</v>
      </c>
      <c r="E276" s="124" t="s">
        <v>2697</v>
      </c>
      <c r="F276" s="125" t="s">
        <v>2698</v>
      </c>
      <c r="G276" s="126" t="s">
        <v>1495</v>
      </c>
      <c r="H276" s="127">
        <v>1</v>
      </c>
      <c r="I276" s="128"/>
      <c r="J276" s="129">
        <f>ROUND(I276*H276,2)</f>
        <v>0</v>
      </c>
      <c r="K276" s="125" t="s">
        <v>19</v>
      </c>
      <c r="L276" s="18"/>
      <c r="M276" s="130" t="s">
        <v>19</v>
      </c>
      <c r="N276" s="131" t="s">
        <v>42</v>
      </c>
      <c r="P276" s="132">
        <f>O276*H276</f>
        <v>0</v>
      </c>
      <c r="Q276" s="132">
        <v>0</v>
      </c>
      <c r="R276" s="132">
        <f>Q276*H276</f>
        <v>0</v>
      </c>
      <c r="S276" s="132">
        <v>0</v>
      </c>
      <c r="T276" s="133">
        <f>S276*H276</f>
        <v>0</v>
      </c>
      <c r="AR276" s="134" t="s">
        <v>152</v>
      </c>
      <c r="AT276" s="134" t="s">
        <v>147</v>
      </c>
      <c r="AU276" s="134" t="s">
        <v>79</v>
      </c>
      <c r="AY276" s="2" t="s">
        <v>145</v>
      </c>
      <c r="BE276" s="135">
        <f t="shared" si="28"/>
        <v>0</v>
      </c>
      <c r="BF276" s="135">
        <f t="shared" si="29"/>
        <v>0</v>
      </c>
      <c r="BG276" s="135">
        <f t="shared" si="30"/>
        <v>0</v>
      </c>
      <c r="BH276" s="135">
        <f t="shared" si="31"/>
        <v>0</v>
      </c>
      <c r="BI276" s="135">
        <f t="shared" si="32"/>
        <v>0</v>
      </c>
      <c r="BJ276" s="2" t="s">
        <v>79</v>
      </c>
      <c r="BK276" s="135">
        <f>ROUND(I276*H276,2)</f>
        <v>0</v>
      </c>
      <c r="BL276" s="2" t="s">
        <v>152</v>
      </c>
      <c r="BM276" s="134" t="s">
        <v>1434</v>
      </c>
    </row>
    <row r="277" spans="2:47" s="17" customFormat="1" ht="78">
      <c r="B277" s="18"/>
      <c r="D277" s="142" t="s">
        <v>310</v>
      </c>
      <c r="F277" s="164" t="s">
        <v>2699</v>
      </c>
      <c r="I277" s="138"/>
      <c r="L277" s="18"/>
      <c r="M277" s="139"/>
      <c r="T277" s="42"/>
      <c r="AT277" s="2" t="s">
        <v>310</v>
      </c>
      <c r="AU277" s="2" t="s">
        <v>79</v>
      </c>
    </row>
    <row r="278" spans="2:65" s="17" customFormat="1" ht="24.2" customHeight="1">
      <c r="B278" s="18"/>
      <c r="C278" s="123" t="s">
        <v>71</v>
      </c>
      <c r="D278" s="123" t="s">
        <v>147</v>
      </c>
      <c r="E278" s="124" t="s">
        <v>2700</v>
      </c>
      <c r="F278" s="125" t="s">
        <v>2701</v>
      </c>
      <c r="G278" s="126" t="s">
        <v>1495</v>
      </c>
      <c r="H278" s="127">
        <v>1</v>
      </c>
      <c r="I278" s="128"/>
      <c r="J278" s="129">
        <f>ROUND(I278*H278,2)</f>
        <v>0</v>
      </c>
      <c r="K278" s="125" t="s">
        <v>19</v>
      </c>
      <c r="L278" s="18"/>
      <c r="M278" s="130" t="s">
        <v>19</v>
      </c>
      <c r="N278" s="131" t="s">
        <v>42</v>
      </c>
      <c r="P278" s="132">
        <f>O278*H278</f>
        <v>0</v>
      </c>
      <c r="Q278" s="132">
        <v>0</v>
      </c>
      <c r="R278" s="132">
        <f>Q278*H278</f>
        <v>0</v>
      </c>
      <c r="S278" s="132">
        <v>0</v>
      </c>
      <c r="T278" s="133">
        <f>S278*H278</f>
        <v>0</v>
      </c>
      <c r="AR278" s="134" t="s">
        <v>152</v>
      </c>
      <c r="AT278" s="134" t="s">
        <v>147</v>
      </c>
      <c r="AU278" s="134" t="s">
        <v>79</v>
      </c>
      <c r="AY278" s="2" t="s">
        <v>145</v>
      </c>
      <c r="BE278" s="135">
        <f t="shared" si="28"/>
        <v>0</v>
      </c>
      <c r="BF278" s="135">
        <f t="shared" si="29"/>
        <v>0</v>
      </c>
      <c r="BG278" s="135">
        <f t="shared" si="30"/>
        <v>0</v>
      </c>
      <c r="BH278" s="135">
        <f t="shared" si="31"/>
        <v>0</v>
      </c>
      <c r="BI278" s="135">
        <f t="shared" si="32"/>
        <v>0</v>
      </c>
      <c r="BJ278" s="2" t="s">
        <v>79</v>
      </c>
      <c r="BK278" s="135">
        <f>ROUND(I278*H278,2)</f>
        <v>0</v>
      </c>
      <c r="BL278" s="2" t="s">
        <v>152</v>
      </c>
      <c r="BM278" s="134" t="s">
        <v>1445</v>
      </c>
    </row>
    <row r="279" spans="2:47" s="17" customFormat="1" ht="29.25">
      <c r="B279" s="18"/>
      <c r="D279" s="142" t="s">
        <v>310</v>
      </c>
      <c r="F279" s="164" t="s">
        <v>2702</v>
      </c>
      <c r="I279" s="138"/>
      <c r="L279" s="18"/>
      <c r="M279" s="139"/>
      <c r="T279" s="42"/>
      <c r="AT279" s="2" t="s">
        <v>310</v>
      </c>
      <c r="AU279" s="2" t="s">
        <v>79</v>
      </c>
    </row>
    <row r="280" spans="2:63" s="110" customFormat="1" ht="25.9" customHeight="1">
      <c r="B280" s="111"/>
      <c r="D280" s="112" t="s">
        <v>70</v>
      </c>
      <c r="E280" s="113" t="s">
        <v>2204</v>
      </c>
      <c r="F280" s="113" t="s">
        <v>19</v>
      </c>
      <c r="I280" s="114"/>
      <c r="J280" s="115">
        <f>BK280</f>
        <v>0</v>
      </c>
      <c r="L280" s="111"/>
      <c r="M280" s="116"/>
      <c r="P280" s="117">
        <f>SUM(P281:P288)</f>
        <v>0</v>
      </c>
      <c r="R280" s="117">
        <f>SUM(R281:R288)</f>
        <v>0</v>
      </c>
      <c r="T280" s="118">
        <f>SUM(T281:T288)</f>
        <v>0</v>
      </c>
      <c r="AR280" s="112" t="s">
        <v>79</v>
      </c>
      <c r="AT280" s="119" t="s">
        <v>70</v>
      </c>
      <c r="AU280" s="119" t="s">
        <v>71</v>
      </c>
      <c r="AY280" s="112" t="s">
        <v>145</v>
      </c>
      <c r="BK280" s="120">
        <f>SUM(BK281:BK288)</f>
        <v>0</v>
      </c>
    </row>
    <row r="281" spans="2:65" s="17" customFormat="1" ht="16.5" customHeight="1">
      <c r="B281" s="18"/>
      <c r="C281" s="123" t="s">
        <v>71</v>
      </c>
      <c r="D281" s="123" t="s">
        <v>147</v>
      </c>
      <c r="E281" s="124" t="s">
        <v>2703</v>
      </c>
      <c r="F281" s="125" t="s">
        <v>2704</v>
      </c>
      <c r="G281" s="126" t="s">
        <v>1495</v>
      </c>
      <c r="H281" s="127">
        <v>1</v>
      </c>
      <c r="I281" s="128"/>
      <c r="J281" s="129">
        <f>ROUND(I281*H281,2)</f>
        <v>0</v>
      </c>
      <c r="K281" s="125" t="s">
        <v>19</v>
      </c>
      <c r="L281" s="18"/>
      <c r="M281" s="130" t="s">
        <v>19</v>
      </c>
      <c r="N281" s="131" t="s">
        <v>42</v>
      </c>
      <c r="P281" s="132">
        <f>O281*H281</f>
        <v>0</v>
      </c>
      <c r="Q281" s="132">
        <v>0</v>
      </c>
      <c r="R281" s="132">
        <f>Q281*H281</f>
        <v>0</v>
      </c>
      <c r="S281" s="132">
        <v>0</v>
      </c>
      <c r="T281" s="133">
        <f>S281*H281</f>
        <v>0</v>
      </c>
      <c r="AR281" s="134" t="s">
        <v>152</v>
      </c>
      <c r="AT281" s="134" t="s">
        <v>147</v>
      </c>
      <c r="AU281" s="134" t="s">
        <v>79</v>
      </c>
      <c r="AY281" s="2" t="s">
        <v>145</v>
      </c>
      <c r="BE281" s="135">
        <f t="shared" si="28"/>
        <v>0</v>
      </c>
      <c r="BF281" s="135">
        <f t="shared" si="29"/>
        <v>0</v>
      </c>
      <c r="BG281" s="135">
        <f t="shared" si="30"/>
        <v>0</v>
      </c>
      <c r="BH281" s="135">
        <f t="shared" si="31"/>
        <v>0</v>
      </c>
      <c r="BI281" s="135">
        <f t="shared" si="32"/>
        <v>0</v>
      </c>
      <c r="BJ281" s="2" t="s">
        <v>79</v>
      </c>
      <c r="BK281" s="135">
        <f>ROUND(I281*H281,2)</f>
        <v>0</v>
      </c>
      <c r="BL281" s="2" t="s">
        <v>152</v>
      </c>
      <c r="BM281" s="134" t="s">
        <v>1461</v>
      </c>
    </row>
    <row r="282" spans="2:47" s="17" customFormat="1" ht="107.25">
      <c r="B282" s="18"/>
      <c r="D282" s="142" t="s">
        <v>310</v>
      </c>
      <c r="F282" s="164" t="s">
        <v>2705</v>
      </c>
      <c r="I282" s="138"/>
      <c r="L282" s="18"/>
      <c r="M282" s="139"/>
      <c r="T282" s="42"/>
      <c r="AT282" s="2" t="s">
        <v>310</v>
      </c>
      <c r="AU282" s="2" t="s">
        <v>79</v>
      </c>
    </row>
    <row r="283" spans="2:65" s="17" customFormat="1" ht="16.5" customHeight="1">
      <c r="B283" s="18"/>
      <c r="C283" s="123" t="s">
        <v>71</v>
      </c>
      <c r="D283" s="123" t="s">
        <v>147</v>
      </c>
      <c r="E283" s="124" t="s">
        <v>2706</v>
      </c>
      <c r="F283" s="125" t="s">
        <v>2707</v>
      </c>
      <c r="G283" s="126" t="s">
        <v>1495</v>
      </c>
      <c r="H283" s="127">
        <v>1</v>
      </c>
      <c r="I283" s="128"/>
      <c r="J283" s="129">
        <f>ROUND(I283*H283,2)</f>
        <v>0</v>
      </c>
      <c r="K283" s="125" t="s">
        <v>19</v>
      </c>
      <c r="L283" s="18"/>
      <c r="M283" s="130" t="s">
        <v>19</v>
      </c>
      <c r="N283" s="131" t="s">
        <v>42</v>
      </c>
      <c r="P283" s="132">
        <f>O283*H283</f>
        <v>0</v>
      </c>
      <c r="Q283" s="132">
        <v>0</v>
      </c>
      <c r="R283" s="132">
        <f>Q283*H283</f>
        <v>0</v>
      </c>
      <c r="S283" s="132">
        <v>0</v>
      </c>
      <c r="T283" s="133">
        <f>S283*H283</f>
        <v>0</v>
      </c>
      <c r="AR283" s="134" t="s">
        <v>152</v>
      </c>
      <c r="AT283" s="134" t="s">
        <v>147</v>
      </c>
      <c r="AU283" s="134" t="s">
        <v>79</v>
      </c>
      <c r="AY283" s="2" t="s">
        <v>145</v>
      </c>
      <c r="BE283" s="135">
        <f t="shared" si="28"/>
        <v>0</v>
      </c>
      <c r="BF283" s="135">
        <f t="shared" si="29"/>
        <v>0</v>
      </c>
      <c r="BG283" s="135">
        <f t="shared" si="30"/>
        <v>0</v>
      </c>
      <c r="BH283" s="135">
        <f t="shared" si="31"/>
        <v>0</v>
      </c>
      <c r="BI283" s="135">
        <f t="shared" si="32"/>
        <v>0</v>
      </c>
      <c r="BJ283" s="2" t="s">
        <v>79</v>
      </c>
      <c r="BK283" s="135">
        <f>ROUND(I283*H283,2)</f>
        <v>0</v>
      </c>
      <c r="BL283" s="2" t="s">
        <v>152</v>
      </c>
      <c r="BM283" s="134" t="s">
        <v>1476</v>
      </c>
    </row>
    <row r="284" spans="2:47" s="17" customFormat="1" ht="126.75">
      <c r="B284" s="18"/>
      <c r="D284" s="142" t="s">
        <v>310</v>
      </c>
      <c r="F284" s="164" t="s">
        <v>2708</v>
      </c>
      <c r="I284" s="138"/>
      <c r="L284" s="18"/>
      <c r="M284" s="139"/>
      <c r="T284" s="42"/>
      <c r="AT284" s="2" t="s">
        <v>310</v>
      </c>
      <c r="AU284" s="2" t="s">
        <v>79</v>
      </c>
    </row>
    <row r="285" spans="2:65" s="17" customFormat="1" ht="16.5" customHeight="1">
      <c r="B285" s="18"/>
      <c r="C285" s="123" t="s">
        <v>71</v>
      </c>
      <c r="D285" s="123" t="s">
        <v>147</v>
      </c>
      <c r="E285" s="124" t="s">
        <v>517</v>
      </c>
      <c r="F285" s="125" t="s">
        <v>2709</v>
      </c>
      <c r="G285" s="126" t="s">
        <v>1495</v>
      </c>
      <c r="H285" s="127">
        <v>1</v>
      </c>
      <c r="I285" s="128"/>
      <c r="J285" s="129">
        <f>ROUND(I285*H285,2)</f>
        <v>0</v>
      </c>
      <c r="K285" s="125" t="s">
        <v>19</v>
      </c>
      <c r="L285" s="18"/>
      <c r="M285" s="130" t="s">
        <v>19</v>
      </c>
      <c r="N285" s="131" t="s">
        <v>42</v>
      </c>
      <c r="P285" s="132">
        <f>O285*H285</f>
        <v>0</v>
      </c>
      <c r="Q285" s="132">
        <v>0</v>
      </c>
      <c r="R285" s="132">
        <f>Q285*H285</f>
        <v>0</v>
      </c>
      <c r="S285" s="132">
        <v>0</v>
      </c>
      <c r="T285" s="133">
        <f>S285*H285</f>
        <v>0</v>
      </c>
      <c r="AR285" s="134" t="s">
        <v>152</v>
      </c>
      <c r="AT285" s="134" t="s">
        <v>147</v>
      </c>
      <c r="AU285" s="134" t="s">
        <v>79</v>
      </c>
      <c r="AY285" s="2" t="s">
        <v>145</v>
      </c>
      <c r="BE285" s="135">
        <f t="shared" si="28"/>
        <v>0</v>
      </c>
      <c r="BF285" s="135">
        <f t="shared" si="29"/>
        <v>0</v>
      </c>
      <c r="BG285" s="135">
        <f t="shared" si="30"/>
        <v>0</v>
      </c>
      <c r="BH285" s="135">
        <f t="shared" si="31"/>
        <v>0</v>
      </c>
      <c r="BI285" s="135">
        <f t="shared" si="32"/>
        <v>0</v>
      </c>
      <c r="BJ285" s="2" t="s">
        <v>79</v>
      </c>
      <c r="BK285" s="135">
        <f>ROUND(I285*H285,2)</f>
        <v>0</v>
      </c>
      <c r="BL285" s="2" t="s">
        <v>152</v>
      </c>
      <c r="BM285" s="134" t="s">
        <v>2710</v>
      </c>
    </row>
    <row r="286" spans="2:47" s="17" customFormat="1" ht="29.25">
      <c r="B286" s="18"/>
      <c r="D286" s="142" t="s">
        <v>310</v>
      </c>
      <c r="F286" s="164" t="s">
        <v>2711</v>
      </c>
      <c r="I286" s="138"/>
      <c r="L286" s="18"/>
      <c r="M286" s="139"/>
      <c r="T286" s="42"/>
      <c r="AT286" s="2" t="s">
        <v>310</v>
      </c>
      <c r="AU286" s="2" t="s">
        <v>79</v>
      </c>
    </row>
    <row r="287" spans="2:65" s="17" customFormat="1" ht="16.5" customHeight="1">
      <c r="B287" s="18"/>
      <c r="C287" s="123" t="s">
        <v>71</v>
      </c>
      <c r="D287" s="123" t="s">
        <v>147</v>
      </c>
      <c r="E287" s="124" t="s">
        <v>523</v>
      </c>
      <c r="F287" s="125" t="s">
        <v>2373</v>
      </c>
      <c r="G287" s="126" t="s">
        <v>1495</v>
      </c>
      <c r="H287" s="127">
        <v>1</v>
      </c>
      <c r="I287" s="128"/>
      <c r="J287" s="129">
        <f>ROUND(I287*H287,2)</f>
        <v>0</v>
      </c>
      <c r="K287" s="125" t="s">
        <v>19</v>
      </c>
      <c r="L287" s="18"/>
      <c r="M287" s="130" t="s">
        <v>19</v>
      </c>
      <c r="N287" s="131" t="s">
        <v>42</v>
      </c>
      <c r="P287" s="132">
        <f>O287*H287</f>
        <v>0</v>
      </c>
      <c r="Q287" s="132">
        <v>0</v>
      </c>
      <c r="R287" s="132">
        <f>Q287*H287</f>
        <v>0</v>
      </c>
      <c r="S287" s="132">
        <v>0</v>
      </c>
      <c r="T287" s="133">
        <f>S287*H287</f>
        <v>0</v>
      </c>
      <c r="AR287" s="134" t="s">
        <v>152</v>
      </c>
      <c r="AT287" s="134" t="s">
        <v>147</v>
      </c>
      <c r="AU287" s="134" t="s">
        <v>79</v>
      </c>
      <c r="AY287" s="2" t="s">
        <v>145</v>
      </c>
      <c r="BE287" s="135">
        <f t="shared" si="28"/>
        <v>0</v>
      </c>
      <c r="BF287" s="135">
        <f t="shared" si="29"/>
        <v>0</v>
      </c>
      <c r="BG287" s="135">
        <f t="shared" si="30"/>
        <v>0</v>
      </c>
      <c r="BH287" s="135">
        <f t="shared" si="31"/>
        <v>0</v>
      </c>
      <c r="BI287" s="135">
        <f t="shared" si="32"/>
        <v>0</v>
      </c>
      <c r="BJ287" s="2" t="s">
        <v>79</v>
      </c>
      <c r="BK287" s="135">
        <f>ROUND(I287*H287,2)</f>
        <v>0</v>
      </c>
      <c r="BL287" s="2" t="s">
        <v>152</v>
      </c>
      <c r="BM287" s="134" t="s">
        <v>2690</v>
      </c>
    </row>
    <row r="288" spans="2:47" s="17" customFormat="1" ht="29.25">
      <c r="B288" s="18"/>
      <c r="D288" s="142" t="s">
        <v>310</v>
      </c>
      <c r="F288" s="164" t="s">
        <v>2712</v>
      </c>
      <c r="I288" s="138"/>
      <c r="L288" s="18"/>
      <c r="M288" s="139"/>
      <c r="T288" s="42"/>
      <c r="AT288" s="2" t="s">
        <v>310</v>
      </c>
      <c r="AU288" s="2" t="s">
        <v>79</v>
      </c>
    </row>
    <row r="289" spans="2:63" s="110" customFormat="1" ht="25.9" customHeight="1">
      <c r="B289" s="111"/>
      <c r="D289" s="112" t="s">
        <v>70</v>
      </c>
      <c r="E289" s="113" t="s">
        <v>1028</v>
      </c>
      <c r="F289" s="113" t="s">
        <v>1029</v>
      </c>
      <c r="I289" s="114"/>
      <c r="J289" s="115">
        <f aca="true" t="shared" si="34" ref="J289:J290">BK289</f>
        <v>0</v>
      </c>
      <c r="L289" s="111"/>
      <c r="M289" s="116"/>
      <c r="P289" s="117">
        <f>P290</f>
        <v>0</v>
      </c>
      <c r="R289" s="117">
        <f>R290</f>
        <v>0</v>
      </c>
      <c r="T289" s="118">
        <f>T290</f>
        <v>0</v>
      </c>
      <c r="AR289" s="112" t="s">
        <v>81</v>
      </c>
      <c r="AT289" s="119" t="s">
        <v>70</v>
      </c>
      <c r="AU289" s="119" t="s">
        <v>71</v>
      </c>
      <c r="AY289" s="112" t="s">
        <v>145</v>
      </c>
      <c r="BK289" s="120">
        <f>BK290</f>
        <v>0</v>
      </c>
    </row>
    <row r="290" spans="2:63" s="110" customFormat="1" ht="22.9" customHeight="1">
      <c r="B290" s="111"/>
      <c r="D290" s="112" t="s">
        <v>70</v>
      </c>
      <c r="E290" s="121" t="s">
        <v>2713</v>
      </c>
      <c r="F290" s="121" t="s">
        <v>2714</v>
      </c>
      <c r="I290" s="114"/>
      <c r="J290" s="122">
        <f t="shared" si="34"/>
        <v>0</v>
      </c>
      <c r="L290" s="111"/>
      <c r="M290" s="116"/>
      <c r="P290" s="117">
        <f>SUM(P291:P306)</f>
        <v>0</v>
      </c>
      <c r="R290" s="117">
        <f>SUM(R291:R306)</f>
        <v>0</v>
      </c>
      <c r="T290" s="118">
        <f>SUM(T291:T306)</f>
        <v>0</v>
      </c>
      <c r="AR290" s="112" t="s">
        <v>81</v>
      </c>
      <c r="AT290" s="119" t="s">
        <v>70</v>
      </c>
      <c r="AU290" s="119" t="s">
        <v>79</v>
      </c>
      <c r="AY290" s="112" t="s">
        <v>145</v>
      </c>
      <c r="BK290" s="120">
        <f>SUM(BK291:BK306)</f>
        <v>0</v>
      </c>
    </row>
    <row r="291" spans="2:65" s="17" customFormat="1" ht="16.5" customHeight="1">
      <c r="B291" s="18"/>
      <c r="C291" s="123" t="s">
        <v>79</v>
      </c>
      <c r="D291" s="123" t="s">
        <v>147</v>
      </c>
      <c r="E291" s="124" t="s">
        <v>2715</v>
      </c>
      <c r="F291" s="125" t="s">
        <v>2716</v>
      </c>
      <c r="G291" s="126" t="s">
        <v>1495</v>
      </c>
      <c r="H291" s="127">
        <v>1</v>
      </c>
      <c r="I291" s="128"/>
      <c r="J291" s="129">
        <f>ROUND(I291*H291,2)</f>
        <v>0</v>
      </c>
      <c r="K291" s="125" t="s">
        <v>19</v>
      </c>
      <c r="L291" s="18"/>
      <c r="M291" s="130" t="s">
        <v>19</v>
      </c>
      <c r="N291" s="131" t="s">
        <v>42</v>
      </c>
      <c r="P291" s="132">
        <f>O291*H291</f>
        <v>0</v>
      </c>
      <c r="Q291" s="132">
        <v>0</v>
      </c>
      <c r="R291" s="132">
        <f>Q291*H291</f>
        <v>0</v>
      </c>
      <c r="S291" s="132">
        <v>0</v>
      </c>
      <c r="T291" s="133">
        <f>S291*H291</f>
        <v>0</v>
      </c>
      <c r="AR291" s="134" t="s">
        <v>152</v>
      </c>
      <c r="AT291" s="134" t="s">
        <v>147</v>
      </c>
      <c r="AU291" s="134" t="s">
        <v>81</v>
      </c>
      <c r="AY291" s="2" t="s">
        <v>145</v>
      </c>
      <c r="BE291" s="135">
        <f t="shared" si="28"/>
        <v>0</v>
      </c>
      <c r="BF291" s="135">
        <f t="shared" si="29"/>
        <v>0</v>
      </c>
      <c r="BG291" s="135">
        <f t="shared" si="30"/>
        <v>0</v>
      </c>
      <c r="BH291" s="135">
        <f t="shared" si="31"/>
        <v>0</v>
      </c>
      <c r="BI291" s="135">
        <f t="shared" si="32"/>
        <v>0</v>
      </c>
      <c r="BJ291" s="2" t="s">
        <v>79</v>
      </c>
      <c r="BK291" s="135">
        <f>ROUND(I291*H291,2)</f>
        <v>0</v>
      </c>
      <c r="BL291" s="2" t="s">
        <v>152</v>
      </c>
      <c r="BM291" s="134" t="s">
        <v>2717</v>
      </c>
    </row>
    <row r="292" spans="2:47" s="17" customFormat="1" ht="19.5">
      <c r="B292" s="18"/>
      <c r="D292" s="142" t="s">
        <v>310</v>
      </c>
      <c r="F292" s="164" t="s">
        <v>2718</v>
      </c>
      <c r="I292" s="138"/>
      <c r="L292" s="18"/>
      <c r="M292" s="139"/>
      <c r="T292" s="42"/>
      <c r="AT292" s="2" t="s">
        <v>310</v>
      </c>
      <c r="AU292" s="2" t="s">
        <v>81</v>
      </c>
    </row>
    <row r="293" spans="2:65" s="17" customFormat="1" ht="16.5" customHeight="1">
      <c r="B293" s="18"/>
      <c r="C293" s="123" t="s">
        <v>81</v>
      </c>
      <c r="D293" s="123" t="s">
        <v>147</v>
      </c>
      <c r="E293" s="124" t="s">
        <v>2719</v>
      </c>
      <c r="F293" s="125" t="s">
        <v>2720</v>
      </c>
      <c r="G293" s="126" t="s">
        <v>1495</v>
      </c>
      <c r="H293" s="127">
        <v>1</v>
      </c>
      <c r="I293" s="128"/>
      <c r="J293" s="129">
        <f>ROUND(I293*H293,2)</f>
        <v>0</v>
      </c>
      <c r="K293" s="125" t="s">
        <v>19</v>
      </c>
      <c r="L293" s="18"/>
      <c r="M293" s="130" t="s">
        <v>19</v>
      </c>
      <c r="N293" s="131" t="s">
        <v>42</v>
      </c>
      <c r="P293" s="132">
        <f>O293*H293</f>
        <v>0</v>
      </c>
      <c r="Q293" s="132">
        <v>0</v>
      </c>
      <c r="R293" s="132">
        <f>Q293*H293</f>
        <v>0</v>
      </c>
      <c r="S293" s="132">
        <v>0</v>
      </c>
      <c r="T293" s="133">
        <f>S293*H293</f>
        <v>0</v>
      </c>
      <c r="AR293" s="134" t="s">
        <v>152</v>
      </c>
      <c r="AT293" s="134" t="s">
        <v>147</v>
      </c>
      <c r="AU293" s="134" t="s">
        <v>81</v>
      </c>
      <c r="AY293" s="2" t="s">
        <v>145</v>
      </c>
      <c r="BE293" s="135">
        <f t="shared" si="28"/>
        <v>0</v>
      </c>
      <c r="BF293" s="135">
        <f t="shared" si="29"/>
        <v>0</v>
      </c>
      <c r="BG293" s="135">
        <f t="shared" si="30"/>
        <v>0</v>
      </c>
      <c r="BH293" s="135">
        <f t="shared" si="31"/>
        <v>0</v>
      </c>
      <c r="BI293" s="135">
        <f t="shared" si="32"/>
        <v>0</v>
      </c>
      <c r="BJ293" s="2" t="s">
        <v>79</v>
      </c>
      <c r="BK293" s="135">
        <f>ROUND(I293*H293,2)</f>
        <v>0</v>
      </c>
      <c r="BL293" s="2" t="s">
        <v>152</v>
      </c>
      <c r="BM293" s="134" t="s">
        <v>2721</v>
      </c>
    </row>
    <row r="294" spans="2:47" s="17" customFormat="1" ht="19.5">
      <c r="B294" s="18"/>
      <c r="D294" s="142" t="s">
        <v>310</v>
      </c>
      <c r="F294" s="164" t="s">
        <v>2722</v>
      </c>
      <c r="I294" s="138"/>
      <c r="L294" s="18"/>
      <c r="M294" s="139"/>
      <c r="T294" s="42"/>
      <c r="AT294" s="2" t="s">
        <v>310</v>
      </c>
      <c r="AU294" s="2" t="s">
        <v>81</v>
      </c>
    </row>
    <row r="295" spans="2:65" s="17" customFormat="1" ht="16.5" customHeight="1">
      <c r="B295" s="18"/>
      <c r="C295" s="123" t="s">
        <v>166</v>
      </c>
      <c r="D295" s="123" t="s">
        <v>147</v>
      </c>
      <c r="E295" s="124" t="s">
        <v>2723</v>
      </c>
      <c r="F295" s="125" t="s">
        <v>2724</v>
      </c>
      <c r="G295" s="126" t="s">
        <v>1495</v>
      </c>
      <c r="H295" s="127">
        <v>6</v>
      </c>
      <c r="I295" s="128"/>
      <c r="J295" s="129">
        <f>ROUND(I295*H295,2)</f>
        <v>0</v>
      </c>
      <c r="K295" s="125" t="s">
        <v>19</v>
      </c>
      <c r="L295" s="18"/>
      <c r="M295" s="130" t="s">
        <v>19</v>
      </c>
      <c r="N295" s="131" t="s">
        <v>42</v>
      </c>
      <c r="P295" s="132">
        <f>O295*H295</f>
        <v>0</v>
      </c>
      <c r="Q295" s="132">
        <v>0</v>
      </c>
      <c r="R295" s="132">
        <f>Q295*H295</f>
        <v>0</v>
      </c>
      <c r="S295" s="132">
        <v>0</v>
      </c>
      <c r="T295" s="133">
        <f>S295*H295</f>
        <v>0</v>
      </c>
      <c r="AR295" s="134" t="s">
        <v>152</v>
      </c>
      <c r="AT295" s="134" t="s">
        <v>147</v>
      </c>
      <c r="AU295" s="134" t="s">
        <v>81</v>
      </c>
      <c r="AY295" s="2" t="s">
        <v>145</v>
      </c>
      <c r="BE295" s="135">
        <f t="shared" si="28"/>
        <v>0</v>
      </c>
      <c r="BF295" s="135">
        <f t="shared" si="29"/>
        <v>0</v>
      </c>
      <c r="BG295" s="135">
        <f t="shared" si="30"/>
        <v>0</v>
      </c>
      <c r="BH295" s="135">
        <f t="shared" si="31"/>
        <v>0</v>
      </c>
      <c r="BI295" s="135">
        <f t="shared" si="32"/>
        <v>0</v>
      </c>
      <c r="BJ295" s="2" t="s">
        <v>79</v>
      </c>
      <c r="BK295" s="135">
        <f>ROUND(I295*H295,2)</f>
        <v>0</v>
      </c>
      <c r="BL295" s="2" t="s">
        <v>152</v>
      </c>
      <c r="BM295" s="134" t="s">
        <v>2725</v>
      </c>
    </row>
    <row r="296" spans="2:47" s="17" customFormat="1" ht="19.5">
      <c r="B296" s="18"/>
      <c r="D296" s="142" t="s">
        <v>310</v>
      </c>
      <c r="F296" s="164" t="s">
        <v>2726</v>
      </c>
      <c r="I296" s="138"/>
      <c r="L296" s="18"/>
      <c r="M296" s="139"/>
      <c r="T296" s="42"/>
      <c r="AT296" s="2" t="s">
        <v>310</v>
      </c>
      <c r="AU296" s="2" t="s">
        <v>81</v>
      </c>
    </row>
    <row r="297" spans="2:65" s="17" customFormat="1" ht="16.5" customHeight="1">
      <c r="B297" s="18"/>
      <c r="C297" s="123" t="s">
        <v>152</v>
      </c>
      <c r="D297" s="123" t="s">
        <v>147</v>
      </c>
      <c r="E297" s="124" t="s">
        <v>2727</v>
      </c>
      <c r="F297" s="125" t="s">
        <v>2728</v>
      </c>
      <c r="G297" s="126" t="s">
        <v>1495</v>
      </c>
      <c r="H297" s="127">
        <v>6</v>
      </c>
      <c r="I297" s="128"/>
      <c r="J297" s="129">
        <f>ROUND(I297*H297,2)</f>
        <v>0</v>
      </c>
      <c r="K297" s="125" t="s">
        <v>19</v>
      </c>
      <c r="L297" s="18"/>
      <c r="M297" s="130" t="s">
        <v>19</v>
      </c>
      <c r="N297" s="131" t="s">
        <v>42</v>
      </c>
      <c r="P297" s="132">
        <f>O297*H297</f>
        <v>0</v>
      </c>
      <c r="Q297" s="132">
        <v>0</v>
      </c>
      <c r="R297" s="132">
        <f>Q297*H297</f>
        <v>0</v>
      </c>
      <c r="S297" s="132">
        <v>0</v>
      </c>
      <c r="T297" s="133">
        <f>S297*H297</f>
        <v>0</v>
      </c>
      <c r="AR297" s="134" t="s">
        <v>152</v>
      </c>
      <c r="AT297" s="134" t="s">
        <v>147</v>
      </c>
      <c r="AU297" s="134" t="s">
        <v>81</v>
      </c>
      <c r="AY297" s="2" t="s">
        <v>145</v>
      </c>
      <c r="BE297" s="135">
        <f t="shared" si="28"/>
        <v>0</v>
      </c>
      <c r="BF297" s="135">
        <f t="shared" si="29"/>
        <v>0</v>
      </c>
      <c r="BG297" s="135">
        <f t="shared" si="30"/>
        <v>0</v>
      </c>
      <c r="BH297" s="135">
        <f t="shared" si="31"/>
        <v>0</v>
      </c>
      <c r="BI297" s="135">
        <f t="shared" si="32"/>
        <v>0</v>
      </c>
      <c r="BJ297" s="2" t="s">
        <v>79</v>
      </c>
      <c r="BK297" s="135">
        <f>ROUND(I297*H297,2)</f>
        <v>0</v>
      </c>
      <c r="BL297" s="2" t="s">
        <v>152</v>
      </c>
      <c r="BM297" s="134" t="s">
        <v>2729</v>
      </c>
    </row>
    <row r="298" spans="2:47" s="17" customFormat="1" ht="19.5">
      <c r="B298" s="18"/>
      <c r="D298" s="142" t="s">
        <v>310</v>
      </c>
      <c r="F298" s="164" t="s">
        <v>2726</v>
      </c>
      <c r="I298" s="138"/>
      <c r="L298" s="18"/>
      <c r="M298" s="139"/>
      <c r="T298" s="42"/>
      <c r="AT298" s="2" t="s">
        <v>310</v>
      </c>
      <c r="AU298" s="2" t="s">
        <v>81</v>
      </c>
    </row>
    <row r="299" spans="2:65" s="17" customFormat="1" ht="16.5" customHeight="1">
      <c r="B299" s="18"/>
      <c r="C299" s="123" t="s">
        <v>179</v>
      </c>
      <c r="D299" s="123" t="s">
        <v>147</v>
      </c>
      <c r="E299" s="124" t="s">
        <v>2730</v>
      </c>
      <c r="F299" s="125" t="s">
        <v>2731</v>
      </c>
      <c r="G299" s="126" t="s">
        <v>1495</v>
      </c>
      <c r="H299" s="127">
        <v>5</v>
      </c>
      <c r="I299" s="128"/>
      <c r="J299" s="129">
        <f>ROUND(I299*H299,2)</f>
        <v>0</v>
      </c>
      <c r="K299" s="125" t="s">
        <v>19</v>
      </c>
      <c r="L299" s="18"/>
      <c r="M299" s="130" t="s">
        <v>19</v>
      </c>
      <c r="N299" s="131" t="s">
        <v>42</v>
      </c>
      <c r="P299" s="132">
        <f>O299*H299</f>
        <v>0</v>
      </c>
      <c r="Q299" s="132">
        <v>0</v>
      </c>
      <c r="R299" s="132">
        <f>Q299*H299</f>
        <v>0</v>
      </c>
      <c r="S299" s="132">
        <v>0</v>
      </c>
      <c r="T299" s="133">
        <f>S299*H299</f>
        <v>0</v>
      </c>
      <c r="AR299" s="134" t="s">
        <v>152</v>
      </c>
      <c r="AT299" s="134" t="s">
        <v>147</v>
      </c>
      <c r="AU299" s="134" t="s">
        <v>81</v>
      </c>
      <c r="AY299" s="2" t="s">
        <v>145</v>
      </c>
      <c r="BE299" s="135">
        <f t="shared" si="28"/>
        <v>0</v>
      </c>
      <c r="BF299" s="135">
        <f t="shared" si="29"/>
        <v>0</v>
      </c>
      <c r="BG299" s="135">
        <f t="shared" si="30"/>
        <v>0</v>
      </c>
      <c r="BH299" s="135">
        <f t="shared" si="31"/>
        <v>0</v>
      </c>
      <c r="BI299" s="135">
        <f t="shared" si="32"/>
        <v>0</v>
      </c>
      <c r="BJ299" s="2" t="s">
        <v>79</v>
      </c>
      <c r="BK299" s="135">
        <f>ROUND(I299*H299,2)</f>
        <v>0</v>
      </c>
      <c r="BL299" s="2" t="s">
        <v>152</v>
      </c>
      <c r="BM299" s="134" t="s">
        <v>2732</v>
      </c>
    </row>
    <row r="300" spans="2:47" s="17" customFormat="1" ht="19.5">
      <c r="B300" s="18"/>
      <c r="D300" s="142" t="s">
        <v>310</v>
      </c>
      <c r="F300" s="164" t="s">
        <v>2726</v>
      </c>
      <c r="I300" s="138"/>
      <c r="L300" s="18"/>
      <c r="M300" s="139"/>
      <c r="T300" s="42"/>
      <c r="AT300" s="2" t="s">
        <v>310</v>
      </c>
      <c r="AU300" s="2" t="s">
        <v>81</v>
      </c>
    </row>
    <row r="301" spans="2:65" s="17" customFormat="1" ht="16.5" customHeight="1">
      <c r="B301" s="18"/>
      <c r="C301" s="123" t="s">
        <v>187</v>
      </c>
      <c r="D301" s="123" t="s">
        <v>147</v>
      </c>
      <c r="E301" s="124" t="s">
        <v>2733</v>
      </c>
      <c r="F301" s="125" t="s">
        <v>2734</v>
      </c>
      <c r="G301" s="126" t="s">
        <v>1495</v>
      </c>
      <c r="H301" s="127">
        <v>2</v>
      </c>
      <c r="I301" s="128"/>
      <c r="J301" s="129">
        <f>ROUND(I301*H301,2)</f>
        <v>0</v>
      </c>
      <c r="K301" s="125" t="s">
        <v>19</v>
      </c>
      <c r="L301" s="18"/>
      <c r="M301" s="130" t="s">
        <v>19</v>
      </c>
      <c r="N301" s="131" t="s">
        <v>42</v>
      </c>
      <c r="P301" s="132">
        <f>O301*H301</f>
        <v>0</v>
      </c>
      <c r="Q301" s="132">
        <v>0</v>
      </c>
      <c r="R301" s="132">
        <f>Q301*H301</f>
        <v>0</v>
      </c>
      <c r="S301" s="132">
        <v>0</v>
      </c>
      <c r="T301" s="133">
        <f>S301*H301</f>
        <v>0</v>
      </c>
      <c r="AR301" s="134" t="s">
        <v>152</v>
      </c>
      <c r="AT301" s="134" t="s">
        <v>147</v>
      </c>
      <c r="AU301" s="134" t="s">
        <v>81</v>
      </c>
      <c r="AY301" s="2" t="s">
        <v>145</v>
      </c>
      <c r="BE301" s="135">
        <f aca="true" t="shared" si="35" ref="BE301:BE305">IF(N301="základní",J301,0)</f>
        <v>0</v>
      </c>
      <c r="BF301" s="135">
        <f aca="true" t="shared" si="36" ref="BF301:BF305">IF(N301="snížená",J301,0)</f>
        <v>0</v>
      </c>
      <c r="BG301" s="135">
        <f aca="true" t="shared" si="37" ref="BG301:BG305">IF(N301="zákl. přenesená",J301,0)</f>
        <v>0</v>
      </c>
      <c r="BH301" s="135">
        <f aca="true" t="shared" si="38" ref="BH301:BH305">IF(N301="sníž. přenesená",J301,0)</f>
        <v>0</v>
      </c>
      <c r="BI301" s="135">
        <f aca="true" t="shared" si="39" ref="BI301:BI305">IF(N301="nulová",J301,0)</f>
        <v>0</v>
      </c>
      <c r="BJ301" s="2" t="s">
        <v>79</v>
      </c>
      <c r="BK301" s="135">
        <f>ROUND(I301*H301,2)</f>
        <v>0</v>
      </c>
      <c r="BL301" s="2" t="s">
        <v>152</v>
      </c>
      <c r="BM301" s="134" t="s">
        <v>2735</v>
      </c>
    </row>
    <row r="302" spans="2:47" s="17" customFormat="1" ht="19.5">
      <c r="B302" s="18"/>
      <c r="D302" s="142" t="s">
        <v>310</v>
      </c>
      <c r="F302" s="164" t="s">
        <v>2726</v>
      </c>
      <c r="I302" s="138"/>
      <c r="L302" s="18"/>
      <c r="M302" s="139"/>
      <c r="T302" s="42"/>
      <c r="AT302" s="2" t="s">
        <v>310</v>
      </c>
      <c r="AU302" s="2" t="s">
        <v>81</v>
      </c>
    </row>
    <row r="303" spans="2:65" s="17" customFormat="1" ht="16.5" customHeight="1">
      <c r="B303" s="18"/>
      <c r="C303" s="123" t="s">
        <v>195</v>
      </c>
      <c r="D303" s="123" t="s">
        <v>147</v>
      </c>
      <c r="E303" s="124" t="s">
        <v>2736</v>
      </c>
      <c r="F303" s="125" t="s">
        <v>2737</v>
      </c>
      <c r="G303" s="126" t="s">
        <v>1495</v>
      </c>
      <c r="H303" s="127">
        <v>1</v>
      </c>
      <c r="I303" s="128"/>
      <c r="J303" s="129">
        <f>ROUND(I303*H303,2)</f>
        <v>0</v>
      </c>
      <c r="K303" s="125" t="s">
        <v>19</v>
      </c>
      <c r="L303" s="18"/>
      <c r="M303" s="130" t="s">
        <v>19</v>
      </c>
      <c r="N303" s="131" t="s">
        <v>42</v>
      </c>
      <c r="P303" s="132">
        <f>O303*H303</f>
        <v>0</v>
      </c>
      <c r="Q303" s="132">
        <v>0</v>
      </c>
      <c r="R303" s="132">
        <f>Q303*H303</f>
        <v>0</v>
      </c>
      <c r="S303" s="132">
        <v>0</v>
      </c>
      <c r="T303" s="133">
        <f>S303*H303</f>
        <v>0</v>
      </c>
      <c r="AR303" s="134" t="s">
        <v>152</v>
      </c>
      <c r="AT303" s="134" t="s">
        <v>147</v>
      </c>
      <c r="AU303" s="134" t="s">
        <v>81</v>
      </c>
      <c r="AY303" s="2" t="s">
        <v>145</v>
      </c>
      <c r="BE303" s="135">
        <f t="shared" si="35"/>
        <v>0</v>
      </c>
      <c r="BF303" s="135">
        <f t="shared" si="36"/>
        <v>0</v>
      </c>
      <c r="BG303" s="135">
        <f t="shared" si="37"/>
        <v>0</v>
      </c>
      <c r="BH303" s="135">
        <f t="shared" si="38"/>
        <v>0</v>
      </c>
      <c r="BI303" s="135">
        <f t="shared" si="39"/>
        <v>0</v>
      </c>
      <c r="BJ303" s="2" t="s">
        <v>79</v>
      </c>
      <c r="BK303" s="135">
        <f>ROUND(I303*H303,2)</f>
        <v>0</v>
      </c>
      <c r="BL303" s="2" t="s">
        <v>152</v>
      </c>
      <c r="BM303" s="134" t="s">
        <v>2738</v>
      </c>
    </row>
    <row r="304" spans="2:47" s="17" customFormat="1" ht="19.5">
      <c r="B304" s="18"/>
      <c r="D304" s="142" t="s">
        <v>310</v>
      </c>
      <c r="F304" s="164" t="s">
        <v>2726</v>
      </c>
      <c r="I304" s="138"/>
      <c r="L304" s="18"/>
      <c r="M304" s="139"/>
      <c r="T304" s="42"/>
      <c r="AT304" s="2" t="s">
        <v>310</v>
      </c>
      <c r="AU304" s="2" t="s">
        <v>81</v>
      </c>
    </row>
    <row r="305" spans="2:65" s="17" customFormat="1" ht="16.5" customHeight="1">
      <c r="B305" s="18"/>
      <c r="C305" s="123" t="s">
        <v>184</v>
      </c>
      <c r="D305" s="123" t="s">
        <v>147</v>
      </c>
      <c r="E305" s="124" t="s">
        <v>2739</v>
      </c>
      <c r="F305" s="125" t="s">
        <v>2740</v>
      </c>
      <c r="G305" s="126" t="s">
        <v>1495</v>
      </c>
      <c r="H305" s="127">
        <v>1</v>
      </c>
      <c r="I305" s="128"/>
      <c r="J305" s="129">
        <f>ROUND(I305*H305,2)</f>
        <v>0</v>
      </c>
      <c r="K305" s="125" t="s">
        <v>19</v>
      </c>
      <c r="L305" s="18"/>
      <c r="M305" s="130" t="s">
        <v>19</v>
      </c>
      <c r="N305" s="131" t="s">
        <v>42</v>
      </c>
      <c r="P305" s="132">
        <f>O305*H305</f>
        <v>0</v>
      </c>
      <c r="Q305" s="132">
        <v>0</v>
      </c>
      <c r="R305" s="132">
        <f>Q305*H305</f>
        <v>0</v>
      </c>
      <c r="S305" s="132">
        <v>0</v>
      </c>
      <c r="T305" s="133">
        <f>S305*H305</f>
        <v>0</v>
      </c>
      <c r="AR305" s="134" t="s">
        <v>152</v>
      </c>
      <c r="AT305" s="134" t="s">
        <v>147</v>
      </c>
      <c r="AU305" s="134" t="s">
        <v>81</v>
      </c>
      <c r="AY305" s="2" t="s">
        <v>145</v>
      </c>
      <c r="BE305" s="135">
        <f t="shared" si="35"/>
        <v>0</v>
      </c>
      <c r="BF305" s="135">
        <f t="shared" si="36"/>
        <v>0</v>
      </c>
      <c r="BG305" s="135">
        <f t="shared" si="37"/>
        <v>0</v>
      </c>
      <c r="BH305" s="135">
        <f t="shared" si="38"/>
        <v>0</v>
      </c>
      <c r="BI305" s="135">
        <f t="shared" si="39"/>
        <v>0</v>
      </c>
      <c r="BJ305" s="2" t="s">
        <v>79</v>
      </c>
      <c r="BK305" s="135">
        <f>ROUND(I305*H305,2)</f>
        <v>0</v>
      </c>
      <c r="BL305" s="2" t="s">
        <v>152</v>
      </c>
      <c r="BM305" s="134" t="s">
        <v>2741</v>
      </c>
    </row>
    <row r="306" spans="2:47" s="17" customFormat="1" ht="19.5">
      <c r="B306" s="18"/>
      <c r="D306" s="142" t="s">
        <v>310</v>
      </c>
      <c r="F306" s="164" t="s">
        <v>2726</v>
      </c>
      <c r="I306" s="138"/>
      <c r="L306" s="18"/>
      <c r="M306" s="189"/>
      <c r="N306" s="186"/>
      <c r="O306" s="186"/>
      <c r="P306" s="186"/>
      <c r="Q306" s="186"/>
      <c r="R306" s="186"/>
      <c r="S306" s="186"/>
      <c r="T306" s="190"/>
      <c r="AT306" s="2" t="s">
        <v>310</v>
      </c>
      <c r="AU306" s="2" t="s">
        <v>81</v>
      </c>
    </row>
    <row r="307" spans="2:12" s="17" customFormat="1" ht="6.95" customHeight="1">
      <c r="B307" s="28"/>
      <c r="C307" s="29"/>
      <c r="D307" s="29"/>
      <c r="E307" s="29"/>
      <c r="F307" s="29"/>
      <c r="G307" s="29"/>
      <c r="H307" s="29"/>
      <c r="I307" s="29"/>
      <c r="J307" s="29"/>
      <c r="K307" s="29"/>
      <c r="L307" s="18"/>
    </row>
  </sheetData>
  <sheetProtection algorithmName="SHA-512" hashValue="UwJYoAn89EB5fWf2mcD2mEFZTWs1FnM8TCVxu/UGhj6pv+Q7hVLUskuqhNBc0L3mDQv7GtKDQrgyU3mHLFmzIA==" saltValue="UKAprno9rRz29U/VVX4b4A==" spinCount="100000" sheet="1" objects="1" scenarios="1" formatColumns="0" formatRows="0" autoFilter="0"/>
  <autoFilter ref="C84:K306"/>
  <mergeCells count="9">
    <mergeCell ref="E50:H50"/>
    <mergeCell ref="E75:H75"/>
    <mergeCell ref="E77:H77"/>
    <mergeCell ref="L2:V2"/>
    <mergeCell ref="E7:H7"/>
    <mergeCell ref="E9:H9"/>
    <mergeCell ref="E18:H18"/>
    <mergeCell ref="E27:H27"/>
    <mergeCell ref="E48:H48"/>
  </mergeCell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4"/>
  <sheetViews>
    <sheetView showGridLines="0" workbookViewId="0" topLeftCell="A68"/>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99</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2742</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ROUND(J81,2)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ROUND((SUM(BE81:BE93)),2)</f>
        <v>0</v>
      </c>
      <c r="I33" s="81">
        <v>0.21</v>
      </c>
      <c r="J33" s="80">
        <f>ROUND(((SUM(BE81:BE93))*I33),2)</f>
        <v>0</v>
      </c>
      <c r="L33" s="18"/>
    </row>
    <row r="34" spans="2:12" s="17" customFormat="1" ht="14.45" customHeight="1" hidden="1">
      <c r="B34" s="18"/>
      <c r="E34" s="12" t="s">
        <v>43</v>
      </c>
      <c r="F34" s="80">
        <f>ROUND((SUM(BF81:BF93)),2)</f>
        <v>0</v>
      </c>
      <c r="I34" s="81">
        <v>0.12</v>
      </c>
      <c r="J34" s="80">
        <f>ROUND(((SUM(BF81:BF93))*I34),2)</f>
        <v>0</v>
      </c>
      <c r="L34" s="18"/>
    </row>
    <row r="35" spans="2:12" s="17" customFormat="1" ht="14.45" customHeight="1" hidden="1">
      <c r="B35" s="18"/>
      <c r="E35" s="12" t="s">
        <v>44</v>
      </c>
      <c r="F35" s="80">
        <f>ROUND((SUM(BG81:BG93)),2)</f>
        <v>0</v>
      </c>
      <c r="I35" s="81">
        <v>0.21</v>
      </c>
      <c r="J35" s="80">
        <f aca="true" t="shared" si="0" ref="J35:J37">0</f>
        <v>0</v>
      </c>
      <c r="L35" s="18"/>
    </row>
    <row r="36" spans="2:12" s="17" customFormat="1" ht="14.45" customHeight="1" hidden="1">
      <c r="B36" s="18"/>
      <c r="E36" s="12" t="s">
        <v>45</v>
      </c>
      <c r="F36" s="80">
        <f>ROUND((SUM(BH81:BH93)),2)</f>
        <v>0</v>
      </c>
      <c r="I36" s="81">
        <v>0.12</v>
      </c>
      <c r="J36" s="80">
        <f t="shared" si="0"/>
        <v>0</v>
      </c>
      <c r="L36" s="18"/>
    </row>
    <row r="37" spans="2:12" s="17" customFormat="1" ht="14.45" customHeight="1" hidden="1">
      <c r="B37" s="18"/>
      <c r="E37" s="12" t="s">
        <v>46</v>
      </c>
      <c r="F37" s="80">
        <f>ROUND((SUM(BI81:BI93)),2)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07 - Vybavení</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0">J81</f>
        <v>0</v>
      </c>
      <c r="L59" s="18"/>
      <c r="AU59" s="2" t="s">
        <v>109</v>
      </c>
    </row>
    <row r="60" spans="2:12" s="91" customFormat="1" ht="24.95" customHeight="1">
      <c r="B60" s="92"/>
      <c r="D60" s="93" t="s">
        <v>2743</v>
      </c>
      <c r="E60" s="94"/>
      <c r="F60" s="94"/>
      <c r="G60" s="94"/>
      <c r="H60" s="94"/>
      <c r="I60" s="94"/>
      <c r="J60" s="95">
        <f t="shared" si="1"/>
        <v>0</v>
      </c>
      <c r="L60" s="92"/>
    </row>
    <row r="61" spans="2:12" s="91" customFormat="1" ht="24.95" customHeight="1">
      <c r="B61" s="92"/>
      <c r="D61" s="93" t="s">
        <v>2744</v>
      </c>
      <c r="E61" s="94"/>
      <c r="F61" s="94"/>
      <c r="G61" s="94"/>
      <c r="H61" s="94"/>
      <c r="I61" s="94"/>
      <c r="J61" s="95">
        <f>J92</f>
        <v>0</v>
      </c>
      <c r="L61" s="92"/>
    </row>
    <row r="62" spans="2:12" s="17" customFormat="1" ht="21.75" customHeight="1">
      <c r="B62" s="18"/>
      <c r="L62" s="18"/>
    </row>
    <row r="63" spans="2:12" s="17" customFormat="1" ht="6.95" customHeight="1">
      <c r="B63" s="28"/>
      <c r="C63" s="29"/>
      <c r="D63" s="29"/>
      <c r="E63" s="29"/>
      <c r="F63" s="29"/>
      <c r="G63" s="29"/>
      <c r="H63" s="29"/>
      <c r="I63" s="29"/>
      <c r="J63" s="29"/>
      <c r="K63" s="29"/>
      <c r="L63" s="18"/>
    </row>
    <row r="67" spans="2:12" s="17" customFormat="1" ht="6.95" customHeight="1">
      <c r="B67" s="30"/>
      <c r="C67" s="31"/>
      <c r="D67" s="31"/>
      <c r="E67" s="31"/>
      <c r="F67" s="31"/>
      <c r="G67" s="31"/>
      <c r="H67" s="31"/>
      <c r="I67" s="31"/>
      <c r="J67" s="31"/>
      <c r="K67" s="31"/>
      <c r="L67" s="18"/>
    </row>
    <row r="68" spans="2:12" s="17" customFormat="1" ht="24.95" customHeight="1">
      <c r="B68" s="18"/>
      <c r="C68" s="6" t="s">
        <v>130</v>
      </c>
      <c r="L68" s="18"/>
    </row>
    <row r="69" spans="2:12" s="17" customFormat="1" ht="6.95" customHeight="1">
      <c r="B69" s="18"/>
      <c r="L69" s="18"/>
    </row>
    <row r="70" spans="2:12" s="17" customFormat="1" ht="12" customHeight="1">
      <c r="B70" s="18"/>
      <c r="C70" s="12" t="s">
        <v>16</v>
      </c>
      <c r="L70" s="18"/>
    </row>
    <row r="71" spans="2:12" s="17" customFormat="1" ht="16.5" customHeight="1">
      <c r="B71" s="18"/>
      <c r="E71" s="230" t="str">
        <f>E7</f>
        <v>Stavební úpravy Škola Dlouhá 56,  Nový Jičín 741 01</v>
      </c>
      <c r="F71" s="231"/>
      <c r="G71" s="231"/>
      <c r="H71" s="231"/>
      <c r="L71" s="18"/>
    </row>
    <row r="72" spans="2:12" s="17" customFormat="1" ht="12" customHeight="1">
      <c r="B72" s="18"/>
      <c r="C72" s="12" t="s">
        <v>104</v>
      </c>
      <c r="L72" s="18"/>
    </row>
    <row r="73" spans="2:12" s="17" customFormat="1" ht="16.5" customHeight="1">
      <c r="B73" s="18"/>
      <c r="E73" s="210" t="str">
        <f>E9</f>
        <v>07 - Vybavení</v>
      </c>
      <c r="F73" s="229"/>
      <c r="G73" s="229"/>
      <c r="H73" s="229"/>
      <c r="L73" s="18"/>
    </row>
    <row r="74" spans="2:12" s="17" customFormat="1" ht="6.95" customHeight="1">
      <c r="B74" s="18"/>
      <c r="L74" s="18"/>
    </row>
    <row r="75" spans="2:12" s="17" customFormat="1" ht="12" customHeight="1">
      <c r="B75" s="18"/>
      <c r="C75" s="12" t="s">
        <v>21</v>
      </c>
      <c r="F75" s="10" t="str">
        <f>F12</f>
        <v xml:space="preserve"> </v>
      </c>
      <c r="I75" s="12" t="s">
        <v>23</v>
      </c>
      <c r="J75" s="38" t="str">
        <f>IF(J12="","",J12)</f>
        <v>16. 1. 2024</v>
      </c>
      <c r="L75" s="18"/>
    </row>
    <row r="76" spans="2:12" s="17" customFormat="1" ht="6.95" customHeight="1">
      <c r="B76" s="18"/>
      <c r="L76" s="18"/>
    </row>
    <row r="77" spans="2:12" s="17" customFormat="1" ht="25.7" customHeight="1">
      <c r="B77" s="18"/>
      <c r="C77" s="12" t="s">
        <v>25</v>
      </c>
      <c r="F77" s="10" t="str">
        <f>E15</f>
        <v>Město Nový Jičín</v>
      </c>
      <c r="I77" s="12" t="s">
        <v>31</v>
      </c>
      <c r="J77" s="15" t="str">
        <f>E21</f>
        <v>ing.arch. Tomáš Kudělka</v>
      </c>
      <c r="L77" s="18"/>
    </row>
    <row r="78" spans="2:12" s="17" customFormat="1" ht="15.2" customHeight="1">
      <c r="B78" s="18"/>
      <c r="C78" s="12" t="s">
        <v>29</v>
      </c>
      <c r="F78" s="10" t="str">
        <f>IF(E18="","",E18)</f>
        <v>Vyplň údaj</v>
      </c>
      <c r="I78" s="12" t="s">
        <v>34</v>
      </c>
      <c r="J78" s="15" t="str">
        <f>E24</f>
        <v xml:space="preserve"> </v>
      </c>
      <c r="L78" s="18"/>
    </row>
    <row r="79" spans="2:12" s="17" customFormat="1" ht="10.35" customHeight="1">
      <c r="B79" s="18"/>
      <c r="L79" s="18"/>
    </row>
    <row r="80" spans="2:20" s="101" customFormat="1" ht="29.25" customHeight="1">
      <c r="B80" s="102"/>
      <c r="C80" s="103" t="s">
        <v>131</v>
      </c>
      <c r="D80" s="104" t="s">
        <v>56</v>
      </c>
      <c r="E80" s="104" t="s">
        <v>52</v>
      </c>
      <c r="F80" s="104" t="s">
        <v>53</v>
      </c>
      <c r="G80" s="104" t="s">
        <v>132</v>
      </c>
      <c r="H80" s="104" t="s">
        <v>133</v>
      </c>
      <c r="I80" s="104" t="s">
        <v>134</v>
      </c>
      <c r="J80" s="104" t="s">
        <v>108</v>
      </c>
      <c r="K80" s="105" t="s">
        <v>135</v>
      </c>
      <c r="L80" s="102"/>
      <c r="M80" s="45" t="s">
        <v>19</v>
      </c>
      <c r="N80" s="46" t="s">
        <v>41</v>
      </c>
      <c r="O80" s="46" t="s">
        <v>136</v>
      </c>
      <c r="P80" s="46" t="s">
        <v>137</v>
      </c>
      <c r="Q80" s="46" t="s">
        <v>138</v>
      </c>
      <c r="R80" s="46" t="s">
        <v>139</v>
      </c>
      <c r="S80" s="46" t="s">
        <v>140</v>
      </c>
      <c r="T80" s="47" t="s">
        <v>141</v>
      </c>
    </row>
    <row r="81" spans="2:63" s="17" customFormat="1" ht="22.9" customHeight="1">
      <c r="B81" s="18"/>
      <c r="C81" s="51" t="s">
        <v>142</v>
      </c>
      <c r="J81" s="106">
        <f aca="true" t="shared" si="2" ref="J81:J82">BK81</f>
        <v>0</v>
      </c>
      <c r="L81" s="18"/>
      <c r="M81" s="48"/>
      <c r="N81" s="39"/>
      <c r="O81" s="39"/>
      <c r="P81" s="107">
        <f>P82+P92</f>
        <v>0</v>
      </c>
      <c r="Q81" s="39"/>
      <c r="R81" s="107">
        <f>R82+R92</f>
        <v>0</v>
      </c>
      <c r="S81" s="39"/>
      <c r="T81" s="108">
        <f>T82+T92</f>
        <v>0</v>
      </c>
      <c r="AT81" s="2" t="s">
        <v>70</v>
      </c>
      <c r="AU81" s="2" t="s">
        <v>109</v>
      </c>
      <c r="BK81" s="109">
        <f>BK82+BK92</f>
        <v>0</v>
      </c>
    </row>
    <row r="82" spans="2:63" s="110" customFormat="1" ht="25.9" customHeight="1">
      <c r="B82" s="111"/>
      <c r="D82" s="112" t="s">
        <v>70</v>
      </c>
      <c r="E82" s="113" t="s">
        <v>2204</v>
      </c>
      <c r="F82" s="113" t="s">
        <v>2745</v>
      </c>
      <c r="I82" s="114"/>
      <c r="J82" s="115">
        <f t="shared" si="2"/>
        <v>0</v>
      </c>
      <c r="L82" s="111"/>
      <c r="M82" s="116"/>
      <c r="P82" s="117">
        <f>SUM(P83:P91)</f>
        <v>0</v>
      </c>
      <c r="R82" s="117">
        <f>SUM(R83:R91)</f>
        <v>0</v>
      </c>
      <c r="T82" s="118">
        <f>SUM(T83:T91)</f>
        <v>0</v>
      </c>
      <c r="AR82" s="112" t="s">
        <v>79</v>
      </c>
      <c r="AT82" s="119" t="s">
        <v>70</v>
      </c>
      <c r="AU82" s="119" t="s">
        <v>71</v>
      </c>
      <c r="AY82" s="112" t="s">
        <v>145</v>
      </c>
      <c r="BK82" s="120">
        <f>SUM(BK83:BK91)</f>
        <v>0</v>
      </c>
    </row>
    <row r="83" spans="2:65" s="17" customFormat="1" ht="66.75" customHeight="1">
      <c r="B83" s="18"/>
      <c r="C83" s="165" t="s">
        <v>71</v>
      </c>
      <c r="D83" s="165" t="s">
        <v>180</v>
      </c>
      <c r="E83" s="166" t="s">
        <v>2746</v>
      </c>
      <c r="F83" s="167" t="s">
        <v>2747</v>
      </c>
      <c r="G83" s="168" t="s">
        <v>19</v>
      </c>
      <c r="H83" s="169">
        <v>2</v>
      </c>
      <c r="I83" s="170"/>
      <c r="J83" s="171">
        <f aca="true" t="shared" si="3" ref="J83:J91">ROUND(I83*H83,2)</f>
        <v>0</v>
      </c>
      <c r="K83" s="167" t="s">
        <v>19</v>
      </c>
      <c r="L83" s="172"/>
      <c r="M83" s="173" t="s">
        <v>19</v>
      </c>
      <c r="N83" s="174" t="s">
        <v>42</v>
      </c>
      <c r="P83" s="132">
        <f aca="true" t="shared" si="4" ref="P83:P91">O83*H83</f>
        <v>0</v>
      </c>
      <c r="Q83" s="132">
        <v>0</v>
      </c>
      <c r="R83" s="132">
        <f aca="true" t="shared" si="5" ref="R83:R91">Q83*H83</f>
        <v>0</v>
      </c>
      <c r="S83" s="132">
        <v>0</v>
      </c>
      <c r="T83" s="133">
        <f aca="true" t="shared" si="6" ref="T83:T91">S83*H83</f>
        <v>0</v>
      </c>
      <c r="AR83" s="134" t="s">
        <v>184</v>
      </c>
      <c r="AT83" s="134" t="s">
        <v>180</v>
      </c>
      <c r="AU83" s="134" t="s">
        <v>79</v>
      </c>
      <c r="AY83" s="2" t="s">
        <v>145</v>
      </c>
      <c r="BE83" s="135">
        <f aca="true" t="shared" si="7" ref="BE83:BE93">IF(N83="základní",J83,0)</f>
        <v>0</v>
      </c>
      <c r="BF83" s="135">
        <f aca="true" t="shared" si="8" ref="BF83:BF93">IF(N83="snížená",J83,0)</f>
        <v>0</v>
      </c>
      <c r="BG83" s="135">
        <f aca="true" t="shared" si="9" ref="BG83:BG93">IF(N83="zákl. přenesená",J83,0)</f>
        <v>0</v>
      </c>
      <c r="BH83" s="135">
        <f aca="true" t="shared" si="10" ref="BH83:BH93">IF(N83="sníž. přenesená",J83,0)</f>
        <v>0</v>
      </c>
      <c r="BI83" s="135">
        <f aca="true" t="shared" si="11" ref="BI83:BI93">IF(N83="nulová",J83,0)</f>
        <v>0</v>
      </c>
      <c r="BJ83" s="2" t="s">
        <v>79</v>
      </c>
      <c r="BK83" s="135">
        <f aca="true" t="shared" si="12" ref="BK83:BK91">ROUND(I83*H83,2)</f>
        <v>0</v>
      </c>
      <c r="BL83" s="2" t="s">
        <v>152</v>
      </c>
      <c r="BM83" s="134" t="s">
        <v>81</v>
      </c>
    </row>
    <row r="84" spans="2:65" s="17" customFormat="1" ht="66.75" customHeight="1">
      <c r="B84" s="18"/>
      <c r="C84" s="165" t="s">
        <v>71</v>
      </c>
      <c r="D84" s="165" t="s">
        <v>180</v>
      </c>
      <c r="E84" s="166" t="s">
        <v>2748</v>
      </c>
      <c r="F84" s="167" t="s">
        <v>2749</v>
      </c>
      <c r="G84" s="168" t="s">
        <v>19</v>
      </c>
      <c r="H84" s="169">
        <v>8</v>
      </c>
      <c r="I84" s="170"/>
      <c r="J84" s="171">
        <f t="shared" si="3"/>
        <v>0</v>
      </c>
      <c r="K84" s="167" t="s">
        <v>19</v>
      </c>
      <c r="L84" s="172"/>
      <c r="M84" s="173" t="s">
        <v>19</v>
      </c>
      <c r="N84" s="174" t="s">
        <v>42</v>
      </c>
      <c r="P84" s="132">
        <f t="shared" si="4"/>
        <v>0</v>
      </c>
      <c r="Q84" s="132">
        <v>0</v>
      </c>
      <c r="R84" s="132">
        <f t="shared" si="5"/>
        <v>0</v>
      </c>
      <c r="S84" s="132">
        <v>0</v>
      </c>
      <c r="T84" s="133">
        <f t="shared" si="6"/>
        <v>0</v>
      </c>
      <c r="AR84" s="134" t="s">
        <v>184</v>
      </c>
      <c r="AT84" s="134" t="s">
        <v>180</v>
      </c>
      <c r="AU84" s="134" t="s">
        <v>79</v>
      </c>
      <c r="AY84" s="2" t="s">
        <v>145</v>
      </c>
      <c r="BE84" s="135">
        <f t="shared" si="7"/>
        <v>0</v>
      </c>
      <c r="BF84" s="135">
        <f t="shared" si="8"/>
        <v>0</v>
      </c>
      <c r="BG84" s="135">
        <f t="shared" si="9"/>
        <v>0</v>
      </c>
      <c r="BH84" s="135">
        <f t="shared" si="10"/>
        <v>0</v>
      </c>
      <c r="BI84" s="135">
        <f t="shared" si="11"/>
        <v>0</v>
      </c>
      <c r="BJ84" s="2" t="s">
        <v>79</v>
      </c>
      <c r="BK84" s="135">
        <f t="shared" si="12"/>
        <v>0</v>
      </c>
      <c r="BL84" s="2" t="s">
        <v>152</v>
      </c>
      <c r="BM84" s="134" t="s">
        <v>187</v>
      </c>
    </row>
    <row r="85" spans="2:65" s="17" customFormat="1" ht="66.75" customHeight="1">
      <c r="B85" s="18"/>
      <c r="C85" s="165" t="s">
        <v>71</v>
      </c>
      <c r="D85" s="165" t="s">
        <v>180</v>
      </c>
      <c r="E85" s="166" t="s">
        <v>2750</v>
      </c>
      <c r="F85" s="167" t="s">
        <v>2751</v>
      </c>
      <c r="G85" s="168" t="s">
        <v>19</v>
      </c>
      <c r="H85" s="169">
        <v>8</v>
      </c>
      <c r="I85" s="170"/>
      <c r="J85" s="171">
        <f t="shared" si="3"/>
        <v>0</v>
      </c>
      <c r="K85" s="167" t="s">
        <v>19</v>
      </c>
      <c r="L85" s="172"/>
      <c r="M85" s="173" t="s">
        <v>19</v>
      </c>
      <c r="N85" s="174" t="s">
        <v>42</v>
      </c>
      <c r="P85" s="132">
        <f t="shared" si="4"/>
        <v>0</v>
      </c>
      <c r="Q85" s="132">
        <v>0</v>
      </c>
      <c r="R85" s="132">
        <f t="shared" si="5"/>
        <v>0</v>
      </c>
      <c r="S85" s="132">
        <v>0</v>
      </c>
      <c r="T85" s="133">
        <f t="shared" si="6"/>
        <v>0</v>
      </c>
      <c r="AR85" s="134" t="s">
        <v>184</v>
      </c>
      <c r="AT85" s="134" t="s">
        <v>180</v>
      </c>
      <c r="AU85" s="134" t="s">
        <v>79</v>
      </c>
      <c r="AY85" s="2" t="s">
        <v>145</v>
      </c>
      <c r="BE85" s="135">
        <f t="shared" si="7"/>
        <v>0</v>
      </c>
      <c r="BF85" s="135">
        <f t="shared" si="8"/>
        <v>0</v>
      </c>
      <c r="BG85" s="135">
        <f t="shared" si="9"/>
        <v>0</v>
      </c>
      <c r="BH85" s="135">
        <f t="shared" si="10"/>
        <v>0</v>
      </c>
      <c r="BI85" s="135">
        <f t="shared" si="11"/>
        <v>0</v>
      </c>
      <c r="BJ85" s="2" t="s">
        <v>79</v>
      </c>
      <c r="BK85" s="135">
        <f t="shared" si="12"/>
        <v>0</v>
      </c>
      <c r="BL85" s="2" t="s">
        <v>152</v>
      </c>
      <c r="BM85" s="134" t="s">
        <v>184</v>
      </c>
    </row>
    <row r="86" spans="2:65" s="17" customFormat="1" ht="66.75" customHeight="1">
      <c r="B86" s="18"/>
      <c r="C86" s="165" t="s">
        <v>71</v>
      </c>
      <c r="D86" s="165" t="s">
        <v>180</v>
      </c>
      <c r="E86" s="166" t="s">
        <v>2752</v>
      </c>
      <c r="F86" s="167" t="s">
        <v>2753</v>
      </c>
      <c r="G86" s="168" t="s">
        <v>19</v>
      </c>
      <c r="H86" s="169">
        <v>6</v>
      </c>
      <c r="I86" s="170"/>
      <c r="J86" s="171">
        <f t="shared" si="3"/>
        <v>0</v>
      </c>
      <c r="K86" s="167" t="s">
        <v>19</v>
      </c>
      <c r="L86" s="172"/>
      <c r="M86" s="173" t="s">
        <v>19</v>
      </c>
      <c r="N86" s="174" t="s">
        <v>42</v>
      </c>
      <c r="P86" s="132">
        <f t="shared" si="4"/>
        <v>0</v>
      </c>
      <c r="Q86" s="132">
        <v>0</v>
      </c>
      <c r="R86" s="132">
        <f t="shared" si="5"/>
        <v>0</v>
      </c>
      <c r="S86" s="132">
        <v>0</v>
      </c>
      <c r="T86" s="133">
        <f t="shared" si="6"/>
        <v>0</v>
      </c>
      <c r="AR86" s="134" t="s">
        <v>184</v>
      </c>
      <c r="AT86" s="134" t="s">
        <v>180</v>
      </c>
      <c r="AU86" s="134" t="s">
        <v>79</v>
      </c>
      <c r="AY86" s="2" t="s">
        <v>145</v>
      </c>
      <c r="BE86" s="135">
        <f t="shared" si="7"/>
        <v>0</v>
      </c>
      <c r="BF86" s="135">
        <f t="shared" si="8"/>
        <v>0</v>
      </c>
      <c r="BG86" s="135">
        <f t="shared" si="9"/>
        <v>0</v>
      </c>
      <c r="BH86" s="135">
        <f t="shared" si="10"/>
        <v>0</v>
      </c>
      <c r="BI86" s="135">
        <f t="shared" si="11"/>
        <v>0</v>
      </c>
      <c r="BJ86" s="2" t="s">
        <v>79</v>
      </c>
      <c r="BK86" s="135">
        <f t="shared" si="12"/>
        <v>0</v>
      </c>
      <c r="BL86" s="2" t="s">
        <v>152</v>
      </c>
      <c r="BM86" s="134" t="s">
        <v>210</v>
      </c>
    </row>
    <row r="87" spans="2:65" s="17" customFormat="1" ht="66.75" customHeight="1">
      <c r="B87" s="18"/>
      <c r="C87" s="165" t="s">
        <v>71</v>
      </c>
      <c r="D87" s="165" t="s">
        <v>180</v>
      </c>
      <c r="E87" s="166" t="s">
        <v>2754</v>
      </c>
      <c r="F87" s="167" t="s">
        <v>2755</v>
      </c>
      <c r="G87" s="168" t="s">
        <v>19</v>
      </c>
      <c r="H87" s="169">
        <v>4</v>
      </c>
      <c r="I87" s="170"/>
      <c r="J87" s="171">
        <f t="shared" si="3"/>
        <v>0</v>
      </c>
      <c r="K87" s="167" t="s">
        <v>19</v>
      </c>
      <c r="L87" s="172"/>
      <c r="M87" s="173" t="s">
        <v>19</v>
      </c>
      <c r="N87" s="174" t="s">
        <v>42</v>
      </c>
      <c r="P87" s="132">
        <f t="shared" si="4"/>
        <v>0</v>
      </c>
      <c r="Q87" s="132">
        <v>0</v>
      </c>
      <c r="R87" s="132">
        <f t="shared" si="5"/>
        <v>0</v>
      </c>
      <c r="S87" s="132">
        <v>0</v>
      </c>
      <c r="T87" s="133">
        <f t="shared" si="6"/>
        <v>0</v>
      </c>
      <c r="AR87" s="134" t="s">
        <v>184</v>
      </c>
      <c r="AT87" s="134" t="s">
        <v>180</v>
      </c>
      <c r="AU87" s="134" t="s">
        <v>79</v>
      </c>
      <c r="AY87" s="2" t="s">
        <v>145</v>
      </c>
      <c r="BE87" s="135">
        <f t="shared" si="7"/>
        <v>0</v>
      </c>
      <c r="BF87" s="135">
        <f t="shared" si="8"/>
        <v>0</v>
      </c>
      <c r="BG87" s="135">
        <f t="shared" si="9"/>
        <v>0</v>
      </c>
      <c r="BH87" s="135">
        <f t="shared" si="10"/>
        <v>0</v>
      </c>
      <c r="BI87" s="135">
        <f t="shared" si="11"/>
        <v>0</v>
      </c>
      <c r="BJ87" s="2" t="s">
        <v>79</v>
      </c>
      <c r="BK87" s="135">
        <f t="shared" si="12"/>
        <v>0</v>
      </c>
      <c r="BL87" s="2" t="s">
        <v>152</v>
      </c>
      <c r="BM87" s="134" t="s">
        <v>238</v>
      </c>
    </row>
    <row r="88" spans="2:65" s="17" customFormat="1" ht="66.75" customHeight="1">
      <c r="B88" s="18"/>
      <c r="C88" s="165" t="s">
        <v>71</v>
      </c>
      <c r="D88" s="165" t="s">
        <v>180</v>
      </c>
      <c r="E88" s="166" t="s">
        <v>2756</v>
      </c>
      <c r="F88" s="167" t="s">
        <v>2757</v>
      </c>
      <c r="G88" s="168" t="s">
        <v>19</v>
      </c>
      <c r="H88" s="169">
        <v>24</v>
      </c>
      <c r="I88" s="170"/>
      <c r="J88" s="171">
        <f t="shared" si="3"/>
        <v>0</v>
      </c>
      <c r="K88" s="167" t="s">
        <v>19</v>
      </c>
      <c r="L88" s="172"/>
      <c r="M88" s="173" t="s">
        <v>19</v>
      </c>
      <c r="N88" s="174" t="s">
        <v>42</v>
      </c>
      <c r="P88" s="132">
        <f t="shared" si="4"/>
        <v>0</v>
      </c>
      <c r="Q88" s="132">
        <v>0</v>
      </c>
      <c r="R88" s="132">
        <f t="shared" si="5"/>
        <v>0</v>
      </c>
      <c r="S88" s="132">
        <v>0</v>
      </c>
      <c r="T88" s="133">
        <f t="shared" si="6"/>
        <v>0</v>
      </c>
      <c r="AR88" s="134" t="s">
        <v>184</v>
      </c>
      <c r="AT88" s="134" t="s">
        <v>180</v>
      </c>
      <c r="AU88" s="134" t="s">
        <v>79</v>
      </c>
      <c r="AY88" s="2" t="s">
        <v>145</v>
      </c>
      <c r="BE88" s="135">
        <f t="shared" si="7"/>
        <v>0</v>
      </c>
      <c r="BF88" s="135">
        <f t="shared" si="8"/>
        <v>0</v>
      </c>
      <c r="BG88" s="135">
        <f t="shared" si="9"/>
        <v>0</v>
      </c>
      <c r="BH88" s="135">
        <f t="shared" si="10"/>
        <v>0</v>
      </c>
      <c r="BI88" s="135">
        <f t="shared" si="11"/>
        <v>0</v>
      </c>
      <c r="BJ88" s="2" t="s">
        <v>79</v>
      </c>
      <c r="BK88" s="135">
        <f t="shared" si="12"/>
        <v>0</v>
      </c>
      <c r="BL88" s="2" t="s">
        <v>152</v>
      </c>
      <c r="BM88" s="134" t="s">
        <v>250</v>
      </c>
    </row>
    <row r="89" spans="2:65" s="17" customFormat="1" ht="66.75" customHeight="1">
      <c r="B89" s="18"/>
      <c r="C89" s="165" t="s">
        <v>71</v>
      </c>
      <c r="D89" s="165" t="s">
        <v>180</v>
      </c>
      <c r="E89" s="166" t="s">
        <v>2758</v>
      </c>
      <c r="F89" s="167" t="s">
        <v>2759</v>
      </c>
      <c r="G89" s="168" t="s">
        <v>19</v>
      </c>
      <c r="H89" s="169">
        <v>32</v>
      </c>
      <c r="I89" s="170"/>
      <c r="J89" s="171">
        <f t="shared" si="3"/>
        <v>0</v>
      </c>
      <c r="K89" s="167" t="s">
        <v>19</v>
      </c>
      <c r="L89" s="172"/>
      <c r="M89" s="173" t="s">
        <v>19</v>
      </c>
      <c r="N89" s="174" t="s">
        <v>42</v>
      </c>
      <c r="P89" s="132">
        <f t="shared" si="4"/>
        <v>0</v>
      </c>
      <c r="Q89" s="132">
        <v>0</v>
      </c>
      <c r="R89" s="132">
        <f t="shared" si="5"/>
        <v>0</v>
      </c>
      <c r="S89" s="132">
        <v>0</v>
      </c>
      <c r="T89" s="133">
        <f t="shared" si="6"/>
        <v>0</v>
      </c>
      <c r="AR89" s="134" t="s">
        <v>184</v>
      </c>
      <c r="AT89" s="134" t="s">
        <v>180</v>
      </c>
      <c r="AU89" s="134" t="s">
        <v>79</v>
      </c>
      <c r="AY89" s="2" t="s">
        <v>145</v>
      </c>
      <c r="BE89" s="135">
        <f t="shared" si="7"/>
        <v>0</v>
      </c>
      <c r="BF89" s="135">
        <f t="shared" si="8"/>
        <v>0</v>
      </c>
      <c r="BG89" s="135">
        <f t="shared" si="9"/>
        <v>0</v>
      </c>
      <c r="BH89" s="135">
        <f t="shared" si="10"/>
        <v>0</v>
      </c>
      <c r="BI89" s="135">
        <f t="shared" si="11"/>
        <v>0</v>
      </c>
      <c r="BJ89" s="2" t="s">
        <v>79</v>
      </c>
      <c r="BK89" s="135">
        <f t="shared" si="12"/>
        <v>0</v>
      </c>
      <c r="BL89" s="2" t="s">
        <v>152</v>
      </c>
      <c r="BM89" s="134" t="s">
        <v>260</v>
      </c>
    </row>
    <row r="90" spans="2:65" s="17" customFormat="1" ht="55.5" customHeight="1">
      <c r="B90" s="18"/>
      <c r="C90" s="165" t="s">
        <v>71</v>
      </c>
      <c r="D90" s="165" t="s">
        <v>180</v>
      </c>
      <c r="E90" s="166" t="s">
        <v>2760</v>
      </c>
      <c r="F90" s="167" t="s">
        <v>2761</v>
      </c>
      <c r="G90" s="168" t="s">
        <v>19</v>
      </c>
      <c r="H90" s="169">
        <v>40</v>
      </c>
      <c r="I90" s="170"/>
      <c r="J90" s="171">
        <f t="shared" si="3"/>
        <v>0</v>
      </c>
      <c r="K90" s="167" t="s">
        <v>19</v>
      </c>
      <c r="L90" s="172"/>
      <c r="M90" s="173" t="s">
        <v>19</v>
      </c>
      <c r="N90" s="174" t="s">
        <v>42</v>
      </c>
      <c r="P90" s="132">
        <f t="shared" si="4"/>
        <v>0</v>
      </c>
      <c r="Q90" s="132">
        <v>0</v>
      </c>
      <c r="R90" s="132">
        <f t="shared" si="5"/>
        <v>0</v>
      </c>
      <c r="S90" s="132">
        <v>0</v>
      </c>
      <c r="T90" s="133">
        <f t="shared" si="6"/>
        <v>0</v>
      </c>
      <c r="AR90" s="134" t="s">
        <v>184</v>
      </c>
      <c r="AT90" s="134" t="s">
        <v>180</v>
      </c>
      <c r="AU90" s="134" t="s">
        <v>79</v>
      </c>
      <c r="AY90" s="2" t="s">
        <v>145</v>
      </c>
      <c r="BE90" s="135">
        <f t="shared" si="7"/>
        <v>0</v>
      </c>
      <c r="BF90" s="135">
        <f t="shared" si="8"/>
        <v>0</v>
      </c>
      <c r="BG90" s="135">
        <f t="shared" si="9"/>
        <v>0</v>
      </c>
      <c r="BH90" s="135">
        <f t="shared" si="10"/>
        <v>0</v>
      </c>
      <c r="BI90" s="135">
        <f t="shared" si="11"/>
        <v>0</v>
      </c>
      <c r="BJ90" s="2" t="s">
        <v>79</v>
      </c>
      <c r="BK90" s="135">
        <f t="shared" si="12"/>
        <v>0</v>
      </c>
      <c r="BL90" s="2" t="s">
        <v>152</v>
      </c>
      <c r="BM90" s="134" t="s">
        <v>270</v>
      </c>
    </row>
    <row r="91" spans="2:65" s="17" customFormat="1" ht="62.65" customHeight="1">
      <c r="B91" s="18"/>
      <c r="C91" s="165" t="s">
        <v>71</v>
      </c>
      <c r="D91" s="165" t="s">
        <v>180</v>
      </c>
      <c r="E91" s="166" t="s">
        <v>2762</v>
      </c>
      <c r="F91" s="167" t="s">
        <v>2763</v>
      </c>
      <c r="G91" s="168" t="s">
        <v>19</v>
      </c>
      <c r="H91" s="169">
        <v>8</v>
      </c>
      <c r="I91" s="170"/>
      <c r="J91" s="171">
        <f t="shared" si="3"/>
        <v>0</v>
      </c>
      <c r="K91" s="167" t="s">
        <v>19</v>
      </c>
      <c r="L91" s="172"/>
      <c r="M91" s="173" t="s">
        <v>19</v>
      </c>
      <c r="N91" s="174" t="s">
        <v>42</v>
      </c>
      <c r="P91" s="132">
        <f t="shared" si="4"/>
        <v>0</v>
      </c>
      <c r="Q91" s="132">
        <v>0</v>
      </c>
      <c r="R91" s="132">
        <f t="shared" si="5"/>
        <v>0</v>
      </c>
      <c r="S91" s="132">
        <v>0</v>
      </c>
      <c r="T91" s="133">
        <f t="shared" si="6"/>
        <v>0</v>
      </c>
      <c r="AR91" s="134" t="s">
        <v>184</v>
      </c>
      <c r="AT91" s="134" t="s">
        <v>180</v>
      </c>
      <c r="AU91" s="134" t="s">
        <v>79</v>
      </c>
      <c r="AY91" s="2" t="s">
        <v>145</v>
      </c>
      <c r="BE91" s="135">
        <f t="shared" si="7"/>
        <v>0</v>
      </c>
      <c r="BF91" s="135">
        <f t="shared" si="8"/>
        <v>0</v>
      </c>
      <c r="BG91" s="135">
        <f t="shared" si="9"/>
        <v>0</v>
      </c>
      <c r="BH91" s="135">
        <f t="shared" si="10"/>
        <v>0</v>
      </c>
      <c r="BI91" s="135">
        <f t="shared" si="11"/>
        <v>0</v>
      </c>
      <c r="BJ91" s="2" t="s">
        <v>79</v>
      </c>
      <c r="BK91" s="135">
        <f t="shared" si="12"/>
        <v>0</v>
      </c>
      <c r="BL91" s="2" t="s">
        <v>152</v>
      </c>
      <c r="BM91" s="134" t="s">
        <v>279</v>
      </c>
    </row>
    <row r="92" spans="2:63" s="110" customFormat="1" ht="25.9" customHeight="1">
      <c r="B92" s="111"/>
      <c r="D92" s="112" t="s">
        <v>70</v>
      </c>
      <c r="E92" s="113" t="s">
        <v>2268</v>
      </c>
      <c r="F92" s="113" t="s">
        <v>2764</v>
      </c>
      <c r="I92" s="114"/>
      <c r="J92" s="115">
        <f>BK92</f>
        <v>0</v>
      </c>
      <c r="L92" s="111"/>
      <c r="M92" s="116"/>
      <c r="P92" s="117">
        <f>P93</f>
        <v>0</v>
      </c>
      <c r="R92" s="117">
        <f>R93</f>
        <v>0</v>
      </c>
      <c r="T92" s="118">
        <f>T93</f>
        <v>0</v>
      </c>
      <c r="AR92" s="112" t="s">
        <v>79</v>
      </c>
      <c r="AT92" s="119" t="s">
        <v>70</v>
      </c>
      <c r="AU92" s="119" t="s">
        <v>71</v>
      </c>
      <c r="AY92" s="112" t="s">
        <v>145</v>
      </c>
      <c r="BK92" s="120">
        <f>BK93</f>
        <v>0</v>
      </c>
    </row>
    <row r="93" spans="2:65" s="17" customFormat="1" ht="16.5" customHeight="1">
      <c r="B93" s="18"/>
      <c r="C93" s="123" t="s">
        <v>71</v>
      </c>
      <c r="D93" s="123" t="s">
        <v>147</v>
      </c>
      <c r="E93" s="124" t="s">
        <v>2765</v>
      </c>
      <c r="F93" s="125" t="s">
        <v>2766</v>
      </c>
      <c r="G93" s="126" t="s">
        <v>19</v>
      </c>
      <c r="H93" s="127">
        <v>1</v>
      </c>
      <c r="I93" s="128"/>
      <c r="J93" s="129">
        <f>ROUND(I93*H93,2)</f>
        <v>0</v>
      </c>
      <c r="K93" s="125" t="s">
        <v>19</v>
      </c>
      <c r="L93" s="18"/>
      <c r="M93" s="184" t="s">
        <v>19</v>
      </c>
      <c r="N93" s="185" t="s">
        <v>42</v>
      </c>
      <c r="O93" s="186"/>
      <c r="P93" s="187">
        <f>O93*H93</f>
        <v>0</v>
      </c>
      <c r="Q93" s="187">
        <v>0</v>
      </c>
      <c r="R93" s="187">
        <f>Q93*H93</f>
        <v>0</v>
      </c>
      <c r="S93" s="187">
        <v>0</v>
      </c>
      <c r="T93" s="188">
        <f>S93*H93</f>
        <v>0</v>
      </c>
      <c r="AR93" s="134" t="s">
        <v>152</v>
      </c>
      <c r="AT93" s="134" t="s">
        <v>147</v>
      </c>
      <c r="AU93" s="134" t="s">
        <v>79</v>
      </c>
      <c r="AY93" s="2" t="s">
        <v>145</v>
      </c>
      <c r="BE93" s="135">
        <f t="shared" si="7"/>
        <v>0</v>
      </c>
      <c r="BF93" s="135">
        <f t="shared" si="8"/>
        <v>0</v>
      </c>
      <c r="BG93" s="135">
        <f t="shared" si="9"/>
        <v>0</v>
      </c>
      <c r="BH93" s="135">
        <f t="shared" si="10"/>
        <v>0</v>
      </c>
      <c r="BI93" s="135">
        <f t="shared" si="11"/>
        <v>0</v>
      </c>
      <c r="BJ93" s="2" t="s">
        <v>79</v>
      </c>
      <c r="BK93" s="135">
        <f>ROUND(I93*H93,2)</f>
        <v>0</v>
      </c>
      <c r="BL93" s="2" t="s">
        <v>152</v>
      </c>
      <c r="BM93" s="134" t="s">
        <v>289</v>
      </c>
    </row>
    <row r="94" spans="2:12" s="17" customFormat="1" ht="6.95" customHeight="1">
      <c r="B94" s="28"/>
      <c r="C94" s="29"/>
      <c r="D94" s="29"/>
      <c r="E94" s="29"/>
      <c r="F94" s="29"/>
      <c r="G94" s="29"/>
      <c r="H94" s="29"/>
      <c r="I94" s="29"/>
      <c r="J94" s="29"/>
      <c r="K94" s="29"/>
      <c r="L94" s="18"/>
    </row>
  </sheetData>
  <sheetProtection algorithmName="SHA-512" hashValue="Jqbl7rne+MZRf5lgGGQE5O6pL9R9vEFKO1fyCGToeasErsw61m2DfHMDkWHZOQqJR/+R2Mh59ftf/xjFSqEVQw==" saltValue="3YEc1tkMsmXvoEMEKjagbJOrIyv24eekhcaGxUrlcSU8R6QLHZ0mJ/2hiRiGcxFZQ2RFiDECW/Mi8dfFNp2dMw==" spinCount="100000" sheet="1" objects="1" scenarios="1" formatColumns="0" formatRows="0" autoFilter="0"/>
  <autoFilter ref="C80:K93"/>
  <mergeCells count="9">
    <mergeCell ref="E50:H50"/>
    <mergeCell ref="E71:H71"/>
    <mergeCell ref="E73:H73"/>
    <mergeCell ref="L2:V2"/>
    <mergeCell ref="E7:H7"/>
    <mergeCell ref="E9:H9"/>
    <mergeCell ref="E18:H18"/>
    <mergeCell ref="E27:H27"/>
    <mergeCell ref="E48:H48"/>
  </mergeCell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6"/>
      <c r="M2" s="216"/>
      <c r="N2" s="216"/>
      <c r="O2" s="216"/>
      <c r="P2" s="216"/>
      <c r="Q2" s="216"/>
      <c r="R2" s="216"/>
      <c r="S2" s="216"/>
      <c r="T2" s="216"/>
      <c r="U2" s="216"/>
      <c r="V2" s="216"/>
      <c r="AT2" s="2" t="s">
        <v>102</v>
      </c>
    </row>
    <row r="3" spans="2:46" ht="6.95" customHeight="1" hidden="1">
      <c r="B3" s="3"/>
      <c r="C3" s="4"/>
      <c r="D3" s="4"/>
      <c r="E3" s="4"/>
      <c r="F3" s="4"/>
      <c r="G3" s="4"/>
      <c r="H3" s="4"/>
      <c r="I3" s="4"/>
      <c r="J3" s="4"/>
      <c r="K3" s="4"/>
      <c r="L3" s="5"/>
      <c r="AT3" s="2" t="s">
        <v>81</v>
      </c>
    </row>
    <row r="4" spans="2:46" ht="24.95" customHeight="1" hidden="1">
      <c r="B4" s="5"/>
      <c r="D4" s="6" t="s">
        <v>103</v>
      </c>
      <c r="L4" s="5"/>
      <c r="M4" s="76" t="s">
        <v>10</v>
      </c>
      <c r="AT4" s="2" t="s">
        <v>4</v>
      </c>
    </row>
    <row r="5" spans="2:12" ht="6.95" customHeight="1" hidden="1">
      <c r="B5" s="5"/>
      <c r="L5" s="5"/>
    </row>
    <row r="6" spans="2:12" ht="12" customHeight="1" hidden="1">
      <c r="B6" s="5"/>
      <c r="D6" s="12" t="s">
        <v>16</v>
      </c>
      <c r="L6" s="5"/>
    </row>
    <row r="7" spans="2:12" ht="16.5" customHeight="1" hidden="1">
      <c r="B7" s="5"/>
      <c r="E7" s="230" t="str">
        <f>'Rekapitulace stavby'!K6</f>
        <v>Stavební úpravy Škola Dlouhá 56,  Nový Jičín 741 01</v>
      </c>
      <c r="F7" s="231"/>
      <c r="G7" s="231"/>
      <c r="H7" s="231"/>
      <c r="L7" s="5"/>
    </row>
    <row r="8" spans="2:12" s="17" customFormat="1" ht="12" customHeight="1" hidden="1">
      <c r="B8" s="18"/>
      <c r="D8" s="12" t="s">
        <v>104</v>
      </c>
      <c r="L8" s="18"/>
    </row>
    <row r="9" spans="2:12" s="17" customFormat="1" ht="16.5" customHeight="1" hidden="1">
      <c r="B9" s="18"/>
      <c r="E9" s="210" t="s">
        <v>2767</v>
      </c>
      <c r="F9" s="229"/>
      <c r="G9" s="229"/>
      <c r="H9" s="229"/>
      <c r="L9" s="18"/>
    </row>
    <row r="10" spans="2:12" s="17" customFormat="1" ht="12" hidden="1">
      <c r="B10" s="18"/>
      <c r="L10" s="18"/>
    </row>
    <row r="11" spans="2:12" s="17" customFormat="1" ht="12" customHeight="1" hidden="1">
      <c r="B11" s="18"/>
      <c r="D11" s="12" t="s">
        <v>18</v>
      </c>
      <c r="F11" s="10" t="s">
        <v>19</v>
      </c>
      <c r="I11" s="12" t="s">
        <v>20</v>
      </c>
      <c r="J11" s="10" t="s">
        <v>19</v>
      </c>
      <c r="L11" s="18"/>
    </row>
    <row r="12" spans="2:12" s="17" customFormat="1" ht="12" customHeight="1" hidden="1">
      <c r="B12" s="18"/>
      <c r="D12" s="12" t="s">
        <v>21</v>
      </c>
      <c r="F12" s="10" t="s">
        <v>22</v>
      </c>
      <c r="I12" s="12" t="s">
        <v>23</v>
      </c>
      <c r="J12" s="38" t="str">
        <f>'Rekapitulace stavby'!AN8</f>
        <v>16. 1. 2024</v>
      </c>
      <c r="L12" s="18"/>
    </row>
    <row r="13" spans="2:12" s="17" customFormat="1" ht="10.9" customHeight="1" hidden="1">
      <c r="B13" s="18"/>
      <c r="L13" s="18"/>
    </row>
    <row r="14" spans="2:12" s="17" customFormat="1" ht="12" customHeight="1" hidden="1">
      <c r="B14" s="18"/>
      <c r="D14" s="12" t="s">
        <v>25</v>
      </c>
      <c r="I14" s="12" t="s">
        <v>26</v>
      </c>
      <c r="J14" s="10" t="str">
        <f>IF('Rekapitulace stavby'!AN10="","",'Rekapitulace stavby'!AN10)</f>
        <v/>
      </c>
      <c r="L14" s="18"/>
    </row>
    <row r="15" spans="2:12" s="17" customFormat="1" ht="18" customHeight="1" hidden="1">
      <c r="B15" s="18"/>
      <c r="E15" s="10" t="str">
        <f>IF('Rekapitulace stavby'!E11="","",'Rekapitulace stavby'!E11)</f>
        <v>Město Nový Jičín</v>
      </c>
      <c r="I15" s="12" t="s">
        <v>28</v>
      </c>
      <c r="J15" s="10" t="str">
        <f>IF('Rekapitulace stavby'!AN11="","",'Rekapitulace stavby'!AN11)</f>
        <v/>
      </c>
      <c r="L15" s="18"/>
    </row>
    <row r="16" spans="2:12" s="17" customFormat="1" ht="6.95" customHeight="1" hidden="1">
      <c r="B16" s="18"/>
      <c r="L16" s="18"/>
    </row>
    <row r="17" spans="2:12" s="17" customFormat="1" ht="12" customHeight="1" hidden="1">
      <c r="B17" s="18"/>
      <c r="D17" s="12" t="s">
        <v>29</v>
      </c>
      <c r="I17" s="12" t="s">
        <v>26</v>
      </c>
      <c r="J17" s="13" t="str">
        <f>'Rekapitulace stavby'!AN13</f>
        <v>Vyplň údaj</v>
      </c>
      <c r="L17" s="18"/>
    </row>
    <row r="18" spans="2:12" s="17" customFormat="1" ht="18" customHeight="1" hidden="1">
      <c r="B18" s="18"/>
      <c r="E18" s="232" t="str">
        <f>'Rekapitulace stavby'!E14</f>
        <v>Vyplň údaj</v>
      </c>
      <c r="F18" s="224"/>
      <c r="G18" s="224"/>
      <c r="H18" s="224"/>
      <c r="I18" s="12" t="s">
        <v>28</v>
      </c>
      <c r="J18" s="13" t="str">
        <f>'Rekapitulace stavby'!AN14</f>
        <v>Vyplň údaj</v>
      </c>
      <c r="L18" s="18"/>
    </row>
    <row r="19" spans="2:12" s="17" customFormat="1" ht="6.95" customHeight="1" hidden="1">
      <c r="B19" s="18"/>
      <c r="L19" s="18"/>
    </row>
    <row r="20" spans="2:12" s="17" customFormat="1" ht="12" customHeight="1" hidden="1">
      <c r="B20" s="18"/>
      <c r="D20" s="12" t="s">
        <v>31</v>
      </c>
      <c r="I20" s="12" t="s">
        <v>26</v>
      </c>
      <c r="J20" s="10" t="str">
        <f>IF('Rekapitulace stavby'!AN16="","",'Rekapitulace stavby'!AN16)</f>
        <v/>
      </c>
      <c r="L20" s="18"/>
    </row>
    <row r="21" spans="2:12" s="17" customFormat="1" ht="18" customHeight="1" hidden="1">
      <c r="B21" s="18"/>
      <c r="E21" s="10" t="str">
        <f>IF('Rekapitulace stavby'!E17="","",'Rekapitulace stavby'!E17)</f>
        <v>ing.arch. Tomáš Kudělka</v>
      </c>
      <c r="I21" s="12" t="s">
        <v>28</v>
      </c>
      <c r="J21" s="10" t="str">
        <f>IF('Rekapitulace stavby'!AN17="","",'Rekapitulace stavby'!AN17)</f>
        <v/>
      </c>
      <c r="L21" s="18"/>
    </row>
    <row r="22" spans="2:12" s="17" customFormat="1" ht="6.95" customHeight="1" hidden="1">
      <c r="B22" s="18"/>
      <c r="L22" s="18"/>
    </row>
    <row r="23" spans="2:12" s="17" customFormat="1" ht="12" customHeight="1" hidden="1">
      <c r="B23" s="18"/>
      <c r="D23" s="12" t="s">
        <v>34</v>
      </c>
      <c r="I23" s="12" t="s">
        <v>26</v>
      </c>
      <c r="J23" s="10" t="str">
        <f>IF('Rekapitulace stavby'!AN19="","",'Rekapitulace stavby'!AN19)</f>
        <v/>
      </c>
      <c r="L23" s="18"/>
    </row>
    <row r="24" spans="2:12" s="17" customFormat="1" ht="18" customHeight="1" hidden="1">
      <c r="B24" s="18"/>
      <c r="E24" s="10" t="str">
        <f>IF('Rekapitulace stavby'!E20="","",'Rekapitulace stavby'!E20)</f>
        <v xml:space="preserve"> </v>
      </c>
      <c r="I24" s="12" t="s">
        <v>28</v>
      </c>
      <c r="J24" s="10" t="str">
        <f>IF('Rekapitulace stavby'!AN20="","",'Rekapitulace stavby'!AN20)</f>
        <v/>
      </c>
      <c r="L24" s="18"/>
    </row>
    <row r="25" spans="2:12" s="17" customFormat="1" ht="6.95" customHeight="1" hidden="1">
      <c r="B25" s="18"/>
      <c r="L25" s="18"/>
    </row>
    <row r="26" spans="2:12" s="17" customFormat="1" ht="12" customHeight="1" hidden="1">
      <c r="B26" s="18"/>
      <c r="D26" s="12" t="s">
        <v>35</v>
      </c>
      <c r="L26" s="18"/>
    </row>
    <row r="27" spans="2:12" s="77" customFormat="1" ht="16.5" customHeight="1" hidden="1">
      <c r="B27" s="78"/>
      <c r="E27" s="228" t="s">
        <v>19</v>
      </c>
      <c r="F27" s="228"/>
      <c r="G27" s="228"/>
      <c r="H27" s="228"/>
      <c r="L27" s="78"/>
    </row>
    <row r="28" spans="2:12" s="17" customFormat="1" ht="6.95" customHeight="1" hidden="1">
      <c r="B28" s="18"/>
      <c r="L28" s="18"/>
    </row>
    <row r="29" spans="2:12" s="17" customFormat="1" ht="6.95" customHeight="1" hidden="1">
      <c r="B29" s="18"/>
      <c r="D29" s="39"/>
      <c r="E29" s="39"/>
      <c r="F29" s="39"/>
      <c r="G29" s="39"/>
      <c r="H29" s="39"/>
      <c r="I29" s="39"/>
      <c r="J29" s="39"/>
      <c r="K29" s="39"/>
      <c r="L29" s="18"/>
    </row>
    <row r="30" spans="2:12" s="17" customFormat="1" ht="25.35" customHeight="1" hidden="1">
      <c r="B30" s="18"/>
      <c r="D30" s="79" t="s">
        <v>37</v>
      </c>
      <c r="J30" s="53">
        <f>ROUND(J80,2)</f>
        <v>0</v>
      </c>
      <c r="L30" s="18"/>
    </row>
    <row r="31" spans="2:12" s="17" customFormat="1" ht="6.95" customHeight="1" hidden="1">
      <c r="B31" s="18"/>
      <c r="D31" s="39"/>
      <c r="E31" s="39"/>
      <c r="F31" s="39"/>
      <c r="G31" s="39"/>
      <c r="H31" s="39"/>
      <c r="I31" s="39"/>
      <c r="J31" s="39"/>
      <c r="K31" s="39"/>
      <c r="L31" s="18"/>
    </row>
    <row r="32" spans="2:12" s="17" customFormat="1" ht="14.45" customHeight="1" hidden="1">
      <c r="B32" s="18"/>
      <c r="F32" s="21" t="s">
        <v>39</v>
      </c>
      <c r="I32" s="21" t="s">
        <v>38</v>
      </c>
      <c r="J32" s="21" t="s">
        <v>40</v>
      </c>
      <c r="L32" s="18"/>
    </row>
    <row r="33" spans="2:12" s="17" customFormat="1" ht="14.45" customHeight="1" hidden="1">
      <c r="B33" s="18"/>
      <c r="D33" s="41" t="s">
        <v>41</v>
      </c>
      <c r="E33" s="12" t="s">
        <v>42</v>
      </c>
      <c r="F33" s="80">
        <f>ROUND((SUM(BE80:BE107)),2)</f>
        <v>0</v>
      </c>
      <c r="I33" s="81">
        <v>0.21</v>
      </c>
      <c r="J33" s="80">
        <f>ROUND(((SUM(BE80:BE107))*I33),2)</f>
        <v>0</v>
      </c>
      <c r="L33" s="18"/>
    </row>
    <row r="34" spans="2:12" s="17" customFormat="1" ht="14.45" customHeight="1" hidden="1">
      <c r="B34" s="18"/>
      <c r="E34" s="12" t="s">
        <v>43</v>
      </c>
      <c r="F34" s="80">
        <f>ROUND((SUM(BF80:BF107)),2)</f>
        <v>0</v>
      </c>
      <c r="I34" s="81">
        <v>0.12</v>
      </c>
      <c r="J34" s="80">
        <f>ROUND(((SUM(BF80:BF107))*I34),2)</f>
        <v>0</v>
      </c>
      <c r="L34" s="18"/>
    </row>
    <row r="35" spans="2:12" s="17" customFormat="1" ht="14.45" customHeight="1" hidden="1">
      <c r="B35" s="18"/>
      <c r="E35" s="12" t="s">
        <v>44</v>
      </c>
      <c r="F35" s="80">
        <f>ROUND((SUM(BG80:BG107)),2)</f>
        <v>0</v>
      </c>
      <c r="I35" s="81">
        <v>0.21</v>
      </c>
      <c r="J35" s="80">
        <f aca="true" t="shared" si="0" ref="J35:J37">0</f>
        <v>0</v>
      </c>
      <c r="L35" s="18"/>
    </row>
    <row r="36" spans="2:12" s="17" customFormat="1" ht="14.45" customHeight="1" hidden="1">
      <c r="B36" s="18"/>
      <c r="E36" s="12" t="s">
        <v>45</v>
      </c>
      <c r="F36" s="80">
        <f>ROUND((SUM(BH80:BH107)),2)</f>
        <v>0</v>
      </c>
      <c r="I36" s="81">
        <v>0.12</v>
      </c>
      <c r="J36" s="80">
        <f t="shared" si="0"/>
        <v>0</v>
      </c>
      <c r="L36" s="18"/>
    </row>
    <row r="37" spans="2:12" s="17" customFormat="1" ht="14.45" customHeight="1" hidden="1">
      <c r="B37" s="18"/>
      <c r="E37" s="12" t="s">
        <v>46</v>
      </c>
      <c r="F37" s="80">
        <f>ROUND((SUM(BI80:BI107)),2)</f>
        <v>0</v>
      </c>
      <c r="I37" s="81">
        <v>0</v>
      </c>
      <c r="J37" s="80">
        <f t="shared" si="0"/>
        <v>0</v>
      </c>
      <c r="L37" s="18"/>
    </row>
    <row r="38" spans="2:12" s="17" customFormat="1" ht="6.95" customHeight="1" hidden="1">
      <c r="B38" s="18"/>
      <c r="L38" s="18"/>
    </row>
    <row r="39" spans="2:12" s="17" customFormat="1" ht="25.35" customHeight="1" hidden="1">
      <c r="B39" s="18"/>
      <c r="C39" s="82"/>
      <c r="D39" s="83" t="s">
        <v>47</v>
      </c>
      <c r="E39" s="43"/>
      <c r="F39" s="43"/>
      <c r="G39" s="84" t="s">
        <v>48</v>
      </c>
      <c r="H39" s="85" t="s">
        <v>49</v>
      </c>
      <c r="I39" s="43"/>
      <c r="J39" s="86">
        <f>SUM(J30:J37)</f>
        <v>0</v>
      </c>
      <c r="K39" s="87"/>
      <c r="L39" s="18"/>
    </row>
    <row r="40" spans="2:12" s="17" customFormat="1" ht="14.45" customHeight="1" hidden="1">
      <c r="B40" s="28"/>
      <c r="C40" s="29"/>
      <c r="D40" s="29"/>
      <c r="E40" s="29"/>
      <c r="F40" s="29"/>
      <c r="G40" s="29"/>
      <c r="H40" s="29"/>
      <c r="I40" s="29"/>
      <c r="J40" s="29"/>
      <c r="K40" s="29"/>
      <c r="L40" s="18"/>
    </row>
    <row r="41" ht="12" hidden="1"/>
    <row r="42" ht="12" hidden="1"/>
    <row r="43" ht="12" hidden="1"/>
    <row r="44" spans="2:12" s="17" customFormat="1" ht="6.95" customHeight="1">
      <c r="B44" s="30"/>
      <c r="C44" s="31"/>
      <c r="D44" s="31"/>
      <c r="E44" s="31"/>
      <c r="F44" s="31"/>
      <c r="G44" s="31"/>
      <c r="H44" s="31"/>
      <c r="I44" s="31"/>
      <c r="J44" s="31"/>
      <c r="K44" s="31"/>
      <c r="L44" s="18"/>
    </row>
    <row r="45" spans="2:12" s="17" customFormat="1" ht="24.95" customHeight="1">
      <c r="B45" s="18"/>
      <c r="C45" s="6" t="s">
        <v>106</v>
      </c>
      <c r="L45" s="18"/>
    </row>
    <row r="46" spans="2:12" s="17" customFormat="1" ht="6.95" customHeight="1">
      <c r="B46" s="18"/>
      <c r="L46" s="18"/>
    </row>
    <row r="47" spans="2:12" s="17" customFormat="1" ht="12" customHeight="1">
      <c r="B47" s="18"/>
      <c r="C47" s="12" t="s">
        <v>16</v>
      </c>
      <c r="L47" s="18"/>
    </row>
    <row r="48" spans="2:12" s="17" customFormat="1" ht="16.5" customHeight="1">
      <c r="B48" s="18"/>
      <c r="E48" s="230" t="str">
        <f>E7</f>
        <v>Stavební úpravy Škola Dlouhá 56,  Nový Jičín 741 01</v>
      </c>
      <c r="F48" s="231"/>
      <c r="G48" s="231"/>
      <c r="H48" s="231"/>
      <c r="L48" s="18"/>
    </row>
    <row r="49" spans="2:12" s="17" customFormat="1" ht="12" customHeight="1">
      <c r="B49" s="18"/>
      <c r="C49" s="12" t="s">
        <v>104</v>
      </c>
      <c r="L49" s="18"/>
    </row>
    <row r="50" spans="2:12" s="17" customFormat="1" ht="16.5" customHeight="1">
      <c r="B50" s="18"/>
      <c r="E50" s="210" t="str">
        <f>E9</f>
        <v>09 - VRN</v>
      </c>
      <c r="F50" s="229"/>
      <c r="G50" s="229"/>
      <c r="H50" s="229"/>
      <c r="L50" s="18"/>
    </row>
    <row r="51" spans="2:12" s="17" customFormat="1" ht="6.95" customHeight="1">
      <c r="B51" s="18"/>
      <c r="L51" s="18"/>
    </row>
    <row r="52" spans="2:12" s="17" customFormat="1" ht="12" customHeight="1">
      <c r="B52" s="18"/>
      <c r="C52" s="12" t="s">
        <v>21</v>
      </c>
      <c r="F52" s="10" t="str">
        <f>F12</f>
        <v xml:space="preserve"> </v>
      </c>
      <c r="I52" s="12" t="s">
        <v>23</v>
      </c>
      <c r="J52" s="38" t="str">
        <f>IF(J12="","",J12)</f>
        <v>16. 1. 2024</v>
      </c>
      <c r="L52" s="18"/>
    </row>
    <row r="53" spans="2:12" s="17" customFormat="1" ht="6.95" customHeight="1">
      <c r="B53" s="18"/>
      <c r="L53" s="18"/>
    </row>
    <row r="54" spans="2:12" s="17" customFormat="1" ht="25.7" customHeight="1">
      <c r="B54" s="18"/>
      <c r="C54" s="12" t="s">
        <v>25</v>
      </c>
      <c r="F54" s="10" t="str">
        <f>E15</f>
        <v>Město Nový Jičín</v>
      </c>
      <c r="I54" s="12" t="s">
        <v>31</v>
      </c>
      <c r="J54" s="15" t="str">
        <f>E21</f>
        <v>ing.arch. Tomáš Kudělka</v>
      </c>
      <c r="L54" s="18"/>
    </row>
    <row r="55" spans="2:12" s="17" customFormat="1" ht="15.2" customHeight="1">
      <c r="B55" s="18"/>
      <c r="C55" s="12" t="s">
        <v>29</v>
      </c>
      <c r="F55" s="10" t="str">
        <f>IF(E18="","",E18)</f>
        <v>Vyplň údaj</v>
      </c>
      <c r="I55" s="12" t="s">
        <v>34</v>
      </c>
      <c r="J55" s="15" t="str">
        <f>E24</f>
        <v xml:space="preserve"> </v>
      </c>
      <c r="L55" s="18"/>
    </row>
    <row r="56" spans="2:12" s="17" customFormat="1" ht="10.35" customHeight="1">
      <c r="B56" s="18"/>
      <c r="L56" s="18"/>
    </row>
    <row r="57" spans="2:12" s="17" customFormat="1" ht="29.25" customHeight="1">
      <c r="B57" s="18"/>
      <c r="C57" s="88" t="s">
        <v>107</v>
      </c>
      <c r="D57" s="82"/>
      <c r="E57" s="82"/>
      <c r="F57" s="82"/>
      <c r="G57" s="82"/>
      <c r="H57" s="82"/>
      <c r="I57" s="82"/>
      <c r="J57" s="89" t="s">
        <v>108</v>
      </c>
      <c r="K57" s="82"/>
      <c r="L57" s="18"/>
    </row>
    <row r="58" spans="2:12" s="17" customFormat="1" ht="10.35" customHeight="1">
      <c r="B58" s="18"/>
      <c r="L58" s="18"/>
    </row>
    <row r="59" spans="2:47" s="17" customFormat="1" ht="22.9" customHeight="1">
      <c r="B59" s="18"/>
      <c r="C59" s="90" t="s">
        <v>69</v>
      </c>
      <c r="J59" s="53">
        <f aca="true" t="shared" si="1" ref="J59:J60">J80</f>
        <v>0</v>
      </c>
      <c r="L59" s="18"/>
      <c r="AU59" s="2" t="s">
        <v>109</v>
      </c>
    </row>
    <row r="60" spans="2:12" s="91" customFormat="1" ht="24.95" customHeight="1">
      <c r="B60" s="92"/>
      <c r="D60" s="93" t="s">
        <v>2768</v>
      </c>
      <c r="E60" s="94"/>
      <c r="F60" s="94"/>
      <c r="G60" s="94"/>
      <c r="H60" s="94"/>
      <c r="I60" s="94"/>
      <c r="J60" s="95">
        <f t="shared" si="1"/>
        <v>0</v>
      </c>
      <c r="L60" s="92"/>
    </row>
    <row r="61" spans="2:12" s="17" customFormat="1" ht="21.75" customHeight="1">
      <c r="B61" s="18"/>
      <c r="L61" s="18"/>
    </row>
    <row r="62" spans="2:12" s="17" customFormat="1" ht="6.95" customHeight="1">
      <c r="B62" s="28"/>
      <c r="C62" s="29"/>
      <c r="D62" s="29"/>
      <c r="E62" s="29"/>
      <c r="F62" s="29"/>
      <c r="G62" s="29"/>
      <c r="H62" s="29"/>
      <c r="I62" s="29"/>
      <c r="J62" s="29"/>
      <c r="K62" s="29"/>
      <c r="L62" s="18"/>
    </row>
    <row r="66" spans="2:12" s="17" customFormat="1" ht="6.95" customHeight="1">
      <c r="B66" s="30"/>
      <c r="C66" s="31"/>
      <c r="D66" s="31"/>
      <c r="E66" s="31"/>
      <c r="F66" s="31"/>
      <c r="G66" s="31"/>
      <c r="H66" s="31"/>
      <c r="I66" s="31"/>
      <c r="J66" s="31"/>
      <c r="K66" s="31"/>
      <c r="L66" s="18"/>
    </row>
    <row r="67" spans="2:12" s="17" customFormat="1" ht="24.95" customHeight="1">
      <c r="B67" s="18"/>
      <c r="C67" s="6" t="s">
        <v>130</v>
      </c>
      <c r="L67" s="18"/>
    </row>
    <row r="68" spans="2:12" s="17" customFormat="1" ht="6.95" customHeight="1">
      <c r="B68" s="18"/>
      <c r="L68" s="18"/>
    </row>
    <row r="69" spans="2:12" s="17" customFormat="1" ht="12" customHeight="1">
      <c r="B69" s="18"/>
      <c r="C69" s="12" t="s">
        <v>16</v>
      </c>
      <c r="L69" s="18"/>
    </row>
    <row r="70" spans="2:12" s="17" customFormat="1" ht="16.5" customHeight="1">
      <c r="B70" s="18"/>
      <c r="E70" s="230" t="str">
        <f>E7</f>
        <v>Stavební úpravy Škola Dlouhá 56,  Nový Jičín 741 01</v>
      </c>
      <c r="F70" s="231"/>
      <c r="G70" s="231"/>
      <c r="H70" s="231"/>
      <c r="L70" s="18"/>
    </row>
    <row r="71" spans="2:12" s="17" customFormat="1" ht="12" customHeight="1">
      <c r="B71" s="18"/>
      <c r="C71" s="12" t="s">
        <v>104</v>
      </c>
      <c r="L71" s="18"/>
    </row>
    <row r="72" spans="2:12" s="17" customFormat="1" ht="16.5" customHeight="1">
      <c r="B72" s="18"/>
      <c r="E72" s="210" t="str">
        <f>E9</f>
        <v>09 - VRN</v>
      </c>
      <c r="F72" s="229"/>
      <c r="G72" s="229"/>
      <c r="H72" s="229"/>
      <c r="L72" s="18"/>
    </row>
    <row r="73" spans="2:12" s="17" customFormat="1" ht="6.95" customHeight="1">
      <c r="B73" s="18"/>
      <c r="L73" s="18"/>
    </row>
    <row r="74" spans="2:12" s="17" customFormat="1" ht="12" customHeight="1">
      <c r="B74" s="18"/>
      <c r="C74" s="12" t="s">
        <v>21</v>
      </c>
      <c r="F74" s="10" t="str">
        <f>F12</f>
        <v xml:space="preserve"> </v>
      </c>
      <c r="I74" s="12" t="s">
        <v>23</v>
      </c>
      <c r="J74" s="38" t="str">
        <f>IF(J12="","",J12)</f>
        <v>16. 1. 2024</v>
      </c>
      <c r="L74" s="18"/>
    </row>
    <row r="75" spans="2:12" s="17" customFormat="1" ht="6.95" customHeight="1">
      <c r="B75" s="18"/>
      <c r="L75" s="18"/>
    </row>
    <row r="76" spans="2:12" s="17" customFormat="1" ht="25.7" customHeight="1">
      <c r="B76" s="18"/>
      <c r="C76" s="12" t="s">
        <v>25</v>
      </c>
      <c r="F76" s="10" t="str">
        <f>E15</f>
        <v>Město Nový Jičín</v>
      </c>
      <c r="I76" s="12" t="s">
        <v>31</v>
      </c>
      <c r="J76" s="15" t="str">
        <f>E21</f>
        <v>ing.arch. Tomáš Kudělka</v>
      </c>
      <c r="L76" s="18"/>
    </row>
    <row r="77" spans="2:12" s="17" customFormat="1" ht="15.2" customHeight="1">
      <c r="B77" s="18"/>
      <c r="C77" s="12" t="s">
        <v>29</v>
      </c>
      <c r="F77" s="10" t="str">
        <f>IF(E18="","",E18)</f>
        <v>Vyplň údaj</v>
      </c>
      <c r="I77" s="12" t="s">
        <v>34</v>
      </c>
      <c r="J77" s="15" t="str">
        <f>E24</f>
        <v xml:space="preserve"> </v>
      </c>
      <c r="L77" s="18"/>
    </row>
    <row r="78" spans="2:12" s="17" customFormat="1" ht="10.35" customHeight="1">
      <c r="B78" s="18"/>
      <c r="L78" s="18"/>
    </row>
    <row r="79" spans="2:20" s="101" customFormat="1" ht="29.25" customHeight="1">
      <c r="B79" s="102"/>
      <c r="C79" s="103" t="s">
        <v>131</v>
      </c>
      <c r="D79" s="104" t="s">
        <v>56</v>
      </c>
      <c r="E79" s="104" t="s">
        <v>52</v>
      </c>
      <c r="F79" s="104" t="s">
        <v>53</v>
      </c>
      <c r="G79" s="104" t="s">
        <v>132</v>
      </c>
      <c r="H79" s="104" t="s">
        <v>133</v>
      </c>
      <c r="I79" s="104" t="s">
        <v>134</v>
      </c>
      <c r="J79" s="104" t="s">
        <v>108</v>
      </c>
      <c r="K79" s="105" t="s">
        <v>135</v>
      </c>
      <c r="L79" s="102"/>
      <c r="M79" s="45" t="s">
        <v>19</v>
      </c>
      <c r="N79" s="46" t="s">
        <v>41</v>
      </c>
      <c r="O79" s="46" t="s">
        <v>136</v>
      </c>
      <c r="P79" s="46" t="s">
        <v>137</v>
      </c>
      <c r="Q79" s="46" t="s">
        <v>138</v>
      </c>
      <c r="R79" s="46" t="s">
        <v>139</v>
      </c>
      <c r="S79" s="46" t="s">
        <v>140</v>
      </c>
      <c r="T79" s="47" t="s">
        <v>141</v>
      </c>
    </row>
    <row r="80" spans="2:63" s="17" customFormat="1" ht="22.9" customHeight="1">
      <c r="B80" s="18"/>
      <c r="C80" s="51" t="s">
        <v>142</v>
      </c>
      <c r="J80" s="106">
        <f aca="true" t="shared" si="2" ref="J80:J81">BK80</f>
        <v>0</v>
      </c>
      <c r="L80" s="18"/>
      <c r="M80" s="48"/>
      <c r="N80" s="39"/>
      <c r="O80" s="39"/>
      <c r="P80" s="107">
        <f>P81</f>
        <v>0</v>
      </c>
      <c r="Q80" s="39"/>
      <c r="R80" s="107">
        <f>R81</f>
        <v>0</v>
      </c>
      <c r="S80" s="39"/>
      <c r="T80" s="108">
        <f>T81</f>
        <v>0</v>
      </c>
      <c r="AT80" s="2" t="s">
        <v>70</v>
      </c>
      <c r="AU80" s="2" t="s">
        <v>109</v>
      </c>
      <c r="BK80" s="109">
        <f>BK81</f>
        <v>0</v>
      </c>
    </row>
    <row r="81" spans="2:63" s="110" customFormat="1" ht="25.9" customHeight="1">
      <c r="B81" s="111"/>
      <c r="D81" s="112" t="s">
        <v>70</v>
      </c>
      <c r="E81" s="113" t="s">
        <v>101</v>
      </c>
      <c r="F81" s="113" t="s">
        <v>2769</v>
      </c>
      <c r="I81" s="114"/>
      <c r="J81" s="115">
        <f t="shared" si="2"/>
        <v>0</v>
      </c>
      <c r="L81" s="111"/>
      <c r="M81" s="116"/>
      <c r="P81" s="117">
        <f>SUM(P82:P107)</f>
        <v>0</v>
      </c>
      <c r="R81" s="117">
        <f>SUM(R82:R107)</f>
        <v>0</v>
      </c>
      <c r="T81" s="118">
        <f>SUM(T82:T107)</f>
        <v>0</v>
      </c>
      <c r="AR81" s="112" t="s">
        <v>179</v>
      </c>
      <c r="AT81" s="119" t="s">
        <v>70</v>
      </c>
      <c r="AU81" s="119" t="s">
        <v>71</v>
      </c>
      <c r="AY81" s="112" t="s">
        <v>145</v>
      </c>
      <c r="BK81" s="120">
        <f>SUM(BK82:BK107)</f>
        <v>0</v>
      </c>
    </row>
    <row r="82" spans="2:65" s="17" customFormat="1" ht="24.2" customHeight="1">
      <c r="B82" s="18"/>
      <c r="C82" s="123" t="s">
        <v>79</v>
      </c>
      <c r="D82" s="123" t="s">
        <v>147</v>
      </c>
      <c r="E82" s="124" t="s">
        <v>2770</v>
      </c>
      <c r="F82" s="125" t="s">
        <v>2771</v>
      </c>
      <c r="G82" s="126" t="s">
        <v>2772</v>
      </c>
      <c r="H82" s="127">
        <v>1</v>
      </c>
      <c r="I82" s="128"/>
      <c r="J82" s="129">
        <f>ROUND(I82*H82,2)</f>
        <v>0</v>
      </c>
      <c r="K82" s="125" t="s">
        <v>151</v>
      </c>
      <c r="L82" s="18"/>
      <c r="M82" s="130" t="s">
        <v>19</v>
      </c>
      <c r="N82" s="131" t="s">
        <v>42</v>
      </c>
      <c r="P82" s="132">
        <f>O82*H82</f>
        <v>0</v>
      </c>
      <c r="Q82" s="132">
        <v>0</v>
      </c>
      <c r="R82" s="132">
        <f>Q82*H82</f>
        <v>0</v>
      </c>
      <c r="S82" s="132">
        <v>0</v>
      </c>
      <c r="T82" s="133">
        <f>S82*H82</f>
        <v>0</v>
      </c>
      <c r="AR82" s="134" t="s">
        <v>152</v>
      </c>
      <c r="AT82" s="134" t="s">
        <v>147</v>
      </c>
      <c r="AU82" s="134" t="s">
        <v>79</v>
      </c>
      <c r="AY82" s="2" t="s">
        <v>145</v>
      </c>
      <c r="BE82" s="135">
        <f>IF(N82="základní",J82,0)</f>
        <v>0</v>
      </c>
      <c r="BF82" s="135">
        <f>IF(N82="snížená",J82,0)</f>
        <v>0</v>
      </c>
      <c r="BG82" s="135">
        <f>IF(N82="zákl. přenesená",J82,0)</f>
        <v>0</v>
      </c>
      <c r="BH82" s="135">
        <f>IF(N82="sníž. přenesená",J82,0)</f>
        <v>0</v>
      </c>
      <c r="BI82" s="135">
        <f>IF(N82="nulová",J82,0)</f>
        <v>0</v>
      </c>
      <c r="BJ82" s="2" t="s">
        <v>79</v>
      </c>
      <c r="BK82" s="135">
        <f>ROUND(I82*H82,2)</f>
        <v>0</v>
      </c>
      <c r="BL82" s="2" t="s">
        <v>152</v>
      </c>
      <c r="BM82" s="134" t="s">
        <v>2773</v>
      </c>
    </row>
    <row r="83" spans="2:47" s="17" customFormat="1" ht="12">
      <c r="B83" s="18"/>
      <c r="D83" s="136" t="s">
        <v>154</v>
      </c>
      <c r="F83" s="137" t="s">
        <v>2774</v>
      </c>
      <c r="I83" s="138"/>
      <c r="L83" s="18"/>
      <c r="M83" s="139"/>
      <c r="T83" s="42"/>
      <c r="AT83" s="2" t="s">
        <v>154</v>
      </c>
      <c r="AU83" s="2" t="s">
        <v>79</v>
      </c>
    </row>
    <row r="84" spans="2:65" s="17" customFormat="1" ht="24.2" customHeight="1">
      <c r="B84" s="18"/>
      <c r="C84" s="123" t="s">
        <v>81</v>
      </c>
      <c r="D84" s="123" t="s">
        <v>147</v>
      </c>
      <c r="E84" s="124" t="s">
        <v>2775</v>
      </c>
      <c r="F84" s="125" t="s">
        <v>2776</v>
      </c>
      <c r="G84" s="126" t="s">
        <v>2772</v>
      </c>
      <c r="H84" s="127">
        <v>1</v>
      </c>
      <c r="I84" s="128"/>
      <c r="J84" s="129">
        <f>ROUND(I84*H84,2)</f>
        <v>0</v>
      </c>
      <c r="K84" s="125" t="s">
        <v>151</v>
      </c>
      <c r="L84" s="18"/>
      <c r="M84" s="130" t="s">
        <v>19</v>
      </c>
      <c r="N84" s="131" t="s">
        <v>42</v>
      </c>
      <c r="P84" s="132">
        <f>O84*H84</f>
        <v>0</v>
      </c>
      <c r="Q84" s="132">
        <v>0</v>
      </c>
      <c r="R84" s="132">
        <f>Q84*H84</f>
        <v>0</v>
      </c>
      <c r="S84" s="132">
        <v>0</v>
      </c>
      <c r="T84" s="133">
        <f>S84*H84</f>
        <v>0</v>
      </c>
      <c r="AR84" s="134" t="s">
        <v>152</v>
      </c>
      <c r="AT84" s="134" t="s">
        <v>147</v>
      </c>
      <c r="AU84" s="134" t="s">
        <v>79</v>
      </c>
      <c r="AY84" s="2" t="s">
        <v>145</v>
      </c>
      <c r="BE84" s="135">
        <f>IF(N84="základní",J84,0)</f>
        <v>0</v>
      </c>
      <c r="BF84" s="135">
        <f>IF(N84="snížená",J84,0)</f>
        <v>0</v>
      </c>
      <c r="BG84" s="135">
        <f>IF(N84="zákl. přenesená",J84,0)</f>
        <v>0</v>
      </c>
      <c r="BH84" s="135">
        <f>IF(N84="sníž. přenesená",J84,0)</f>
        <v>0</v>
      </c>
      <c r="BI84" s="135">
        <f>IF(N84="nulová",J84,0)</f>
        <v>0</v>
      </c>
      <c r="BJ84" s="2" t="s">
        <v>79</v>
      </c>
      <c r="BK84" s="135">
        <f>ROUND(I84*H84,2)</f>
        <v>0</v>
      </c>
      <c r="BL84" s="2" t="s">
        <v>152</v>
      </c>
      <c r="BM84" s="134" t="s">
        <v>2777</v>
      </c>
    </row>
    <row r="85" spans="2:47" s="17" customFormat="1" ht="12">
      <c r="B85" s="18"/>
      <c r="D85" s="136" t="s">
        <v>154</v>
      </c>
      <c r="F85" s="137" t="s">
        <v>2778</v>
      </c>
      <c r="I85" s="138"/>
      <c r="L85" s="18"/>
      <c r="M85" s="139"/>
      <c r="T85" s="42"/>
      <c r="AT85" s="2" t="s">
        <v>154</v>
      </c>
      <c r="AU85" s="2" t="s">
        <v>79</v>
      </c>
    </row>
    <row r="86" spans="2:47" s="17" customFormat="1" ht="29.25">
      <c r="B86" s="18"/>
      <c r="D86" s="142" t="s">
        <v>310</v>
      </c>
      <c r="F86" s="164" t="s">
        <v>2779</v>
      </c>
      <c r="I86" s="138"/>
      <c r="L86" s="18"/>
      <c r="M86" s="139"/>
      <c r="T86" s="42"/>
      <c r="AT86" s="2" t="s">
        <v>310</v>
      </c>
      <c r="AU86" s="2" t="s">
        <v>79</v>
      </c>
    </row>
    <row r="87" spans="2:65" s="17" customFormat="1" ht="24.2" customHeight="1">
      <c r="B87" s="18"/>
      <c r="C87" s="123" t="s">
        <v>166</v>
      </c>
      <c r="D87" s="123" t="s">
        <v>147</v>
      </c>
      <c r="E87" s="124" t="s">
        <v>2780</v>
      </c>
      <c r="F87" s="125" t="s">
        <v>2781</v>
      </c>
      <c r="G87" s="126" t="s">
        <v>2772</v>
      </c>
      <c r="H87" s="127">
        <v>1</v>
      </c>
      <c r="I87" s="128"/>
      <c r="J87" s="129">
        <f>ROUND(I87*H87,2)</f>
        <v>0</v>
      </c>
      <c r="K87" s="125" t="s">
        <v>151</v>
      </c>
      <c r="L87" s="18"/>
      <c r="M87" s="130" t="s">
        <v>19</v>
      </c>
      <c r="N87" s="131" t="s">
        <v>42</v>
      </c>
      <c r="P87" s="132">
        <f>O87*H87</f>
        <v>0</v>
      </c>
      <c r="Q87" s="132">
        <v>0</v>
      </c>
      <c r="R87" s="132">
        <f>Q87*H87</f>
        <v>0</v>
      </c>
      <c r="S87" s="132">
        <v>0</v>
      </c>
      <c r="T87" s="133">
        <f>S87*H87</f>
        <v>0</v>
      </c>
      <c r="AR87" s="134" t="s">
        <v>152</v>
      </c>
      <c r="AT87" s="134" t="s">
        <v>147</v>
      </c>
      <c r="AU87" s="134" t="s">
        <v>79</v>
      </c>
      <c r="AY87" s="2" t="s">
        <v>145</v>
      </c>
      <c r="BE87" s="135">
        <f>IF(N87="základní",J87,0)</f>
        <v>0</v>
      </c>
      <c r="BF87" s="135">
        <f>IF(N87="snížená",J87,0)</f>
        <v>0</v>
      </c>
      <c r="BG87" s="135">
        <f>IF(N87="zákl. přenesená",J87,0)</f>
        <v>0</v>
      </c>
      <c r="BH87" s="135">
        <f>IF(N87="sníž. přenesená",J87,0)</f>
        <v>0</v>
      </c>
      <c r="BI87" s="135">
        <f>IF(N87="nulová",J87,0)</f>
        <v>0</v>
      </c>
      <c r="BJ87" s="2" t="s">
        <v>79</v>
      </c>
      <c r="BK87" s="135">
        <f>ROUND(I87*H87,2)</f>
        <v>0</v>
      </c>
      <c r="BL87" s="2" t="s">
        <v>152</v>
      </c>
      <c r="BM87" s="134" t="s">
        <v>2782</v>
      </c>
    </row>
    <row r="88" spans="2:47" s="17" customFormat="1" ht="12">
      <c r="B88" s="18"/>
      <c r="D88" s="136" t="s">
        <v>154</v>
      </c>
      <c r="F88" s="137" t="s">
        <v>2783</v>
      </c>
      <c r="I88" s="138"/>
      <c r="L88" s="18"/>
      <c r="M88" s="139"/>
      <c r="T88" s="42"/>
      <c r="AT88" s="2" t="s">
        <v>154</v>
      </c>
      <c r="AU88" s="2" t="s">
        <v>79</v>
      </c>
    </row>
    <row r="89" spans="2:47" s="17" customFormat="1" ht="39">
      <c r="B89" s="18"/>
      <c r="D89" s="142" t="s">
        <v>310</v>
      </c>
      <c r="F89" s="164" t="s">
        <v>2784</v>
      </c>
      <c r="I89" s="138"/>
      <c r="L89" s="18"/>
      <c r="M89" s="139"/>
      <c r="T89" s="42"/>
      <c r="AT89" s="2" t="s">
        <v>310</v>
      </c>
      <c r="AU89" s="2" t="s">
        <v>79</v>
      </c>
    </row>
    <row r="90" spans="2:65" s="17" customFormat="1" ht="24.2" customHeight="1">
      <c r="B90" s="18"/>
      <c r="C90" s="123" t="s">
        <v>152</v>
      </c>
      <c r="D90" s="123" t="s">
        <v>147</v>
      </c>
      <c r="E90" s="124" t="s">
        <v>2785</v>
      </c>
      <c r="F90" s="125" t="s">
        <v>2786</v>
      </c>
      <c r="G90" s="126" t="s">
        <v>2772</v>
      </c>
      <c r="H90" s="127">
        <v>1</v>
      </c>
      <c r="I90" s="128"/>
      <c r="J90" s="129">
        <f>ROUND(I90*H90,2)</f>
        <v>0</v>
      </c>
      <c r="K90" s="125" t="s">
        <v>151</v>
      </c>
      <c r="L90" s="18"/>
      <c r="M90" s="130" t="s">
        <v>19</v>
      </c>
      <c r="N90" s="131" t="s">
        <v>42</v>
      </c>
      <c r="P90" s="132">
        <f>O90*H90</f>
        <v>0</v>
      </c>
      <c r="Q90" s="132">
        <v>0</v>
      </c>
      <c r="R90" s="132">
        <f>Q90*H90</f>
        <v>0</v>
      </c>
      <c r="S90" s="132">
        <v>0</v>
      </c>
      <c r="T90" s="133">
        <f>S90*H90</f>
        <v>0</v>
      </c>
      <c r="AR90" s="134" t="s">
        <v>152</v>
      </c>
      <c r="AT90" s="134" t="s">
        <v>147</v>
      </c>
      <c r="AU90" s="134" t="s">
        <v>79</v>
      </c>
      <c r="AY90" s="2" t="s">
        <v>145</v>
      </c>
      <c r="BE90" s="135">
        <f>IF(N90="základní",J90,0)</f>
        <v>0</v>
      </c>
      <c r="BF90" s="135">
        <f>IF(N90="snížená",J90,0)</f>
        <v>0</v>
      </c>
      <c r="BG90" s="135">
        <f>IF(N90="zákl. přenesená",J90,0)</f>
        <v>0</v>
      </c>
      <c r="BH90" s="135">
        <f>IF(N90="sníž. přenesená",J90,0)</f>
        <v>0</v>
      </c>
      <c r="BI90" s="135">
        <f>IF(N90="nulová",J90,0)</f>
        <v>0</v>
      </c>
      <c r="BJ90" s="2" t="s">
        <v>79</v>
      </c>
      <c r="BK90" s="135">
        <f>ROUND(I90*H90,2)</f>
        <v>0</v>
      </c>
      <c r="BL90" s="2" t="s">
        <v>152</v>
      </c>
      <c r="BM90" s="134" t="s">
        <v>2787</v>
      </c>
    </row>
    <row r="91" spans="2:47" s="17" customFormat="1" ht="12">
      <c r="B91" s="18"/>
      <c r="D91" s="136" t="s">
        <v>154</v>
      </c>
      <c r="F91" s="137" t="s">
        <v>2788</v>
      </c>
      <c r="I91" s="138"/>
      <c r="L91" s="18"/>
      <c r="M91" s="139"/>
      <c r="T91" s="42"/>
      <c r="AT91" s="2" t="s">
        <v>154</v>
      </c>
      <c r="AU91" s="2" t="s">
        <v>79</v>
      </c>
    </row>
    <row r="92" spans="2:47" s="17" customFormat="1" ht="68.25">
      <c r="B92" s="18"/>
      <c r="D92" s="142" t="s">
        <v>310</v>
      </c>
      <c r="F92" s="164" t="s">
        <v>2789</v>
      </c>
      <c r="I92" s="138"/>
      <c r="L92" s="18"/>
      <c r="M92" s="139"/>
      <c r="T92" s="42"/>
      <c r="AT92" s="2" t="s">
        <v>310</v>
      </c>
      <c r="AU92" s="2" t="s">
        <v>79</v>
      </c>
    </row>
    <row r="93" spans="2:65" s="17" customFormat="1" ht="24.2" customHeight="1">
      <c r="B93" s="18"/>
      <c r="C93" s="123" t="s">
        <v>179</v>
      </c>
      <c r="D93" s="123" t="s">
        <v>147</v>
      </c>
      <c r="E93" s="124" t="s">
        <v>2790</v>
      </c>
      <c r="F93" s="125" t="s">
        <v>2791</v>
      </c>
      <c r="G93" s="126" t="s">
        <v>2772</v>
      </c>
      <c r="H93" s="127">
        <v>1</v>
      </c>
      <c r="I93" s="128"/>
      <c r="J93" s="129">
        <f>ROUND(I93*H93,2)</f>
        <v>0</v>
      </c>
      <c r="K93" s="125" t="s">
        <v>151</v>
      </c>
      <c r="L93" s="18"/>
      <c r="M93" s="130" t="s">
        <v>19</v>
      </c>
      <c r="N93" s="131" t="s">
        <v>42</v>
      </c>
      <c r="P93" s="132">
        <f>O93*H93</f>
        <v>0</v>
      </c>
      <c r="Q93" s="132">
        <v>0</v>
      </c>
      <c r="R93" s="132">
        <f>Q93*H93</f>
        <v>0</v>
      </c>
      <c r="S93" s="132">
        <v>0</v>
      </c>
      <c r="T93" s="133">
        <f>S93*H93</f>
        <v>0</v>
      </c>
      <c r="AR93" s="134" t="s">
        <v>152</v>
      </c>
      <c r="AT93" s="134" t="s">
        <v>147</v>
      </c>
      <c r="AU93" s="134" t="s">
        <v>79</v>
      </c>
      <c r="AY93" s="2" t="s">
        <v>145</v>
      </c>
      <c r="BE93" s="135">
        <f>IF(N93="základní",J93,0)</f>
        <v>0</v>
      </c>
      <c r="BF93" s="135">
        <f>IF(N93="snížená",J93,0)</f>
        <v>0</v>
      </c>
      <c r="BG93" s="135">
        <f>IF(N93="zákl. přenesená",J93,0)</f>
        <v>0</v>
      </c>
      <c r="BH93" s="135">
        <f>IF(N93="sníž. přenesená",J93,0)</f>
        <v>0</v>
      </c>
      <c r="BI93" s="135">
        <f>IF(N93="nulová",J93,0)</f>
        <v>0</v>
      </c>
      <c r="BJ93" s="2" t="s">
        <v>79</v>
      </c>
      <c r="BK93" s="135">
        <f>ROUND(I93*H93,2)</f>
        <v>0</v>
      </c>
      <c r="BL93" s="2" t="s">
        <v>152</v>
      </c>
      <c r="BM93" s="134" t="s">
        <v>2792</v>
      </c>
    </row>
    <row r="94" spans="2:47" s="17" customFormat="1" ht="12">
      <c r="B94" s="18"/>
      <c r="D94" s="136" t="s">
        <v>154</v>
      </c>
      <c r="F94" s="137" t="s">
        <v>2793</v>
      </c>
      <c r="I94" s="138"/>
      <c r="L94" s="18"/>
      <c r="M94" s="139"/>
      <c r="T94" s="42"/>
      <c r="AT94" s="2" t="s">
        <v>154</v>
      </c>
      <c r="AU94" s="2" t="s">
        <v>79</v>
      </c>
    </row>
    <row r="95" spans="2:47" s="17" customFormat="1" ht="29.25">
      <c r="B95" s="18"/>
      <c r="D95" s="142" t="s">
        <v>310</v>
      </c>
      <c r="F95" s="164" t="s">
        <v>2794</v>
      </c>
      <c r="I95" s="138"/>
      <c r="L95" s="18"/>
      <c r="M95" s="139"/>
      <c r="T95" s="42"/>
      <c r="AT95" s="2" t="s">
        <v>310</v>
      </c>
      <c r="AU95" s="2" t="s">
        <v>79</v>
      </c>
    </row>
    <row r="96" spans="2:65" s="17" customFormat="1" ht="24.2" customHeight="1">
      <c r="B96" s="18"/>
      <c r="C96" s="123" t="s">
        <v>187</v>
      </c>
      <c r="D96" s="123" t="s">
        <v>147</v>
      </c>
      <c r="E96" s="124" t="s">
        <v>2795</v>
      </c>
      <c r="F96" s="125" t="s">
        <v>2796</v>
      </c>
      <c r="G96" s="126" t="s">
        <v>2772</v>
      </c>
      <c r="H96" s="127">
        <v>1</v>
      </c>
      <c r="I96" s="128"/>
      <c r="J96" s="129">
        <f>ROUND(I96*H96,2)</f>
        <v>0</v>
      </c>
      <c r="K96" s="125" t="s">
        <v>151</v>
      </c>
      <c r="L96" s="18"/>
      <c r="M96" s="130" t="s">
        <v>19</v>
      </c>
      <c r="N96" s="131" t="s">
        <v>42</v>
      </c>
      <c r="P96" s="132">
        <f>O96*H96</f>
        <v>0</v>
      </c>
      <c r="Q96" s="132">
        <v>0</v>
      </c>
      <c r="R96" s="132">
        <f>Q96*H96</f>
        <v>0</v>
      </c>
      <c r="S96" s="132">
        <v>0</v>
      </c>
      <c r="T96" s="133">
        <f>S96*H96</f>
        <v>0</v>
      </c>
      <c r="AR96" s="134" t="s">
        <v>152</v>
      </c>
      <c r="AT96" s="134" t="s">
        <v>147</v>
      </c>
      <c r="AU96" s="134" t="s">
        <v>79</v>
      </c>
      <c r="AY96" s="2" t="s">
        <v>145</v>
      </c>
      <c r="BE96" s="135">
        <f>IF(N96="základní",J96,0)</f>
        <v>0</v>
      </c>
      <c r="BF96" s="135">
        <f>IF(N96="snížená",J96,0)</f>
        <v>0</v>
      </c>
      <c r="BG96" s="135">
        <f>IF(N96="zákl. přenesená",J96,0)</f>
        <v>0</v>
      </c>
      <c r="BH96" s="135">
        <f>IF(N96="sníž. přenesená",J96,0)</f>
        <v>0</v>
      </c>
      <c r="BI96" s="135">
        <f>IF(N96="nulová",J96,0)</f>
        <v>0</v>
      </c>
      <c r="BJ96" s="2" t="s">
        <v>79</v>
      </c>
      <c r="BK96" s="135">
        <f>ROUND(I96*H96,2)</f>
        <v>0</v>
      </c>
      <c r="BL96" s="2" t="s">
        <v>152</v>
      </c>
      <c r="BM96" s="134" t="s">
        <v>2797</v>
      </c>
    </row>
    <row r="97" spans="2:47" s="17" customFormat="1" ht="12">
      <c r="B97" s="18"/>
      <c r="D97" s="136" t="s">
        <v>154</v>
      </c>
      <c r="F97" s="137" t="s">
        <v>2798</v>
      </c>
      <c r="I97" s="138"/>
      <c r="L97" s="18"/>
      <c r="M97" s="139"/>
      <c r="T97" s="42"/>
      <c r="AT97" s="2" t="s">
        <v>154</v>
      </c>
      <c r="AU97" s="2" t="s">
        <v>79</v>
      </c>
    </row>
    <row r="98" spans="2:65" s="17" customFormat="1" ht="21.75" customHeight="1">
      <c r="B98" s="18"/>
      <c r="C98" s="123" t="s">
        <v>195</v>
      </c>
      <c r="D98" s="123" t="s">
        <v>147</v>
      </c>
      <c r="E98" s="124" t="s">
        <v>2799</v>
      </c>
      <c r="F98" s="125" t="s">
        <v>2800</v>
      </c>
      <c r="G98" s="126" t="s">
        <v>961</v>
      </c>
      <c r="H98" s="127">
        <v>1</v>
      </c>
      <c r="I98" s="128"/>
      <c r="J98" s="129">
        <f>ROUND(I98*H98,2)</f>
        <v>0</v>
      </c>
      <c r="K98" s="125" t="s">
        <v>151</v>
      </c>
      <c r="L98" s="18"/>
      <c r="M98" s="130" t="s">
        <v>19</v>
      </c>
      <c r="N98" s="131" t="s">
        <v>42</v>
      </c>
      <c r="P98" s="132">
        <f>O98*H98</f>
        <v>0</v>
      </c>
      <c r="Q98" s="132">
        <v>0</v>
      </c>
      <c r="R98" s="132">
        <f>Q98*H98</f>
        <v>0</v>
      </c>
      <c r="S98" s="132">
        <v>0</v>
      </c>
      <c r="T98" s="133">
        <f>S98*H98</f>
        <v>0</v>
      </c>
      <c r="AR98" s="134" t="s">
        <v>2801</v>
      </c>
      <c r="AT98" s="134" t="s">
        <v>147</v>
      </c>
      <c r="AU98" s="134" t="s">
        <v>79</v>
      </c>
      <c r="AY98" s="2" t="s">
        <v>145</v>
      </c>
      <c r="BE98" s="135">
        <f>IF(N98="základní",J98,0)</f>
        <v>0</v>
      </c>
      <c r="BF98" s="135">
        <f>IF(N98="snížená",J98,0)</f>
        <v>0</v>
      </c>
      <c r="BG98" s="135">
        <f>IF(N98="zákl. přenesená",J98,0)</f>
        <v>0</v>
      </c>
      <c r="BH98" s="135">
        <f>IF(N98="sníž. přenesená",J98,0)</f>
        <v>0</v>
      </c>
      <c r="BI98" s="135">
        <f>IF(N98="nulová",J98,0)</f>
        <v>0</v>
      </c>
      <c r="BJ98" s="2" t="s">
        <v>79</v>
      </c>
      <c r="BK98" s="135">
        <f>ROUND(I98*H98,2)</f>
        <v>0</v>
      </c>
      <c r="BL98" s="2" t="s">
        <v>2801</v>
      </c>
      <c r="BM98" s="134" t="s">
        <v>2802</v>
      </c>
    </row>
    <row r="99" spans="2:47" s="17" customFormat="1" ht="12">
      <c r="B99" s="18"/>
      <c r="D99" s="136" t="s">
        <v>154</v>
      </c>
      <c r="F99" s="137" t="s">
        <v>2803</v>
      </c>
      <c r="I99" s="138"/>
      <c r="L99" s="18"/>
      <c r="M99" s="139"/>
      <c r="T99" s="42"/>
      <c r="AT99" s="2" t="s">
        <v>154</v>
      </c>
      <c r="AU99" s="2" t="s">
        <v>79</v>
      </c>
    </row>
    <row r="100" spans="2:65" s="17" customFormat="1" ht="37.9" customHeight="1">
      <c r="B100" s="18"/>
      <c r="C100" s="123" t="s">
        <v>184</v>
      </c>
      <c r="D100" s="123" t="s">
        <v>147</v>
      </c>
      <c r="E100" s="124" t="s">
        <v>2804</v>
      </c>
      <c r="F100" s="125" t="s">
        <v>2805</v>
      </c>
      <c r="G100" s="126" t="s">
        <v>2806</v>
      </c>
      <c r="H100" s="127">
        <v>1</v>
      </c>
      <c r="I100" s="128"/>
      <c r="J100" s="129">
        <f>ROUND(I100*H100,2)</f>
        <v>0</v>
      </c>
      <c r="K100" s="125" t="s">
        <v>2807</v>
      </c>
      <c r="L100" s="18"/>
      <c r="M100" s="130" t="s">
        <v>19</v>
      </c>
      <c r="N100" s="131" t="s">
        <v>42</v>
      </c>
      <c r="P100" s="132">
        <f>O100*H100</f>
        <v>0</v>
      </c>
      <c r="Q100" s="132">
        <v>0</v>
      </c>
      <c r="R100" s="132">
        <f>Q100*H100</f>
        <v>0</v>
      </c>
      <c r="S100" s="132">
        <v>0</v>
      </c>
      <c r="T100" s="133">
        <f>S100*H100</f>
        <v>0</v>
      </c>
      <c r="AR100" s="134" t="s">
        <v>2801</v>
      </c>
      <c r="AT100" s="134" t="s">
        <v>147</v>
      </c>
      <c r="AU100" s="134" t="s">
        <v>79</v>
      </c>
      <c r="AY100" s="2" t="s">
        <v>145</v>
      </c>
      <c r="BE100" s="135">
        <f>IF(N100="základní",J100,0)</f>
        <v>0</v>
      </c>
      <c r="BF100" s="135">
        <f>IF(N100="snížená",J100,0)</f>
        <v>0</v>
      </c>
      <c r="BG100" s="135">
        <f>IF(N100="zákl. přenesená",J100,0)</f>
        <v>0</v>
      </c>
      <c r="BH100" s="135">
        <f>IF(N100="sníž. přenesená",J100,0)</f>
        <v>0</v>
      </c>
      <c r="BI100" s="135">
        <f>IF(N100="nulová",J100,0)</f>
        <v>0</v>
      </c>
      <c r="BJ100" s="2" t="s">
        <v>79</v>
      </c>
      <c r="BK100" s="135">
        <f>ROUND(I100*H100,2)</f>
        <v>0</v>
      </c>
      <c r="BL100" s="2" t="s">
        <v>2801</v>
      </c>
      <c r="BM100" s="134" t="s">
        <v>2808</v>
      </c>
    </row>
    <row r="101" spans="2:47" s="17" customFormat="1" ht="12">
      <c r="B101" s="18"/>
      <c r="D101" s="136" t="s">
        <v>154</v>
      </c>
      <c r="F101" s="137" t="s">
        <v>2809</v>
      </c>
      <c r="I101" s="138"/>
      <c r="L101" s="18"/>
      <c r="M101" s="139"/>
      <c r="T101" s="42"/>
      <c r="AT101" s="2" t="s">
        <v>154</v>
      </c>
      <c r="AU101" s="2" t="s">
        <v>79</v>
      </c>
    </row>
    <row r="102" spans="2:65" s="17" customFormat="1" ht="24.2" customHeight="1">
      <c r="B102" s="18"/>
      <c r="C102" s="123" t="s">
        <v>204</v>
      </c>
      <c r="D102" s="123" t="s">
        <v>147</v>
      </c>
      <c r="E102" s="124" t="s">
        <v>2810</v>
      </c>
      <c r="F102" s="125" t="s">
        <v>2811</v>
      </c>
      <c r="G102" s="126" t="s">
        <v>2806</v>
      </c>
      <c r="H102" s="127">
        <v>1</v>
      </c>
      <c r="I102" s="128"/>
      <c r="J102" s="129">
        <f>ROUND(I102*H102,2)</f>
        <v>0</v>
      </c>
      <c r="K102" s="125" t="s">
        <v>2807</v>
      </c>
      <c r="L102" s="18"/>
      <c r="M102" s="130" t="s">
        <v>19</v>
      </c>
      <c r="N102" s="131" t="s">
        <v>42</v>
      </c>
      <c r="P102" s="132">
        <f>O102*H102</f>
        <v>0</v>
      </c>
      <c r="Q102" s="132">
        <v>0</v>
      </c>
      <c r="R102" s="132">
        <f>Q102*H102</f>
        <v>0</v>
      </c>
      <c r="S102" s="132">
        <v>0</v>
      </c>
      <c r="T102" s="133">
        <f>S102*H102</f>
        <v>0</v>
      </c>
      <c r="AR102" s="134" t="s">
        <v>2801</v>
      </c>
      <c r="AT102" s="134" t="s">
        <v>147</v>
      </c>
      <c r="AU102" s="134" t="s">
        <v>79</v>
      </c>
      <c r="AY102" s="2" t="s">
        <v>145</v>
      </c>
      <c r="BE102" s="135">
        <f>IF(N102="základní",J102,0)</f>
        <v>0</v>
      </c>
      <c r="BF102" s="135">
        <f>IF(N102="snížená",J102,0)</f>
        <v>0</v>
      </c>
      <c r="BG102" s="135">
        <f>IF(N102="zákl. přenesená",J102,0)</f>
        <v>0</v>
      </c>
      <c r="BH102" s="135">
        <f>IF(N102="sníž. přenesená",J102,0)</f>
        <v>0</v>
      </c>
      <c r="BI102" s="135">
        <f>IF(N102="nulová",J102,0)</f>
        <v>0</v>
      </c>
      <c r="BJ102" s="2" t="s">
        <v>79</v>
      </c>
      <c r="BK102" s="135">
        <f>ROUND(I102*H102,2)</f>
        <v>0</v>
      </c>
      <c r="BL102" s="2" t="s">
        <v>2801</v>
      </c>
      <c r="BM102" s="134" t="s">
        <v>2812</v>
      </c>
    </row>
    <row r="103" spans="2:47" s="17" customFormat="1" ht="12">
      <c r="B103" s="18"/>
      <c r="D103" s="136" t="s">
        <v>154</v>
      </c>
      <c r="F103" s="137" t="s">
        <v>2813</v>
      </c>
      <c r="I103" s="138"/>
      <c r="L103" s="18"/>
      <c r="M103" s="139"/>
      <c r="T103" s="42"/>
      <c r="AT103" s="2" t="s">
        <v>154</v>
      </c>
      <c r="AU103" s="2" t="s">
        <v>79</v>
      </c>
    </row>
    <row r="104" spans="2:65" s="17" customFormat="1" ht="24.2" customHeight="1">
      <c r="B104" s="18"/>
      <c r="C104" s="123" t="s">
        <v>210</v>
      </c>
      <c r="D104" s="123" t="s">
        <v>147</v>
      </c>
      <c r="E104" s="124" t="s">
        <v>2814</v>
      </c>
      <c r="F104" s="125" t="s">
        <v>2815</v>
      </c>
      <c r="G104" s="126" t="s">
        <v>961</v>
      </c>
      <c r="H104" s="127">
        <v>1</v>
      </c>
      <c r="I104" s="128"/>
      <c r="J104" s="129">
        <f>ROUND(I104*H104,2)</f>
        <v>0</v>
      </c>
      <c r="K104" s="125" t="s">
        <v>2807</v>
      </c>
      <c r="L104" s="18"/>
      <c r="M104" s="130" t="s">
        <v>19</v>
      </c>
      <c r="N104" s="131" t="s">
        <v>42</v>
      </c>
      <c r="P104" s="132">
        <f>O104*H104</f>
        <v>0</v>
      </c>
      <c r="Q104" s="132">
        <v>0</v>
      </c>
      <c r="R104" s="132">
        <f>Q104*H104</f>
        <v>0</v>
      </c>
      <c r="S104" s="132">
        <v>0</v>
      </c>
      <c r="T104" s="133">
        <f>S104*H104</f>
        <v>0</v>
      </c>
      <c r="AR104" s="134" t="s">
        <v>2801</v>
      </c>
      <c r="AT104" s="134" t="s">
        <v>147</v>
      </c>
      <c r="AU104" s="134" t="s">
        <v>79</v>
      </c>
      <c r="AY104" s="2" t="s">
        <v>145</v>
      </c>
      <c r="BE104" s="135">
        <f>IF(N104="základní",J104,0)</f>
        <v>0</v>
      </c>
      <c r="BF104" s="135">
        <f>IF(N104="snížená",J104,0)</f>
        <v>0</v>
      </c>
      <c r="BG104" s="135">
        <f>IF(N104="zákl. přenesená",J104,0)</f>
        <v>0</v>
      </c>
      <c r="BH104" s="135">
        <f>IF(N104="sníž. přenesená",J104,0)</f>
        <v>0</v>
      </c>
      <c r="BI104" s="135">
        <f>IF(N104="nulová",J104,0)</f>
        <v>0</v>
      </c>
      <c r="BJ104" s="2" t="s">
        <v>79</v>
      </c>
      <c r="BK104" s="135">
        <f>ROUND(I104*H104,2)</f>
        <v>0</v>
      </c>
      <c r="BL104" s="2" t="s">
        <v>2801</v>
      </c>
      <c r="BM104" s="134" t="s">
        <v>2816</v>
      </c>
    </row>
    <row r="105" spans="2:47" s="17" customFormat="1" ht="12">
      <c r="B105" s="18"/>
      <c r="D105" s="136" t="s">
        <v>154</v>
      </c>
      <c r="F105" s="137" t="s">
        <v>2817</v>
      </c>
      <c r="I105" s="138"/>
      <c r="L105" s="18"/>
      <c r="M105" s="139"/>
      <c r="T105" s="42"/>
      <c r="AT105" s="2" t="s">
        <v>154</v>
      </c>
      <c r="AU105" s="2" t="s">
        <v>79</v>
      </c>
    </row>
    <row r="106" spans="2:65" s="17" customFormat="1" ht="37.9" customHeight="1">
      <c r="B106" s="18"/>
      <c r="C106" s="123" t="s">
        <v>216</v>
      </c>
      <c r="D106" s="123" t="s">
        <v>147</v>
      </c>
      <c r="E106" s="124" t="s">
        <v>2818</v>
      </c>
      <c r="F106" s="125" t="s">
        <v>2819</v>
      </c>
      <c r="G106" s="126" t="s">
        <v>961</v>
      </c>
      <c r="H106" s="127">
        <v>1</v>
      </c>
      <c r="I106" s="128"/>
      <c r="J106" s="129">
        <f>ROUND(I106*H106,2)</f>
        <v>0</v>
      </c>
      <c r="K106" s="125" t="s">
        <v>2807</v>
      </c>
      <c r="L106" s="18"/>
      <c r="M106" s="130" t="s">
        <v>19</v>
      </c>
      <c r="N106" s="131" t="s">
        <v>42</v>
      </c>
      <c r="P106" s="132">
        <f>O106*H106</f>
        <v>0</v>
      </c>
      <c r="Q106" s="132">
        <v>0</v>
      </c>
      <c r="R106" s="132">
        <f>Q106*H106</f>
        <v>0</v>
      </c>
      <c r="S106" s="132">
        <v>0</v>
      </c>
      <c r="T106" s="133">
        <f>S106*H106</f>
        <v>0</v>
      </c>
      <c r="AR106" s="134" t="s">
        <v>2801</v>
      </c>
      <c r="AT106" s="134" t="s">
        <v>147</v>
      </c>
      <c r="AU106" s="134" t="s">
        <v>79</v>
      </c>
      <c r="AY106" s="2" t="s">
        <v>145</v>
      </c>
      <c r="BE106" s="135">
        <f>IF(N106="základní",J106,0)</f>
        <v>0</v>
      </c>
      <c r="BF106" s="135">
        <f>IF(N106="snížená",J106,0)</f>
        <v>0</v>
      </c>
      <c r="BG106" s="135">
        <f>IF(N106="zákl. přenesená",J106,0)</f>
        <v>0</v>
      </c>
      <c r="BH106" s="135">
        <f>IF(N106="sníž. přenesená",J106,0)</f>
        <v>0</v>
      </c>
      <c r="BI106" s="135">
        <f>IF(N106="nulová",J106,0)</f>
        <v>0</v>
      </c>
      <c r="BJ106" s="2" t="s">
        <v>79</v>
      </c>
      <c r="BK106" s="135">
        <f>ROUND(I106*H106,2)</f>
        <v>0</v>
      </c>
      <c r="BL106" s="2" t="s">
        <v>2801</v>
      </c>
      <c r="BM106" s="134" t="s">
        <v>2820</v>
      </c>
    </row>
    <row r="107" spans="2:47" s="17" customFormat="1" ht="12">
      <c r="B107" s="18"/>
      <c r="D107" s="136" t="s">
        <v>154</v>
      </c>
      <c r="F107" s="137" t="s">
        <v>2821</v>
      </c>
      <c r="I107" s="138"/>
      <c r="L107" s="18"/>
      <c r="M107" s="189"/>
      <c r="N107" s="186"/>
      <c r="O107" s="186"/>
      <c r="P107" s="186"/>
      <c r="Q107" s="186"/>
      <c r="R107" s="186"/>
      <c r="S107" s="186"/>
      <c r="T107" s="190"/>
      <c r="AT107" s="2" t="s">
        <v>154</v>
      </c>
      <c r="AU107" s="2" t="s">
        <v>79</v>
      </c>
    </row>
    <row r="108" spans="2:12" s="17" customFormat="1" ht="6.95" customHeight="1">
      <c r="B108" s="28"/>
      <c r="C108" s="29"/>
      <c r="D108" s="29"/>
      <c r="E108" s="29"/>
      <c r="F108" s="29"/>
      <c r="G108" s="29"/>
      <c r="H108" s="29"/>
      <c r="I108" s="29"/>
      <c r="J108" s="29"/>
      <c r="K108" s="29"/>
      <c r="L108" s="18"/>
    </row>
  </sheetData>
  <sheetProtection algorithmName="SHA-512" hashValue="DTI+wbTPgOqFR3FRZpRg/HCrrXIttIdYWsSsFjj42nDRGChse1umpnoCT3C6AC3o8khpF4ChkTLCH+5Xf62mag==" saltValue="xwIRdOxY40q0LlKtxO7e8rA108EvXbIwToptDfGILsRDbmp3efzuR9EsMTDQ5U0nmFF1/soHk5dXbItn3iBgJg==" spinCount="100000" sheet="1" objects="1" scenarios="1" formatColumns="0" formatRows="0" autoFilter="0"/>
  <autoFilter ref="C79:K107"/>
  <mergeCells count="9">
    <mergeCell ref="E50:H50"/>
    <mergeCell ref="E70:H70"/>
    <mergeCell ref="E72:H72"/>
    <mergeCell ref="L2:V2"/>
    <mergeCell ref="E7:H7"/>
    <mergeCell ref="E9:H9"/>
    <mergeCell ref="E18:H18"/>
    <mergeCell ref="E27:H27"/>
    <mergeCell ref="E48:H48"/>
  </mergeCells>
  <hyperlinks>
    <hyperlink ref="F83" r:id="rId1" display="https://podminky.urs.cz/item/CS_URS_2024_01/011503000"/>
    <hyperlink ref="F85" r:id="rId2" display="https://podminky.urs.cz/item/CS_URS_2024_01/013254000"/>
    <hyperlink ref="F88" r:id="rId3" display="https://podminky.urs.cz/item/CS_URS_2024_01/030001000"/>
    <hyperlink ref="F91" r:id="rId4" display="https://podminky.urs.cz/item/CS_URS_2024_01/034002000"/>
    <hyperlink ref="F94" r:id="rId5" display="https://podminky.urs.cz/item/CS_URS_2024_01/043002000"/>
    <hyperlink ref="F97" r:id="rId6" display="https://podminky.urs.cz/item/CS_URS_2024_01/079002000"/>
    <hyperlink ref="F99" r:id="rId7" display="https://podminky.urs.cz/item/CS_URS_2024_01/013294000"/>
    <hyperlink ref="F101" r:id="rId8" display="https://podminky.urs.cz/item/CS_URS_2023_02/034303000"/>
    <hyperlink ref="F103" r:id="rId9" display="https://podminky.urs.cz/item/CS_URS_2023_02/035103001"/>
    <hyperlink ref="F105" r:id="rId10" display="https://podminky.urs.cz/item/CS_URS_2023_02/042503000"/>
    <hyperlink ref="F107" r:id="rId11" display="https://podminky.urs.cz/item/CS_URS_2023_02/091003000"/>
  </hyperlinks>
  <printOptions/>
  <pageMargins left="0.39375000000000004" right="0.39375000000000004" top="0.39375000000000004" bottom="0.39375000000000004" header="0" footer="0"/>
  <pageSetup blackAndWhite="1" fitToHeight="100" fitToWidth="1" horizontalDpi="600" verticalDpi="600" orientation="portrait" paperSize="9"/>
  <headerFooter>
    <oddFooter>&amp;CStrana &amp;P z &amp;N</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DESKTOP-GN17150\Ivana</dc:creator>
  <cp:keywords/>
  <dc:description/>
  <cp:lastModifiedBy>Daniela Koričanská</cp:lastModifiedBy>
  <dcterms:created xsi:type="dcterms:W3CDTF">2024-01-17T13:22:54Z</dcterms:created>
  <dcterms:modified xsi:type="dcterms:W3CDTF">2024-02-23T05:06:40Z</dcterms:modified>
  <cp:category/>
  <cp:version/>
  <cp:contentType/>
  <cp:contentStatus/>
  <cp:revision>1</cp:revision>
</cp:coreProperties>
</file>