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Bourací práce" sheetId="3" r:id="rId3"/>
    <sheet name="101 - Zpevněné plochy" sheetId="4" r:id="rId4"/>
    <sheet name="201 - Lávka na ul. Novosa..." sheetId="5" r:id="rId5"/>
    <sheet name="401 - Objekty osvětlení p..." sheetId="6" r:id="rId6"/>
  </sheets>
  <definedNames>
    <definedName name="_xlnm.Print_Area" localSheetId="0">'Rekapitulace stavby'!$D$4:$AO$76,'Rekapitulace stavby'!$C$82:$AQ$105</definedName>
    <definedName name="_xlnm._FilterDatabase" localSheetId="1" hidden="1">'000 - Vedlejší a ostatní ...'!$C$125:$K$169</definedName>
    <definedName name="_xlnm.Print_Area" localSheetId="1">'000 - Vedlejší a ostatní ...'!$C$4:$J$41,'000 - Vedlejší a ostatní ...'!$C$50:$J$76,'000 - Vedlejší a ostatní ...'!$C$82:$J$105,'000 - Vedlejší a ostatní ...'!$C$111:$K$169</definedName>
    <definedName name="_xlnm._FilterDatabase" localSheetId="2" hidden="1">'001 - Bourací práce'!$C$124:$K$234</definedName>
    <definedName name="_xlnm.Print_Area" localSheetId="2">'001 - Bourací práce'!$C$4:$J$41,'001 - Bourací práce'!$C$50:$J$76,'001 - Bourací práce'!$C$82:$J$104,'001 - Bourací práce'!$C$110:$K$234</definedName>
    <definedName name="_xlnm._FilterDatabase" localSheetId="3" hidden="1">'101 - Zpevněné plochy'!$C$132:$K$531</definedName>
    <definedName name="_xlnm.Print_Area" localSheetId="3">'101 - Zpevněné plochy'!$C$4:$J$41,'101 - Zpevněné plochy'!$C$50:$J$76,'101 - Zpevněné plochy'!$C$82:$J$112,'101 - Zpevněné plochy'!$C$118:$K$531</definedName>
    <definedName name="_xlnm._FilterDatabase" localSheetId="4" hidden="1">'201 - Lávka na ul. Novosa...'!$C$133:$K$446</definedName>
    <definedName name="_xlnm.Print_Area" localSheetId="4">'201 - Lávka na ul. Novosa...'!$C$4:$J$41,'201 - Lávka na ul. Novosa...'!$C$50:$J$76,'201 - Lávka na ul. Novosa...'!$C$82:$J$113,'201 - Lávka na ul. Novosa...'!$C$119:$K$446</definedName>
    <definedName name="_xlnm._FilterDatabase" localSheetId="5" hidden="1">'401 - Objekty osvětlení p...'!$C$126:$K$226</definedName>
    <definedName name="_xlnm.Print_Area" localSheetId="5">'401 - Objekty osvětlení p...'!$C$4:$J$41,'401 - Objekty osvětlení p...'!$C$50:$J$76,'401 - Objekty osvětlení p...'!$C$82:$J$106,'401 - Objekty osvětlení p...'!$C$112:$K$226</definedName>
    <definedName name="_xlnm.Print_Titles" localSheetId="0">'Rekapitulace stavby'!$92:$92</definedName>
    <definedName name="_xlnm.Print_Titles" localSheetId="1">'000 - Vedlejší a ostatní ...'!$125:$125</definedName>
    <definedName name="_xlnm.Print_Titles" localSheetId="2">'001 - Bourací práce'!$124:$124</definedName>
    <definedName name="_xlnm.Print_Titles" localSheetId="3">'101 - Zpevněné plochy'!$132:$132</definedName>
    <definedName name="_xlnm.Print_Titles" localSheetId="4">'201 - Lávka na ul. Novosa...'!$133:$133</definedName>
    <definedName name="_xlnm.Print_Titles" localSheetId="5">'401 - Objekty osvětlení p...'!$126:$126</definedName>
  </definedNames>
  <calcPr fullCalcOnLoad="1"/>
</workbook>
</file>

<file path=xl/sharedStrings.xml><?xml version="1.0" encoding="utf-8"?>
<sst xmlns="http://schemas.openxmlformats.org/spreadsheetml/2006/main" count="9646" uniqueCount="1471">
  <si>
    <t>Export Komplet</t>
  </si>
  <si>
    <t/>
  </si>
  <si>
    <t>2.0</t>
  </si>
  <si>
    <t>ZAMOK</t>
  </si>
  <si>
    <t>False</t>
  </si>
  <si>
    <t>{18519f59-9500-472c-92f6-af895318ece5}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</si>
  <si>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</si>
  <si>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</si>
  <si>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</si>
  <si>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</si>
  <si>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</si>
  <si>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</si>
  <si>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</si>
  <si>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</si>
  <si>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</si>
  <si>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</si>
  <si>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</si>
  <si>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Lávka na ul. Novosady v Novém Jičíně</t>
  </si>
  <si>
    <t>KSO:</t>
  </si>
  <si>
    <t>CC-CZ:</t>
  </si>
  <si>
    <t>Místo:</t>
  </si>
  <si>
    <t>Nový Jičín</t>
  </si>
  <si>
    <t>Datum:</t>
  </si>
  <si>
    <t>31. 1. 2024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</si>
  <si>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</si>
  <si>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</si>
  <si>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</si>
  <si>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</si>
  <si>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</si>
  <si>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</si>
  <si>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</si>
  <si>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Blank architekti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</si>
  <si>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</si>
  <si>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</si>
  <si>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</si>
  <si>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</si>
  <si>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</si>
  <si>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</si>
  <si>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</si>
  <si>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</si>
  <si>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</si>
  <si>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</si>
  <si>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</si>
  <si>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</si>
  <si>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</si>
  <si>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</si>
  <si>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</si>
  <si>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</si>
  <si>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</si>
  <si>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</si>
  <si>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</si>
  <si>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</si>
  <si>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</si>
  <si>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</si>
  <si>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</si>
  <si>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</si>
  <si>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</si>
  <si>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</si>
  <si>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</si>
  <si>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</si>
  <si>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</si>
  <si>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</si>
  <si>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</si>
  <si>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</si>
  <si>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</si>
  <si>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</si>
  <si>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</si>
  <si>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</si>
  <si>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</si>
  <si>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</si>
  <si>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</si>
  <si>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</si>
  <si>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</si>
  <si>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</si>
  <si>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</si>
  <si>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</si>
  <si>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</si>
  <si>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</si>
  <si>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</si>
  <si>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</si>
  <si>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</si>
  <si>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000</t>
  </si>
  <si>
    <t>Vedlejší a ostatní náklady</t>
  </si>
  <si>
    <t>VON</t>
  </si>
  <si>
    <t>1</t>
  </si>
  <si>
    <t>{0569b31f-8a7f-487e-b7f7-c5abbc784d5e}</t>
  </si>
  <si>
    <t>2</t>
  </si>
  <si>
    <t>/</t>
  </si>
  <si>
    <t>000</t>
  </si>
  <si>
    <t>Soupis</t>
  </si>
  <si>
    <t>{766466e0-8ff8-49ff-8a29-7e8f8aa237f5}</t>
  </si>
  <si>
    <t>SO 001</t>
  </si>
  <si>
    <t>Bourací práce</t>
  </si>
  <si>
    <t>STA</t>
  </si>
  <si>
    <t>{9c80283d-d441-45d9-a163-63d090f24384}</t>
  </si>
  <si>
    <t>001</t>
  </si>
  <si>
    <t>{77a4fd90-7b27-480a-a455-febebbf79035}</t>
  </si>
  <si>
    <t>SO 101</t>
  </si>
  <si>
    <t>Zpevněné plochy</t>
  </si>
  <si>
    <t>{15a4943b-0ed4-4386-88b0-c098085a158b}</t>
  </si>
  <si>
    <t>101</t>
  </si>
  <si>
    <t>{d87c0f4c-bdd3-4b75-a959-fe00cdd52bbb}</t>
  </si>
  <si>
    <t>SO 201</t>
  </si>
  <si>
    <t>{c41c8bcb-bff0-45b5-9ed9-69e4a2611f77}</t>
  </si>
  <si>
    <t>201</t>
  </si>
  <si>
    <t>{78c16841-349e-4f15-b49e-f4c5a12f9dee}</t>
  </si>
  <si>
    <t>SO 401</t>
  </si>
  <si>
    <t>Objekty osvětlení pozemní komunikace</t>
  </si>
  <si>
    <t>{465037cf-230a-4bf0-a54b-123ba39485c8}</t>
  </si>
  <si>
    <t>401</t>
  </si>
  <si>
    <t>{338e3a05-cfa4-49b9-b494-8bf5e37dcbdf}</t>
  </si>
  <si>
    <t>KRYCÍ LIST SOUPISU PRACÍ</t>
  </si>
  <si>
    <t>Objekt:</t>
  </si>
  <si>
    <t>SO 000 - Vedlejší a ostatní náklady</t>
  </si>
  <si>
    <t>Soupis: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</si>
  <si>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</si>
  <si>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</si>
  <si>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</si>
  <si>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</si>
  <si>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</si>
  <si>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</si>
  <si>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</si>
  <si>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</si>
  <si>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</si>
  <si>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</si>
  <si>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</si>
  <si>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</si>
  <si>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</si>
  <si>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</si>
  <si>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</si>
  <si>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</si>
  <si>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</si>
  <si>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</si>
  <si>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</si>
  <si>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</si>
  <si>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</si>
  <si>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</si>
  <si>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</si>
  <si>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</si>
  <si>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</si>
  <si>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</si>
  <si>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</si>
  <si>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</si>
  <si>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</si>
  <si>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</si>
  <si>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</si>
  <si>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</si>
  <si>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012002000.R</t>
  </si>
  <si>
    <t>Geodetické práce vč vytyčení inženýrských sítí</t>
  </si>
  <si>
    <t>kpl</t>
  </si>
  <si>
    <t>1024</t>
  </si>
  <si>
    <t>-2069038056</t>
  </si>
  <si>
    <t>PP</t>
  </si>
  <si>
    <t>012002000.R2</t>
  </si>
  <si>
    <t xml:space="preserve">Vytyčení obvodu staveniště (dočasný zábor) </t>
  </si>
  <si>
    <t>-36125724</t>
  </si>
  <si>
    <t>3</t>
  </si>
  <si>
    <t>012002000.R3</t>
  </si>
  <si>
    <t>Vytyčení stavby</t>
  </si>
  <si>
    <t>-825162147</t>
  </si>
  <si>
    <t>4</t>
  </si>
  <si>
    <t>012002000.R4</t>
  </si>
  <si>
    <t>Zaměření skutečného provedení (geodetem)</t>
  </si>
  <si>
    <t>-576119191</t>
  </si>
  <si>
    <t>012002000.R5</t>
  </si>
  <si>
    <t xml:space="preserve">Geometrický plán - oddělovací </t>
  </si>
  <si>
    <t>1882360618</t>
  </si>
  <si>
    <t>6</t>
  </si>
  <si>
    <t>012002000.R6</t>
  </si>
  <si>
    <t xml:space="preserve">Geometrický plán - pro věcné břemeno </t>
  </si>
  <si>
    <t>-266326062</t>
  </si>
  <si>
    <t>7</t>
  </si>
  <si>
    <t>013244000.R</t>
  </si>
  <si>
    <t>Dokumentace RDS</t>
  </si>
  <si>
    <t>-1225011989</t>
  </si>
  <si>
    <t>8</t>
  </si>
  <si>
    <t>013254000.R</t>
  </si>
  <si>
    <t>Dokumentace skutečného provedení stavby</t>
  </si>
  <si>
    <t>-1129184789</t>
  </si>
  <si>
    <t>P</t>
  </si>
  <si>
    <t>Poznámka k položce:
podle přílohy č. 14 vyhlášky 499/2006 Sb.</t>
  </si>
  <si>
    <t>9</t>
  </si>
  <si>
    <t>013294000.R</t>
  </si>
  <si>
    <t>Povodňový plán</t>
  </si>
  <si>
    <t>1382456581</t>
  </si>
  <si>
    <t>VRN3</t>
  </si>
  <si>
    <t>Zařízení staveniště</t>
  </si>
  <si>
    <t>10</t>
  </si>
  <si>
    <t>030001000.R1</t>
  </si>
  <si>
    <t>Zařízení staveniště - zřízení</t>
  </si>
  <si>
    <t>-986063580</t>
  </si>
  <si>
    <t>11</t>
  </si>
  <si>
    <t>030001000.R2</t>
  </si>
  <si>
    <t>Zařízení staveniště - provoz</t>
  </si>
  <si>
    <t>dny</t>
  </si>
  <si>
    <t>-796596496</t>
  </si>
  <si>
    <t>030001000.R3</t>
  </si>
  <si>
    <t>Zařízení staveniště - odstranění</t>
  </si>
  <si>
    <t>-552145767</t>
  </si>
  <si>
    <t>VRN4</t>
  </si>
  <si>
    <t>Inženýrská činnost</t>
  </si>
  <si>
    <t>13</t>
  </si>
  <si>
    <t>043103000.R</t>
  </si>
  <si>
    <t>Zkoušky</t>
  </si>
  <si>
    <t>-1943952063</t>
  </si>
  <si>
    <t>Položka obsahuje následující zkoušky: 
o   piloty (výztuž, beton, tvar-integrita)
o   spodní stavba (výztuž, beton)
o   nosná konstrukce (dílenské přejímky v černém stavu, v hotovém stavu…geometrie, protikorozní ochrana, apod., vzduchotěsnost smontované konstrukce)
o   izolce
o   zásypy…míra zhutnění
o   pláň
o   konstrukční vrstvy
o   asfaltové vrstvy (spojovací postřiky, teplota při pokládce apod.)
o   zádržný systém…provedení, protikorozní ochrana
o   vodorovné dopravní značení</t>
  </si>
  <si>
    <t>VRN7</t>
  </si>
  <si>
    <t>Provozní vlivy</t>
  </si>
  <si>
    <t>14</t>
  </si>
  <si>
    <t>072103011.R1</t>
  </si>
  <si>
    <t>DIO - zřízení</t>
  </si>
  <si>
    <t>-1842514973</t>
  </si>
  <si>
    <t>15</t>
  </si>
  <si>
    <t>072103011.R2</t>
  </si>
  <si>
    <t>DIO - provoz vč přesunů a úprav dle potřeby</t>
  </si>
  <si>
    <t>1686591255</t>
  </si>
  <si>
    <t>16</t>
  </si>
  <si>
    <t>072103011.R3</t>
  </si>
  <si>
    <t>DIO - odstranění</t>
  </si>
  <si>
    <t>-510471577</t>
  </si>
  <si>
    <t>VRN9</t>
  </si>
  <si>
    <t>Ostatní náklady</t>
  </si>
  <si>
    <t>17</t>
  </si>
  <si>
    <t>091003000.R</t>
  </si>
  <si>
    <t>Fotodokumentace</t>
  </si>
  <si>
    <t>-216623357</t>
  </si>
  <si>
    <t>18</t>
  </si>
  <si>
    <t>091003000.R1</t>
  </si>
  <si>
    <t>Ochrana inženýrských sítí</t>
  </si>
  <si>
    <t>-1181719784</t>
  </si>
  <si>
    <t>SO 001 - Bourací práce</t>
  </si>
  <si>
    <t>001 -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</si>
  <si>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</si>
  <si>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</si>
  <si>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</si>
  <si>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</si>
  <si>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</si>
  <si>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</si>
  <si>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</si>
  <si>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</si>
  <si>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113106187</t>
  </si>
  <si>
    <t>Rozebrání dlažeb vozovek ze zámkové dlažby s ložem z kameniva strojně pl do 50 m2</t>
  </si>
  <si>
    <t>m2</t>
  </si>
  <si>
    <t>CS ÚRS 2024 01</t>
  </si>
  <si>
    <t>799894850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</si>
  <si>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</si>
  <si>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VV</t>
  </si>
  <si>
    <t xml:space="preserve">"Odstranění krytu zpevněných ploch - dlažba" </t>
  </si>
  <si>
    <t>"Předpolí Novosady - prostor pro kontejnery" 3,84*4,51</t>
  </si>
  <si>
    <t>"Předpolí Jugoslávská" 3,33*4,58</t>
  </si>
  <si>
    <t>Součet</t>
  </si>
  <si>
    <t>113107342</t>
  </si>
  <si>
    <t>Odstranění podkladu živičného tl přes 50 do 100 mm strojně pl do 50 m2</t>
  </si>
  <si>
    <t>-476626293</t>
  </si>
  <si>
    <t>Odstranění podkladů nebo krytů strojně plochy jednotlivě do 50 m2 s přemístěním hmot na skládku na vzdálenost do 3 m nebo s naložením na dopravní prostředek živičných, o tl. vrstvy přes 50 do 100 mm</t>
  </si>
  <si>
    <t>Odstranění podkladu zpevněných ploch s asfaltovým pojivem - předpoklad 0,10m</t>
  </si>
  <si>
    <t>"Předpolí Novosady" 0,5*(4,60+2,45)*4,51</t>
  </si>
  <si>
    <t>113154122</t>
  </si>
  <si>
    <t>Frézování živičného krytu tl 40 mm pruh š přes 0,5 do 1 m pl do 500 m2 bez překážek v trase</t>
  </si>
  <si>
    <t>-1347115651</t>
  </si>
  <si>
    <t>Frézování živičného podkladu nebo krytu  s naložením na dopravní prostředek plochy do 500 m2 bez překážek v trase pruhu šířky přes 0,5 m do 1 m, tloušťky vrstvy 40 mm</t>
  </si>
  <si>
    <t>Povinný odkup zhotovitelem na stavbě</t>
  </si>
  <si>
    <t>"předpolí" 0,50*(4,60+2,45)*4,51</t>
  </si>
  <si>
    <t>"mostovka" 2,40*36,00</t>
  </si>
  <si>
    <t>Ostatní konstrukce a práce, bourání</t>
  </si>
  <si>
    <t>919735113</t>
  </si>
  <si>
    <t>Řezání stávajícího živičného krytu hl přes 100 do 150 mm</t>
  </si>
  <si>
    <t>m</t>
  </si>
  <si>
    <t>-1469483547</t>
  </si>
  <si>
    <t>Řezání stávajícího živičného krytu nebo podkladu  hloubky přes 100 do 150 mm</t>
  </si>
  <si>
    <t>(2,60+4,60)"m"</t>
  </si>
  <si>
    <t>944611111.R</t>
  </si>
  <si>
    <t>Zaplachtování stávající kce proti pádu suti - kompletní provedení vč případné nosné kce</t>
  </si>
  <si>
    <t>555707618</t>
  </si>
  <si>
    <t>Položka obsahuje kompletní provedení zaplachtování vč zřízení, pronájmu / udržování a odstranění</t>
  </si>
  <si>
    <t>1*3,00*36,00</t>
  </si>
  <si>
    <t>948900000.R1</t>
  </si>
  <si>
    <t>Podpěrné skruže dočasné - kompletní provedení vč nutných podkladních kcí a zemních prací - zřízení</t>
  </si>
  <si>
    <t>m3OP</t>
  </si>
  <si>
    <t>1609077416</t>
  </si>
  <si>
    <t>podpěrné kce pro odstranění stáv lávky + pro novou lávku viz schéma výstavby</t>
  </si>
  <si>
    <t>40,00"m3OP"</t>
  </si>
  <si>
    <t>948900000.R2</t>
  </si>
  <si>
    <t>Podpěrné skruže dočasné - kompletní provedení vč nutných podkladních kcí a zemních prací - provoz / nájem</t>
  </si>
  <si>
    <t>m3OP/den</t>
  </si>
  <si>
    <t>-2109864228</t>
  </si>
  <si>
    <t>40,00"m3OP"*60"dní"</t>
  </si>
  <si>
    <t>948900000.R3</t>
  </si>
  <si>
    <t>Podpěrné skruže dočasné - kompletní provedení vč nutných podkladních kcí a zemních prací - odstranění</t>
  </si>
  <si>
    <t>1080639776</t>
  </si>
  <si>
    <t>963051111</t>
  </si>
  <si>
    <t>Bourání mostní nosné konstrukce z ŽB</t>
  </si>
  <si>
    <t>m3</t>
  </si>
  <si>
    <t>-337520094</t>
  </si>
  <si>
    <t>Bourání mostních konstrukcí nosných konstrukcí ze železového betonu</t>
  </si>
  <si>
    <t>"mostovka" 10,95"m3"</t>
  </si>
  <si>
    <t>"opěry" (14,44+14,05)"m3"</t>
  </si>
  <si>
    <t>963065423</t>
  </si>
  <si>
    <t>Bourání mostovek ze dřeva tvrdého z prken nebo fošen nosných konstrukcí</t>
  </si>
  <si>
    <t>898994557</t>
  </si>
  <si>
    <t>Bourání mostních konstrukcí nosných konstrukcí mostovek ze dřeva tvrdého z prken nebo fošen</t>
  </si>
  <si>
    <t>"Bourání dřevěné mostovky z fošen" 2,30*0,05*36,10</t>
  </si>
  <si>
    <t>963071111.R</t>
  </si>
  <si>
    <t>Demontáž ocelových mostních kcí</t>
  </si>
  <si>
    <t>kg</t>
  </si>
  <si>
    <t>-1954531918</t>
  </si>
  <si>
    <t>Poznámka k položce:
Množství bude upřesněno na stavbě a doloženo vážními lístky</t>
  </si>
  <si>
    <t>"předpoklad" 28,20"t"*1000</t>
  </si>
  <si>
    <t>966071822.R</t>
  </si>
  <si>
    <t xml:space="preserve">Rozebrání oplocení z drátěného pletiva vč sloupků a ponechání pro zpětné osazení - kompletní provedení </t>
  </si>
  <si>
    <t>-1060409187</t>
  </si>
  <si>
    <t>16,30"m"</t>
  </si>
  <si>
    <t>966075212</t>
  </si>
  <si>
    <t>Demontáž částí ocelového zábradlí mostů přes 50 kg</t>
  </si>
  <si>
    <t>-1003877800</t>
  </si>
  <si>
    <t>Demontáž částí ocelového zábradlí mostů svařovaného nebo šroubovaného, hmotnosti přes 50 kg</t>
  </si>
  <si>
    <t>"předpoklad" 2,08"t"*1000</t>
  </si>
  <si>
    <t>967850000</t>
  </si>
  <si>
    <t>VYBOURÁNÍ MOSTNÍCH DILATAČNÍCH ZÁVĚRŮ</t>
  </si>
  <si>
    <t>-1415136967</t>
  </si>
  <si>
    <t>- položka zahrnuje veškeré další práce plynoucí z technologického předpisu a z platných předpisů</t>
  </si>
  <si>
    <t>"bourání dilatačních závěrů" 2*2,70"m"</t>
  </si>
  <si>
    <t>967860000</t>
  </si>
  <si>
    <t>VYBOURÁNÍ MOST LOŽISEK</t>
  </si>
  <si>
    <t>ks</t>
  </si>
  <si>
    <t>1357840995</t>
  </si>
  <si>
    <t>"vybourání mostních ložisek" 4"ks"</t>
  </si>
  <si>
    <t>997</t>
  </si>
  <si>
    <t>Přesun sutě</t>
  </si>
  <si>
    <t>997013511.R</t>
  </si>
  <si>
    <t>Odvoz suti a vybouraných hmot z meziskládky na skládku s naložením a se složením do vzdálenosti dle možností zhotovitele - SKLÁDKA</t>
  </si>
  <si>
    <t>t</t>
  </si>
  <si>
    <t>572150433</t>
  </si>
  <si>
    <t>Odvoz suti a vybouraných hmot z meziskládky na skládku  s naložením a se složením,  do vzdálenosti dle možností zhotovitele - SKLÁDKA</t>
  </si>
  <si>
    <t>Kce stáv lávky</t>
  </si>
  <si>
    <t>"žb kce - bourání mostní nosné kce" 94,656"t"</t>
  </si>
  <si>
    <t>"OC kce" (28,20+2,08)"t"</t>
  </si>
  <si>
    <t>"dřevo - bourání mostovek ze dřeva" 3,355"t"</t>
  </si>
  <si>
    <t>997013801.R</t>
  </si>
  <si>
    <t>Výkup kovu - Dobropis za uložení stavebního odpadu do sběrny kovového odpadu</t>
  </si>
  <si>
    <t>1328761811</t>
  </si>
  <si>
    <t>Kovový materiál do kovošrotu</t>
  </si>
  <si>
    <t>"OC kce" -(28,20+2,08)"t"*1000</t>
  </si>
  <si>
    <t>997013861</t>
  </si>
  <si>
    <t>Poplatek za uložení stavebního odpadu na recyklační skládce (skládkovné) z prostého betonu kód odpadu 17 01 01</t>
  </si>
  <si>
    <t>-111130131</t>
  </si>
  <si>
    <t>Poplatek za uložení stavebního odpadu na recyklační skládce (skládkovné) z prostého betonu zatříděného do Katalogu odpadů pod kódem 17 01 01</t>
  </si>
  <si>
    <t>"dlažba - rozebrání dlažeb vozovek - dlažba" 32,569"m2" *0,184"t/m2"</t>
  </si>
  <si>
    <t>19</t>
  </si>
  <si>
    <t>997013862</t>
  </si>
  <si>
    <t>Poplatek za uložení stavebního odpadu na recyklační skládce (skládkovné) z armovaného betonu kód odpadu  17 01 01</t>
  </si>
  <si>
    <t>414153297</t>
  </si>
  <si>
    <t>Poplatek za uložení stavebního odpadu na recyklační skládce (skládkovné) z armovaného betonu zatříděného do Katalogu odpadů pod kódem 17 01 01</t>
  </si>
  <si>
    <t>20</t>
  </si>
  <si>
    <t>997013871</t>
  </si>
  <si>
    <t>Poplatek za uložení stavebního odpadu na recyklační skládce (skládkovné) směsného stavebního a demoličního kód odpadu  17 09 04</t>
  </si>
  <si>
    <t>474333722</t>
  </si>
  <si>
    <t>Poplatek za uložení stavebního odpadu na recyklační skládce (skládkovné) směsného stavebního a demoličního zatříděného do Katalogu odpadů pod kódem 17 09 04</t>
  </si>
  <si>
    <t>997211111</t>
  </si>
  <si>
    <t>Svislá doprava suti na v 3,5 m</t>
  </si>
  <si>
    <t>1964938264</t>
  </si>
  <si>
    <t>Svislá doprava suti nebo vybouraných hmot  s naložením do dopravního zařízení a s vyprázdněním dopravního zařízení na hromadu nebo do dopravního prostředku suti na výšku do 3,5 m</t>
  </si>
  <si>
    <t>"OC kce - demontáž ocelových mostních kcí + demontáž zábradlí" (28,20+2,08)"t"</t>
  </si>
  <si>
    <t>22</t>
  </si>
  <si>
    <t>997221551.R</t>
  </si>
  <si>
    <t>Vodorovná doprava suti ze sypkých materiálů do vzdálenosti dle možností zhotovitele - SKLÁDKA</t>
  </si>
  <si>
    <t>1549046751</t>
  </si>
  <si>
    <t>Vodorovná doprava suti  bez naložení, ale se složením a s hrubým urovnáním ze sypkých materiálů, do vzdálenosti dle možností zhotovitele - SKLÁDKA</t>
  </si>
  <si>
    <t>"dlažba - rozebrání dlažeb vozovek - lože" 32,569"m2" *0,084"t/m2"</t>
  </si>
  <si>
    <t>23</t>
  </si>
  <si>
    <t>997221561.R</t>
  </si>
  <si>
    <t>Vodorovná doprava suti z kusových materiálů do vzdálenosti dle možností zhotovitele - SKLÁDKA</t>
  </si>
  <si>
    <t>1521759015</t>
  </si>
  <si>
    <t>Vodorovná doprava suti  bez naložení, ale se složením a s hrubým urovnáním z kusových materiálů, do vzdálenosti dle možností zhotovitele - SKLÁDKA</t>
  </si>
  <si>
    <t>"podkladní živice - odstranění podkladu živičného" 3,736"t"</t>
  </si>
  <si>
    <t>24</t>
  </si>
  <si>
    <t>997221873</t>
  </si>
  <si>
    <t>Poplatek za uložení stavebního odpadu na recyklační skládce (skládkovné) zeminy a kamení zatříděného do Katalogu odpadů pod kódem 17 05 04</t>
  </si>
  <si>
    <t>-1372879623</t>
  </si>
  <si>
    <t>25</t>
  </si>
  <si>
    <t>997221875</t>
  </si>
  <si>
    <t>Poplatek za uložení stavebního odpadu na recyklační skládce (skládkovné) asfaltového bez obsahu dehtu zatříděného do Katalogu odpadů pod kódem 17 03 02</t>
  </si>
  <si>
    <t>1708639354</t>
  </si>
  <si>
    <t>Povinný odkup zhotovitelem na stavbě frézovaného materiálu</t>
  </si>
  <si>
    <t>998</t>
  </si>
  <si>
    <t>Přesun hmot</t>
  </si>
  <si>
    <t>26</t>
  </si>
  <si>
    <t>998212111</t>
  </si>
  <si>
    <t>Přesun hmot pro mosty zděné, monolitické betonové nebo ocelové v do 20 m</t>
  </si>
  <si>
    <t>-842550318</t>
  </si>
  <si>
    <t>Přesun hmot pro mosty zděné, betonové monolitické, spřažené ocelobetonové nebo kovové  vodorovná dopravní vzdálenost do 100 m výška mostu do 20 m</t>
  </si>
  <si>
    <t>SO 101 - Zpevněné plochy</t>
  </si>
  <si>
    <t>101 - Zpevněné plochy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</si>
  <si>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</si>
  <si>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</si>
  <si>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</si>
  <si>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</si>
  <si>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</si>
  <si>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</si>
  <si>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</si>
  <si>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</si>
  <si>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113106134</t>
  </si>
  <si>
    <t>Rozebrání dlažeb ze zámkových dlaždic komunikací pro pěší strojně pl do 50 m2</t>
  </si>
  <si>
    <t>-2086421285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</si>
  <si>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</si>
  <si>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"Demolice plochy pro kontejnery - kryt betonová dlažba " 23,00"m2"</t>
  </si>
  <si>
    <t>ponechání pro zpětné využití</t>
  </si>
  <si>
    <t>"Oprava stávajícícho chodníku (z důvodu výškové úpravy v místě napojení na nový chodník) - kryt betonová dlažba" 10,00"m2"</t>
  </si>
  <si>
    <t>113106144</t>
  </si>
  <si>
    <t>Rozebrání dlažeb ze zámkových dlaždic komunikací pro pěší strojně pl přes 50 m2</t>
  </si>
  <si>
    <t>1929320358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</si>
  <si>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</si>
  <si>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 xml:space="preserve">"Demolice chodníku - kryt betonová dlažba" 138,00"m2" </t>
  </si>
  <si>
    <t>113107163</t>
  </si>
  <si>
    <t>Odstranění podkladu z kameniva drceného tl přes 200 do 300 mm strojně pl přes 50 do 200 m2</t>
  </si>
  <si>
    <t>1522810708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</si>
  <si>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</si>
  <si>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 xml:space="preserve">"Demolice chodníku - kryt betonová dlažba, kamenivo tl 0,25m" 138,00"m2" </t>
  </si>
  <si>
    <t>113107222</t>
  </si>
  <si>
    <t>Odstranění podkladu z kameniva drceného tl přes 100 do 200 mm strojně pl přes 200 m2</t>
  </si>
  <si>
    <t>1995965679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</si>
  <si>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</si>
  <si>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"Demolice vozovky - kryt asfaltový - kamenivo tl 0,20m" 220,00"m2"</t>
  </si>
  <si>
    <t>113107230</t>
  </si>
  <si>
    <t>Odstranění podkladu z betonu prostého tl do 100 mm strojně pl přes 200 m2</t>
  </si>
  <si>
    <t>1427646386</t>
  </si>
  <si>
    <t>Odstranění podkladů nebo krytů strojně plochy jednotlivě přes 200 m2 s přemístěním hmot na skládku na vzdálenost do 20 m nebo s naložením na dopravní prostředek z betonu prostého, o tl. vrstvy do 100 mm</t>
  </si>
  <si>
    <t>"Demolice vozovky - kryt asfaltový - beton tl 0,10m" 220,00"m2"</t>
  </si>
  <si>
    <t>113107242</t>
  </si>
  <si>
    <t>Odstranění podkladu živičného tl přes 50 do 100 mm strojně pl přes 200 m2</t>
  </si>
  <si>
    <t>-377987003</t>
  </si>
  <si>
    <t>Odstranění podkladů nebo krytů strojně plochy jednotlivě přes 200 m2 s přemístěním hmot na skládku na vzdálenost do 20 m nebo s naložením na dopravní prostředek živičných, o tl. vrstvy přes 50 do 100 mm</t>
  </si>
  <si>
    <t>"Demolice vozovky - kryt asfaltový - živice tl 0,10m" 220,00"m2"</t>
  </si>
  <si>
    <t>113107322</t>
  </si>
  <si>
    <t>Odstranění podkladu z kameniva drceného tl přes 100 do 200 mm strojně pl do 50 m2</t>
  </si>
  <si>
    <t>-819295558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</si>
  <si>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</si>
  <si>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"Oprava stávajícícho chodníku (z důvodu výškové úpravy v místě napojení na nový chodník) - kryt betonová dlažba, tl 0,20m" 10,00"m2"</t>
  </si>
  <si>
    <t>113107323</t>
  </si>
  <si>
    <t>Odstranění podkladu z kameniva drceného tl přes 200 do 300 mm strojně pl do 50 m2</t>
  </si>
  <si>
    <t>-440229728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</si>
  <si>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</si>
  <si>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"Demolice chodníku - kryt asfaltový - kamenivo tl 0,20" 44,00"m2"</t>
  </si>
  <si>
    <t>"Demolice plochy pro kontejnery - kryt betonová dlažba - kamenivo tl 0,25m" 23,00"m2"</t>
  </si>
  <si>
    <t>-1554185297</t>
  </si>
  <si>
    <t>"Demolice chodníku - kryt asfaltový - živice + R-mat tl 0,10" 44,00"m2"</t>
  </si>
  <si>
    <t>1164502129</t>
  </si>
  <si>
    <t>"Odfrézování asfaltového krytu v tl. 40 mm" 21,00"m2"</t>
  </si>
  <si>
    <t>113202111</t>
  </si>
  <si>
    <t>Vytrhání obrub krajníků obrubníků stojatých</t>
  </si>
  <si>
    <t>-1583261746</t>
  </si>
  <si>
    <t>Vytrhání obrub  s vybouráním lože, s přemístěním hmot na skládku na vzdálenost do 3 m nebo s naložením na dopravní prostředek z krajníků nebo obrubníků stojatých</t>
  </si>
  <si>
    <t>"Demolice betonového obrubníku š. 150 mm" 117,00"m"</t>
  </si>
  <si>
    <t>113204111</t>
  </si>
  <si>
    <t>Vytrhání obrub záhonových</t>
  </si>
  <si>
    <t>504925400</t>
  </si>
  <si>
    <t>Vytrhání obrub  s vybouráním lože, s přemístěním hmot na skládku na vzdálenost do 3 m nebo s naložením na dopravní prostředek záhonových</t>
  </si>
  <si>
    <t>"Demolice betonového obrubníku š. 50 mm" 38,00"m"</t>
  </si>
  <si>
    <t>115101201</t>
  </si>
  <si>
    <t>Čerpání vody na dopravní výšku do 10 m průměrný přítok do 500 l/min</t>
  </si>
  <si>
    <t>hod</t>
  </si>
  <si>
    <t>1443391016</t>
  </si>
  <si>
    <t>Čerpání vody na dopravní výšku do 10 m s uvažovaným průměrným přítokem do 500 l/min</t>
  </si>
  <si>
    <t>"předpoklad" 10"hod"</t>
  </si>
  <si>
    <t>115101301</t>
  </si>
  <si>
    <t>Pohotovost čerpací soupravy pro dopravní výšku do 10 m přítok do 500 l/min</t>
  </si>
  <si>
    <t>den</t>
  </si>
  <si>
    <t>-850040382</t>
  </si>
  <si>
    <t>Pohotovost záložní čerpací soupravy pro dopravní výšku do 10 m s uvažovaným průměrným přítokem do 500 l/min</t>
  </si>
  <si>
    <t>"předpoklad" 2"dny"</t>
  </si>
  <si>
    <t>121151113</t>
  </si>
  <si>
    <t>Sejmutí ornice plochy do 500 m2 tl vrstvy do 200 mm strojně</t>
  </si>
  <si>
    <t>-319107095</t>
  </si>
  <si>
    <t>Sejmutí ornice strojně při souvislé ploše přes 100 do 500 m2, tl. vrstvy do 200 mm</t>
  </si>
  <si>
    <t>"sejmutí ornice tl. 0,10m" 137,00"m2"</t>
  </si>
  <si>
    <t>122252514</t>
  </si>
  <si>
    <t>Odkopávky a prokopávky zapažené pro silnice a dálnice v hornině třídy těžitelnosti I objem do 500 m3 strojně</t>
  </si>
  <si>
    <t>564055641</t>
  </si>
  <si>
    <t>Odkopávky a prokopávky zapažené pro silnice a dálnice strojně v hornině třídy těžitelnosti I přes 100 do 500 m3</t>
  </si>
  <si>
    <t>"výkop" 245,00"m3"</t>
  </si>
  <si>
    <t>132254202</t>
  </si>
  <si>
    <t>Hloubení zapažených rýh š do 2000 mm v hornině třídy těžitelnosti I skupiny 3 objem do 50 m3</t>
  </si>
  <si>
    <t>609243289</t>
  </si>
  <si>
    <t>Hloubení zapažených rýh šířky přes 800 do 2 000 mm strojně s urovnáním dna do předepsaného profilu a spádu v hornině třídy těžitelnosti I skupiny 3 přes 20 do 50 m3</t>
  </si>
  <si>
    <t>"přípojky  + UV" (12,00+2*1,00)*1,50*1,00</t>
  </si>
  <si>
    <t>133212011</t>
  </si>
  <si>
    <t>Hloubení šachet v hornině třídy těžitelnosti I skupiny 3 plocha výkopu do 4 m2 ručně</t>
  </si>
  <si>
    <t>-1445196787</t>
  </si>
  <si>
    <t>Hloubení šachet ručně zapažených i nezapažených v horninách třídy těžitelnosti I skupiny 3, půdorysná plocha výkopu do 4 m2</t>
  </si>
  <si>
    <t>"sonda" 1,00"m3"</t>
  </si>
  <si>
    <t>151101101</t>
  </si>
  <si>
    <t>Zřízení příložného pažení a rozepření stěn rýh hl do 2 m</t>
  </si>
  <si>
    <t>1048696948</t>
  </si>
  <si>
    <t>Zřízení pažení a rozepření stěn rýh pro podzemní vedení příložné pro jakoukoliv mezerovitost, hloubky do 2 m</t>
  </si>
  <si>
    <t>"přípojky  + UV" (12,00+2*1,00)*1,50*2</t>
  </si>
  <si>
    <t>151101111</t>
  </si>
  <si>
    <t>Odstranění příložného pažení a rozepření stěn rýh hl do 2 m</t>
  </si>
  <si>
    <t>-1278622468</t>
  </si>
  <si>
    <t>Odstranění pažení a rozepření stěn rýh pro podzemní vedení s uložením materiálu na vzdálenost do 3 m od kraje výkopu příložné, hloubky do 2 m</t>
  </si>
  <si>
    <t>"dle zřízení pažení" 42,00"m2"</t>
  </si>
  <si>
    <t>162351104.R</t>
  </si>
  <si>
    <t>Vodorovné přemístění výkopku/sypaniny z horniny třídy těžitelnosti I skupiny 1 až 3 do vzdálenosti dle možností zhotovitele - DEPONIE</t>
  </si>
  <si>
    <t>2010468113</t>
  </si>
  <si>
    <t>Vodorovné přemístění výkopku nebo sypaniny po suchu na obvyklém dopravním prostředku, bez naložení výkopku, avšak se složením bez rozhrnutí z horniny třídy těžitelnosti I skupiny 1 až 3  do vzdálenosti dle možností zhotovitele - DEPONIE</t>
  </si>
  <si>
    <t>"ornice na deponii" 137,00"m2"*0,10</t>
  </si>
  <si>
    <t>"ornice z deponie" 91,33"m2"*0,15</t>
  </si>
  <si>
    <t>"zemina pro zásyp / násyp na deponii" (14,541+2,00)"m3"</t>
  </si>
  <si>
    <t>"zemina pro zásyp / násyp z deponie" (14,541+2,00)"m3"</t>
  </si>
  <si>
    <t>162751117.R</t>
  </si>
  <si>
    <t>Vodorovné přemístění výkopku/sypaniny z horniny třídy těžitelnosti I skupiny 1 až 3 do vzdálenosti dle možností zhotovitele - SKLÁDKA</t>
  </si>
  <si>
    <t>-1501485491</t>
  </si>
  <si>
    <t>Vodorovné přemístění výkopku nebo sypaniny po suchu na obvyklém dopravním prostředku, bez naložení výkopku, avšak se složením bez rozhrnutí z horniny třídy těžitelnosti I skupiny 1 až 3 do vzdálenosti dle možností zhotovitele - SKLÁDKA</t>
  </si>
  <si>
    <t>"celkový výkop" (245,00+21,00+1,00)"m3"</t>
  </si>
  <si>
    <t>"využitá zemina pro zásyp" -14,541"m3"</t>
  </si>
  <si>
    <t>"využitá zemina pro násyp" -2,00"m3"</t>
  </si>
  <si>
    <t>167151101</t>
  </si>
  <si>
    <t>Nakládání výkopku z hornin třídy těžitelnosti I skupiny 1 až 3 do 100 m3</t>
  </si>
  <si>
    <t>-464201321</t>
  </si>
  <si>
    <t>Nakládání, skládání a překládání neulehlého výkopku nebo sypaniny strojně nakládání, množství do 100 m3, z horniny třídy těžitelnosti I, skupiny 1 až 3</t>
  </si>
  <si>
    <t>171151103</t>
  </si>
  <si>
    <t>Uložení sypaniny z hornin soudržných do násypů zhutněných strojně</t>
  </si>
  <si>
    <t>-1483181561</t>
  </si>
  <si>
    <t>Uložení sypanin do násypů strojně s rozprostřením sypaniny ve vrstvách a s hrubým urovnáním zhutněných z hornin soudržných jakékoliv třídy těžitelnosti</t>
  </si>
  <si>
    <t>"násyp" 2,00"m3"</t>
  </si>
  <si>
    <t>171152111.R</t>
  </si>
  <si>
    <t>Uložení sypaniny z hornin nesoudržných a sypkých do násypů zhutněných v aktivní zóně silnic a dálnic vč hutnění</t>
  </si>
  <si>
    <t>-981549220</t>
  </si>
  <si>
    <t>Uložení sypaniny do zhutněných násypů pro silnice, dálnice a letiště s rozprostřením sypaniny ve vrstvách, s hrubým urovnáním a uzavřením povrchu násypu z hornin nesoudržných sypkých v aktivní zóně vč hutnění</t>
  </si>
  <si>
    <t>Úprava podloží</t>
  </si>
  <si>
    <t>komunikace vozidlová + rampa příčného prahu</t>
  </si>
  <si>
    <t>166,00"m2"*0,40</t>
  </si>
  <si>
    <t>chodník, plocha pro kontejnery</t>
  </si>
  <si>
    <t>304,00"m2"*0,40</t>
  </si>
  <si>
    <t>M</t>
  </si>
  <si>
    <t>58344197</t>
  </si>
  <si>
    <t>štěrkodrť frakce 0/63</t>
  </si>
  <si>
    <t>-359886148</t>
  </si>
  <si>
    <t>188,00"m3"</t>
  </si>
  <si>
    <t>188*2,1 'Přepočtené koeficientem množství</t>
  </si>
  <si>
    <t>27</t>
  </si>
  <si>
    <t>171201231</t>
  </si>
  <si>
    <t>Poplatek za uložení zeminy a kamení na recyklační skládce (skládkovné) kód odpadu 17 05 04</t>
  </si>
  <si>
    <t>-1569165762</t>
  </si>
  <si>
    <t>"dle odvozů na skládku" 250,459"m3"*1,90"t/m3"</t>
  </si>
  <si>
    <t>28</t>
  </si>
  <si>
    <t>171251201</t>
  </si>
  <si>
    <t>Uložení sypaniny na skládky nebo meziskládky</t>
  </si>
  <si>
    <t>-1410825836</t>
  </si>
  <si>
    <t>Uložení sypaniny na skládky nebo meziskládky bez hutnění s upravením uložené sypaniny do předepsaného tvaru</t>
  </si>
  <si>
    <t>"celkový výkop na deponii / skládku" (245,00+21,00+1,00)"m3"</t>
  </si>
  <si>
    <t>29</t>
  </si>
  <si>
    <t>174151101</t>
  </si>
  <si>
    <t>Zásyp jam, šachet rýh nebo kolem objektů sypaninou se zhutněním</t>
  </si>
  <si>
    <t>-1857125175</t>
  </si>
  <si>
    <t>Zásyp sypaninou z jakékoliv horniny strojně s uložením výkopku ve vrstvách se zhutněním jam, šachet, rýh nebo kolem objektů v těchto vykopávkách</t>
  </si>
  <si>
    <t>"celkový výkop" 21,00"m3"</t>
  </si>
  <si>
    <t>Vytlačená kubatura</t>
  </si>
  <si>
    <t>"obsyp" -5,279"m3"</t>
  </si>
  <si>
    <t>"lože" -1,20"m3"</t>
  </si>
  <si>
    <t>"plast DN150" -12,00*(3,14*0,08*0,08)</t>
  </si>
  <si>
    <t xml:space="preserve">"UV" -2*(3,14*0,28*0,28*1,50) </t>
  </si>
  <si>
    <t>30</t>
  </si>
  <si>
    <t>175151101</t>
  </si>
  <si>
    <t>Obsypání potrubí strojně sypaninou bez prohození, uloženou do 3 m</t>
  </si>
  <si>
    <t>-185484152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</si>
  <si>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</si>
  <si>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"plast DN150" 12,00*(1,00*0,46 - 3,14*0,08*0,08)</t>
  </si>
  <si>
    <t>31</t>
  </si>
  <si>
    <t>58337302</t>
  </si>
  <si>
    <t>štěrkopísek frakce 0/16</t>
  </si>
  <si>
    <t>1955968865</t>
  </si>
  <si>
    <t>5,279*2,1 'Přepočtené koeficientem množství</t>
  </si>
  <si>
    <t>32</t>
  </si>
  <si>
    <t>181351003</t>
  </si>
  <si>
    <t>Rozprostření ornice tl vrstvy do 200 mm pl do 100 m2 v rovině nebo ve svahu do 1:5 strojně</t>
  </si>
  <si>
    <t>629520657</t>
  </si>
  <si>
    <t>Rozprostření a urovnání ornice v rovině nebo ve svahu sklonu do 1:5 strojně při souvislé ploše do 100 m2, tl. vrstvy do 200 mm</t>
  </si>
  <si>
    <t>"zpětné ohumusování v tl 0,15m" 91,33"m2"</t>
  </si>
  <si>
    <t>33</t>
  </si>
  <si>
    <t>181411131</t>
  </si>
  <si>
    <t>Založení parkového trávníku výsevem pl do 1000 m2 v rovině a ve svahu do 1:5</t>
  </si>
  <si>
    <t>251319985</t>
  </si>
  <si>
    <t>Založení trávníku na půdě předem připravené plochy do 1000 m2 výsevem včetně utažení parkového v rovině nebo na svahu do 1:5</t>
  </si>
  <si>
    <t>"dle rozprostření ornice" 91,33"m2"</t>
  </si>
  <si>
    <t>34</t>
  </si>
  <si>
    <t>00572470</t>
  </si>
  <si>
    <t>osivo směs travní univerzál</t>
  </si>
  <si>
    <t>1801609850</t>
  </si>
  <si>
    <t>91,33*0,02 'Přepočtené koeficientem množství</t>
  </si>
  <si>
    <t>35</t>
  </si>
  <si>
    <t>181951112</t>
  </si>
  <si>
    <t>Úprava pláně v hornině třídy těžitelnosti I skupiny 1 až 3 se zhutněním strojně</t>
  </si>
  <si>
    <t>-313366027</t>
  </si>
  <si>
    <t>Úprava pláně vyrovnáním výškových rozdílů strojně v hornině třídy těžitelnosti I, skupiny 1 až 3 se zhutněním</t>
  </si>
  <si>
    <t>"Komunikace vozidlová - kryt asfaltový" 14,00"m2"</t>
  </si>
  <si>
    <t>"Komunikace vozidlová - kryt žulová dlažba" 135,00"m2"</t>
  </si>
  <si>
    <t>"Rampa příčného prahu - kryt žulová dlažba" 17,00"m2"</t>
  </si>
  <si>
    <t>"Chodník - kryt betonová dlažba"  231,00"m2"</t>
  </si>
  <si>
    <t>"Chodník - kryt betonová dlažba - varovný pás"  15,00"m2"</t>
  </si>
  <si>
    <t>"Chodník - kryt žulová dlažba" 30,00"m2"</t>
  </si>
  <si>
    <t>"Plocha pro kontejnery - kryt betonová dlažba" 28,00"m2"</t>
  </si>
  <si>
    <t>"Oprava stávající pěšiny - kryt mlatový" 85,00"m2"</t>
  </si>
  <si>
    <t>36</t>
  </si>
  <si>
    <t>184802111</t>
  </si>
  <si>
    <t>Chemické odplevelení před založením kultury nad 20 m2 postřikem na široko v rovině a svahu do 1:5</t>
  </si>
  <si>
    <t>-2076880580</t>
  </si>
  <si>
    <t>Chemické odplevelení půdy před založením kultury, trávníku nebo zpevněných ploch  o výměře jednotlivě přes 20 m2 v rovině nebo na svahu do 1:5 postřikem na široko</t>
  </si>
  <si>
    <t>"dle rozprostření ornice, předpoklad 1,5x" 91,33"m2"*1,5</t>
  </si>
  <si>
    <t>37</t>
  </si>
  <si>
    <t>185803111</t>
  </si>
  <si>
    <t>Ošetření trávníku shrabáním v rovině a svahu do 1:5</t>
  </si>
  <si>
    <t>-1346625489</t>
  </si>
  <si>
    <t>Ošetření trávníku  jednorázové v rovině nebo na svahu do 1:5</t>
  </si>
  <si>
    <t>"dle rozprostření ornice, předpoklad 4x" 91,33"m2"*4</t>
  </si>
  <si>
    <t>Svislé a kompletní konstrukce</t>
  </si>
  <si>
    <t>38</t>
  </si>
  <si>
    <t>359901211</t>
  </si>
  <si>
    <t>Monitoring stoky jakékoli výšky na nové kanalizaci</t>
  </si>
  <si>
    <t>-519998786</t>
  </si>
  <si>
    <t>Monitoring stok (kamerový systém) jakékoli výšky nová kanalizace</t>
  </si>
  <si>
    <t>"přípojky" 12,00"m</t>
  </si>
  <si>
    <t>Vodorovné konstrukce</t>
  </si>
  <si>
    <t>39</t>
  </si>
  <si>
    <t>451572111</t>
  </si>
  <si>
    <t>Lože pod potrubí otevřený výkop z kameniva drobného těženého</t>
  </si>
  <si>
    <t>-1182077176</t>
  </si>
  <si>
    <t>Lože pod potrubí, stoky a drobné objekty v otevřeném výkopu z kameniva drobného těženého 0 až 4 mm</t>
  </si>
  <si>
    <t>"plast DN150" 12,00*1,00*0,10</t>
  </si>
  <si>
    <t>Komunikace pozemní</t>
  </si>
  <si>
    <t>40</t>
  </si>
  <si>
    <t>564201111</t>
  </si>
  <si>
    <t>Podklad nebo podsyp ze štěrkopísku ŠP tl 40 mm</t>
  </si>
  <si>
    <t>798815638</t>
  </si>
  <si>
    <t>Podklad nebo podsyp ze štěrkopísku ŠP  s rozprostřením, vlhčením a zhutněním, po zhutnění tl. 40 mm</t>
  </si>
  <si>
    <t>hliniitopísčitá prosívka</t>
  </si>
  <si>
    <t>41</t>
  </si>
  <si>
    <t>564831111</t>
  </si>
  <si>
    <t>Podklad ze štěrkodrtě ŠD tl 100 mm</t>
  </si>
  <si>
    <t>16904080</t>
  </si>
  <si>
    <t>Podklad ze štěrkodrti ŠD  s rozprostřením a zhutněním, po zhutnění tl. 100 mm</t>
  </si>
  <si>
    <t>42</t>
  </si>
  <si>
    <t>564851111</t>
  </si>
  <si>
    <t>Podklad ze štěrkodrtě ŠD tl 150 mm</t>
  </si>
  <si>
    <t>377991933</t>
  </si>
  <si>
    <t>Podklad ze štěrkodrti ŠD  s rozprostřením a zhutněním, po zhutnění tl. 150 mm</t>
  </si>
  <si>
    <t>"Chodník - kryt betonová dlažba"  231,00"m2"*2</t>
  </si>
  <si>
    <t>"Chodník - kryt betonová dlažba - varovný pás"  15,00"m2"*2</t>
  </si>
  <si>
    <t>"Chodník - kryt žulová dlažba" 30,00"m2"*2</t>
  </si>
  <si>
    <t>43</t>
  </si>
  <si>
    <t>564851112</t>
  </si>
  <si>
    <t>Podklad ze štěrkodrtě ŠD tl 160 mm</t>
  </si>
  <si>
    <t>1749883373</t>
  </si>
  <si>
    <t>Podklad ze štěrkodrti ŠD  s rozprostřením a zhutněním, po zhutnění tl. 160 mm</t>
  </si>
  <si>
    <t>44</t>
  </si>
  <si>
    <t>564861111</t>
  </si>
  <si>
    <t>Podklad ze štěrkodrtě ŠD tl 200 mm</t>
  </si>
  <si>
    <t>466579907</t>
  </si>
  <si>
    <t>Podklad ze štěrkodrti ŠD  s rozprostřením a zhutněním, po zhutnění tl. 200 mm</t>
  </si>
  <si>
    <t>45</t>
  </si>
  <si>
    <t>564871116</t>
  </si>
  <si>
    <t>Podklad ze štěrkodrtě ŠD tl. 300 mm</t>
  </si>
  <si>
    <t>542856785</t>
  </si>
  <si>
    <t>Podklad ze štěrkodrti ŠD  s rozprostřením a zhutněním, po zhutnění tl. 300 mm</t>
  </si>
  <si>
    <t>46</t>
  </si>
  <si>
    <t>565145101</t>
  </si>
  <si>
    <t>Asfaltový beton vrstva podkladní ACP 16 (obalované kamenivo OKS) tl 60 mm š do 1,5 m</t>
  </si>
  <si>
    <t>623146301</t>
  </si>
  <si>
    <t>Asfaltový beton vrstva podkladní ACP 16 (obalované kamenivo střednězrnné - OKS)  s rozprostřením a zhutněním v pruhu šířky do 1,5 m, po zhutnění tl. 60 mm</t>
  </si>
  <si>
    <t>"Komunikace vozidlová - kryt asfaltový - ACP 16+" 14,00"m2"</t>
  </si>
  <si>
    <t>47</t>
  </si>
  <si>
    <t>567122111</t>
  </si>
  <si>
    <t>Podklad ze směsi stmelené cementem SC C 8/10 (KSC I) tl 120 mm</t>
  </si>
  <si>
    <t>-93656637</t>
  </si>
  <si>
    <t>Podklad ze směsi stmelené cementem SC bez dilatačních spár, s rozprostřením a zhutněním SC C 8/10 (KSC I), po zhutnění tl. 120 mm</t>
  </si>
  <si>
    <t>48</t>
  </si>
  <si>
    <t>567122114</t>
  </si>
  <si>
    <t>Podklad ze směsi stmelené cementem SC C 8/10 (KSC I) tl 150 mm</t>
  </si>
  <si>
    <t>2145825961</t>
  </si>
  <si>
    <t>Podklad ze směsi stmelené cementem SC bez dilatačních spár, s rozprostřením a zhutněním SC C 8/10 (KSC I), po zhutnění tl. 150 mm</t>
  </si>
  <si>
    <t>49</t>
  </si>
  <si>
    <t>567132111</t>
  </si>
  <si>
    <t>Podklad ze směsi stmelené cementem SC C 8/10 (KSC I) tl 160 mm</t>
  </si>
  <si>
    <t>225994688</t>
  </si>
  <si>
    <t>Podklad ze směsi stmelené cementem SC bez dilatačních spár, s rozprostřením a zhutněním SC C 8/10 (KSC I), po zhutnění tl. 160 mm</t>
  </si>
  <si>
    <t>50</t>
  </si>
  <si>
    <t>573191111</t>
  </si>
  <si>
    <t>Postřik infiltrační kationaktivní emulzí v množství 1 kg/m2</t>
  </si>
  <si>
    <t>1801881425</t>
  </si>
  <si>
    <t>Postřik infiltrační kationaktivní emulzí v množství 1,00 kg/m2</t>
  </si>
  <si>
    <t>51</t>
  </si>
  <si>
    <t>573231108</t>
  </si>
  <si>
    <t>Postřik živičný spojovací ze silniční emulze v množství 0,50 kg/m2</t>
  </si>
  <si>
    <t>-356689890</t>
  </si>
  <si>
    <t>Postřik spojovací PS bez posypu kamenivem ze silniční emulze, v množství 0,50 kg/m2</t>
  </si>
  <si>
    <t>"Asfaltový kryt ACO 11  v tl. 40 mm" 21,00"m2"</t>
  </si>
  <si>
    <t>52</t>
  </si>
  <si>
    <t>577134111</t>
  </si>
  <si>
    <t>Asfaltový beton vrstva obrusná ACO 11 (ABS) tř. I tl 40 mm š do 3 m z nemodifikovaného asfaltu</t>
  </si>
  <si>
    <t>-299955023</t>
  </si>
  <si>
    <t>Asfaltový beton vrstva obrusná ACO 11 (ABS)  s rozprostřením a se zhutněním z nemodifikovaného asfaltu v pruhu šířky do 3 m tř. I, po zhutnění tl. 40 mm</t>
  </si>
  <si>
    <t>"Komunikace vozidlová - kryt asfaltový - ACO 11" 14,00"m2"</t>
  </si>
  <si>
    <t>53</t>
  </si>
  <si>
    <t>591141111</t>
  </si>
  <si>
    <t>Kladení dlažby z kostek velkých z kamene na MC tl 50 mm</t>
  </si>
  <si>
    <t>1121131710</t>
  </si>
  <si>
    <t>Kladení dlažby z kostek  s provedením lože do tl. 50 mm, s vyplněním spár, s dvojím beraněním a se smetením přebytečného materiálu na krajnici velkých z kamene, do lože z cementové malty</t>
  </si>
  <si>
    <t>54</t>
  </si>
  <si>
    <t>58381008.R</t>
  </si>
  <si>
    <t>kostka dlažební žula velká</t>
  </si>
  <si>
    <t>1358062245</t>
  </si>
  <si>
    <t>17*1,01 'Přepočtené koeficientem množství</t>
  </si>
  <si>
    <t>55</t>
  </si>
  <si>
    <t>591211111</t>
  </si>
  <si>
    <t>Kladení dlažby z kostek drobných z kamene do lože z kameniva těženého tl 50 mm</t>
  </si>
  <si>
    <t>1769671483</t>
  </si>
  <si>
    <t>Kladení dlažby z kostek  s provedením lože do tl. 50 mm, s vyplněním spár, s dvojím beraněním a se smetením přebytečného materiálu na krajnici drobných z kamene, do lože z kameniva těženého</t>
  </si>
  <si>
    <t>56</t>
  </si>
  <si>
    <t>58381007.R</t>
  </si>
  <si>
    <t>kostka dlažební žula drobná</t>
  </si>
  <si>
    <t>-1377278713</t>
  </si>
  <si>
    <t>135*1,02 'Přepočtené koeficientem množství</t>
  </si>
  <si>
    <t>57</t>
  </si>
  <si>
    <t>591411111</t>
  </si>
  <si>
    <t>Kladení dlažby z mozaiky jednobarevné komunikací pro pěší lože z kameniva</t>
  </si>
  <si>
    <t>-622952241</t>
  </si>
  <si>
    <t>Kladení dlažby z mozaiky komunikací pro pěší  s vyplněním spár, s dvojím beraněním a se smetením přebytečného materiálu na vzdálenost do 3 m jednobarevné, s ložem tl. do 40 mm z kameniva</t>
  </si>
  <si>
    <t>58</t>
  </si>
  <si>
    <t>58381004.R</t>
  </si>
  <si>
    <t>kostka dlažební mozaika žula</t>
  </si>
  <si>
    <t>1116418722</t>
  </si>
  <si>
    <t>30*1,02 'Přepočtené koeficientem množství</t>
  </si>
  <si>
    <t>59</t>
  </si>
  <si>
    <t>596211110</t>
  </si>
  <si>
    <t>Kladení zámkové dlažby komunikací pro pěší tl 60 mm skupiny A pl do 50 m2</t>
  </si>
  <si>
    <t>-1033555462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</si>
  <si>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</si>
  <si>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Z původní dlažby</t>
  </si>
  <si>
    <t>60</t>
  </si>
  <si>
    <t>596211210</t>
  </si>
  <si>
    <t>Kladení zámkové dlažby komunikací pro pěší tl 80 mm skupiny A pl do 50 m2</t>
  </si>
  <si>
    <t>1288383598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</si>
  <si>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</si>
  <si>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61</t>
  </si>
  <si>
    <t>59245020</t>
  </si>
  <si>
    <t>dlažba tvar obdélník betonová 200x100x80mm přírodní</t>
  </si>
  <si>
    <t>1423804897</t>
  </si>
  <si>
    <t>28*1,03 'Přepočtené koeficientem množství</t>
  </si>
  <si>
    <t>62</t>
  </si>
  <si>
    <t>596211222</t>
  </si>
  <si>
    <t>Kladení zámkové dlažby komunikací pro pěší tl 80 mm skupiny B pl přes 100 do 300 m2</t>
  </si>
  <si>
    <t>221825838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</si>
  <si>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100 do 300 m2</t>
  </si>
  <si>
    <t>63</t>
  </si>
  <si>
    <t>59245030</t>
  </si>
  <si>
    <t>dlažba tvar čtverec betonová 200x200x80mm přírodní</t>
  </si>
  <si>
    <t>-970806947</t>
  </si>
  <si>
    <t>231*1,02 'Přepočtené koeficientem množství</t>
  </si>
  <si>
    <t>64</t>
  </si>
  <si>
    <t>59245226</t>
  </si>
  <si>
    <t>dlažba tvar obdélník betonová pro nevidomé 200x100x80mm barevná</t>
  </si>
  <si>
    <t>-360047018</t>
  </si>
  <si>
    <t>15*1,02 'Přepočtené koeficientem množství</t>
  </si>
  <si>
    <t>65</t>
  </si>
  <si>
    <t>596211224</t>
  </si>
  <si>
    <t>Příplatek za kombinaci dvou barev u kladení betonových dlažeb komunikací pro pěší tl 80 mm skupiny B</t>
  </si>
  <si>
    <t>1879694318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</si>
  <si>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Příplatek k cenám za dlažbu z prvků dvou barev</t>
  </si>
  <si>
    <t>"dle kladení dlažby" 246,00"m2"</t>
  </si>
  <si>
    <t>Trubní vedení</t>
  </si>
  <si>
    <t>66</t>
  </si>
  <si>
    <t>871315251</t>
  </si>
  <si>
    <t>Kanalizační potrubí z tvrdého PVC vícevrstvé tuhost třídy SN16 DN 150</t>
  </si>
  <si>
    <t>985109867</t>
  </si>
  <si>
    <t>Kanalizační potrubí z tvrdého PVC v otevřeném výkopu ve sklonu do 20 %, hladkého plnostěnného vícevrstvého, tuhost třídy SN 16 DN 150</t>
  </si>
  <si>
    <t>67</t>
  </si>
  <si>
    <t>892351111.R</t>
  </si>
  <si>
    <t>Zkouška vodotěsnosti potrubí DN150 - kompletní provedení</t>
  </si>
  <si>
    <t>-921385799</t>
  </si>
  <si>
    <t>68</t>
  </si>
  <si>
    <t>897120000</t>
  </si>
  <si>
    <t>VPUSŤ KANALIZAČNÍ ULIČNÍ KOMPLETNÍ Z BETONOVÝCH DÍLCŮ</t>
  </si>
  <si>
    <t>KUS</t>
  </si>
  <si>
    <t>590333592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</si>
  <si>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</si>
  <si>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2"ks</t>
  </si>
  <si>
    <t>69</t>
  </si>
  <si>
    <t>899231111.R</t>
  </si>
  <si>
    <t>Výšková úprava uličního vstupu nebo vpusti (mříže) - kompletní provedení</t>
  </si>
  <si>
    <t>kus</t>
  </si>
  <si>
    <t>-182805652</t>
  </si>
  <si>
    <t>2"ks"</t>
  </si>
  <si>
    <t>70</t>
  </si>
  <si>
    <t>899331111.R</t>
  </si>
  <si>
    <t>Výšková úprava uličního vstupu nebo vpusti (poklopu) - kompletní provedení</t>
  </si>
  <si>
    <t>-508262625</t>
  </si>
  <si>
    <t>71</t>
  </si>
  <si>
    <t>899431111.R</t>
  </si>
  <si>
    <t>Výšková úprava uličního vstupu nebo vpusti krycího hrnce, šoupěte nebo hydrantu - kompletní provedení</t>
  </si>
  <si>
    <t>1173353444</t>
  </si>
  <si>
    <t>1"ks"</t>
  </si>
  <si>
    <t>72</t>
  </si>
  <si>
    <t>899620121.R</t>
  </si>
  <si>
    <t>Výřez, napojení a utěsnění potrubí DN 150 do kanalizačních šachet - kompletní provedení</t>
  </si>
  <si>
    <t>459069443</t>
  </si>
  <si>
    <t>"napojení do šachet" 2"ks"</t>
  </si>
  <si>
    <t>73</t>
  </si>
  <si>
    <t>914111111</t>
  </si>
  <si>
    <t>Montáž svislé dopravní značky do velikosti 1 m2 objímkami na sloupek nebo konzolu</t>
  </si>
  <si>
    <t>-210903705</t>
  </si>
  <si>
    <t>Montáž svislé dopravní značky základní  velikosti do 1 m2 objímkami na sloupky nebo konzoly</t>
  </si>
  <si>
    <t>(4+4+4)"ks"</t>
  </si>
  <si>
    <t>74</t>
  </si>
  <si>
    <t>40445600</t>
  </si>
  <si>
    <t>výstražné dopravní značky A1-A30, A33 700mm</t>
  </si>
  <si>
    <t>436988456</t>
  </si>
  <si>
    <t>"A7b" 2"ks"</t>
  </si>
  <si>
    <t>"A19" 2"ks"</t>
  </si>
  <si>
    <t>75</t>
  </si>
  <si>
    <t>40445619</t>
  </si>
  <si>
    <t>zákazové, příkazové dopravní značky B1-B34, C1-15 500mm</t>
  </si>
  <si>
    <t>653935119</t>
  </si>
  <si>
    <t>"C9a" 2"ks"</t>
  </si>
  <si>
    <t>"C9b" 2"ks"</t>
  </si>
  <si>
    <t>76</t>
  </si>
  <si>
    <t>40445622</t>
  </si>
  <si>
    <t>informativní značky provozní IP1-IP3, IP4b-IP7, IP10a, b 750x750mm</t>
  </si>
  <si>
    <t>-992021753</t>
  </si>
  <si>
    <t>"IP2" 2"ks"</t>
  </si>
  <si>
    <t>"IP5" 2"ks"</t>
  </si>
  <si>
    <t>77</t>
  </si>
  <si>
    <t>914511112</t>
  </si>
  <si>
    <t>Montáž sloupku dopravních značek délky do 3,5 m s betonovým základem a patkou</t>
  </si>
  <si>
    <t>-379427421</t>
  </si>
  <si>
    <t>Montáž sloupku dopravních značek  délky do 3,5 m do hliníkové patky</t>
  </si>
  <si>
    <t>7"ks"</t>
  </si>
  <si>
    <t>78</t>
  </si>
  <si>
    <t>40445225</t>
  </si>
  <si>
    <t>sloupek pro dopravní značku Zn D 60mm v 3,5m</t>
  </si>
  <si>
    <t>-124370273</t>
  </si>
  <si>
    <t>79</t>
  </si>
  <si>
    <t>915131111</t>
  </si>
  <si>
    <t>Vodorovné dopravní značení přechody pro chodce, šipky, symboly základní bílá barva</t>
  </si>
  <si>
    <t>1069444462</t>
  </si>
  <si>
    <t>Vodorovné dopravní značení stříkané barvou  přechody pro chodce, šipky, symboly bílé základní</t>
  </si>
  <si>
    <t>"V17" 2*1,50"m2"</t>
  </si>
  <si>
    <t>80</t>
  </si>
  <si>
    <t>915621111</t>
  </si>
  <si>
    <t>Předznačení vodorovného plošného značení</t>
  </si>
  <si>
    <t>896780160</t>
  </si>
  <si>
    <t>Předznačení pro vodorovné značení  stříkané barvou nebo prováděné z nátěrových hmot plošné šipky, symboly, nápisy</t>
  </si>
  <si>
    <t>81</t>
  </si>
  <si>
    <t>916131213</t>
  </si>
  <si>
    <t>Osazení silničního obrubníku betonového stojatého s boční opěrou do lože z betonu prostého</t>
  </si>
  <si>
    <t>-2130016411</t>
  </si>
  <si>
    <t>Osazení silničního obrubníku betonového se zřízením lože, s vyplněním a zatřením spár cementovou maltou stojatého s boční opěrou z betonu prostého, do lože z betonu prostého</t>
  </si>
  <si>
    <t>72,00"m"</t>
  </si>
  <si>
    <t>82</t>
  </si>
  <si>
    <t>59217031</t>
  </si>
  <si>
    <t>obrubník betonový silniční 1000x150x250mm</t>
  </si>
  <si>
    <t>-1759067846</t>
  </si>
  <si>
    <t>83</t>
  </si>
  <si>
    <t>916331112.R</t>
  </si>
  <si>
    <t>Osazení zahradního obrubníku betonového do lože z betonu s boční opěrou</t>
  </si>
  <si>
    <t>-1848490831</t>
  </si>
  <si>
    <t>Osazení zahradního obrubníku betonového s ložem tl. od 50 do 100 mm z betonu prostého s boční opěrou z betonu prostého</t>
  </si>
  <si>
    <t>144,00"m"</t>
  </si>
  <si>
    <t>84</t>
  </si>
  <si>
    <t>59217012</t>
  </si>
  <si>
    <t>obrubník betonový zahradní 500x80x250mm</t>
  </si>
  <si>
    <t>1781360555</t>
  </si>
  <si>
    <t>85</t>
  </si>
  <si>
    <t>919112213</t>
  </si>
  <si>
    <t>Řezání spár pro vytvoření komůrky š 10 mm hl 25 mm pro těsnící zálivku v živičném krytu</t>
  </si>
  <si>
    <t>248830084</t>
  </si>
  <si>
    <t>Řezání dilatačních spár v živičném krytu  vytvoření komůrky pro těsnící zálivku šířky 10 mm, hloubky 25 mm</t>
  </si>
  <si>
    <t>"Úprava studených spár v asfaltovém krytu vozovky" 43,50"m"</t>
  </si>
  <si>
    <t>86</t>
  </si>
  <si>
    <t>919122112</t>
  </si>
  <si>
    <t>Těsnění spár zálivkou za tepla pro komůrky š 10 mm hl 25 mm s těsnicím profilem</t>
  </si>
  <si>
    <t>1193946537</t>
  </si>
  <si>
    <t>Utěsnění dilatačních spár zálivkou za tepla  v cementobetonovém nebo živičném krytu včetně adhezního nátěru s těsnicím profilem pod zálivkou, pro komůrky šířky 10 mm, hloubky 25 mm</t>
  </si>
  <si>
    <t>87</t>
  </si>
  <si>
    <t>919724122</t>
  </si>
  <si>
    <t>Drenážní geosyntetikum oboustranně laminované geotextilií</t>
  </si>
  <si>
    <t>-456265358</t>
  </si>
  <si>
    <t>Drenážní geosyntetikum s tuhým jádrem laminované geotextilií oboustranně</t>
  </si>
  <si>
    <t>10,00"m2"</t>
  </si>
  <si>
    <t>88</t>
  </si>
  <si>
    <t>919726202</t>
  </si>
  <si>
    <t>Geotextilie pro vyztužení, separaci a filtraci tkaná z PP podélná pevnost v tahu přes 15 do 50 kN/m</t>
  </si>
  <si>
    <t>-249336833</t>
  </si>
  <si>
    <t>Geotextilie tkaná pro vyztužení, separaci nebo filtraci z polypropylenu, podélná pevnost v tahu přes 15 do 50 kN/m</t>
  </si>
  <si>
    <t>166,00"m2"</t>
  </si>
  <si>
    <t>89</t>
  </si>
  <si>
    <t>919735111</t>
  </si>
  <si>
    <t>Řezání stávajícího živičného krytu hl do 50 mm</t>
  </si>
  <si>
    <t>-857372764</t>
  </si>
  <si>
    <t>Řezání stávajícího živičného krytu nebo podkladu  hloubky do 50 mm</t>
  </si>
  <si>
    <t>"Zaříznutí spáry v asfaltovém krytu vozovky v tl. 40 mm" 43,50"m"</t>
  </si>
  <si>
    <t>90</t>
  </si>
  <si>
    <t>966006132</t>
  </si>
  <si>
    <t>Odstranění značek dopravních nebo orientačních se sloupky s betonovými patkami</t>
  </si>
  <si>
    <t>132019615</t>
  </si>
  <si>
    <t>Odstranění dopravních nebo orientačních značek se sloupkem  s uložením hmot na vzdálenost do 20 m nebo s naložením na dopravní prostředek, se zásypem jam a jeho zhutněním s betonovou patkou</t>
  </si>
  <si>
    <t>91</t>
  </si>
  <si>
    <t>966006211</t>
  </si>
  <si>
    <t>Odstranění svislých dopravních značek ze sloupů, sloupků nebo konzol</t>
  </si>
  <si>
    <t>1861345966</t>
  </si>
  <si>
    <t>Odstranění (demontáž) svislých dopravních značek  s odklizením materiálu na skládku na vzdálenost do 20 m nebo s naložením na dopravní prostředek ze sloupů, sloupků nebo konzol</t>
  </si>
  <si>
    <t>92</t>
  </si>
  <si>
    <t>966870000</t>
  </si>
  <si>
    <t>vybourání uliční vpusti - kompletní provedení</t>
  </si>
  <si>
    <t>-1986099809</t>
  </si>
  <si>
    <t>93</t>
  </si>
  <si>
    <t>979054451</t>
  </si>
  <si>
    <t>Očištění vybouraných zámkových dlaždic s původním spárováním z kameniva těženého</t>
  </si>
  <si>
    <t>-1025213463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</si>
  <si>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</si>
  <si>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94</t>
  </si>
  <si>
    <t>99900001</t>
  </si>
  <si>
    <t>D+M Ocelová samofixační obruba 20 x 200 cm s hroty, tl. min. 3 mm</t>
  </si>
  <si>
    <t>1664045991</t>
  </si>
  <si>
    <t>108,00"m"</t>
  </si>
  <si>
    <t>95</t>
  </si>
  <si>
    <t>-1556329324</t>
  </si>
  <si>
    <t>"kamenivo - odstranění podkladu komunikace z kameniva" (72,45+92,40+4,20+31,658)"t"</t>
  </si>
  <si>
    <t>"dlažba - rozebrání dlažeb ze zámkových dlaždic - lože" (33,00+138,00)"m2" *0,084"t/m2"</t>
  </si>
  <si>
    <t>96</t>
  </si>
  <si>
    <t>1699827518</t>
  </si>
  <si>
    <t>"dlažba - rozebrání dlažeb ze zámkových dlaždic - dlažba" (33,00+138,00)"m2" *0,184"t/m2"</t>
  </si>
  <si>
    <t>"beton - odstranění podkladu komunikace z betonu" 50,60"t"</t>
  </si>
  <si>
    <t>"živice - odstranění podkladu komunikace ze živice" (51,70+10,34)"t"</t>
  </si>
  <si>
    <t>"obrubníky - vytrhání obrubníků stojatých a zahradních" (23,985+1,52)"t"</t>
  </si>
  <si>
    <t>"UV - vybourání uliční vpusti" 0,60"t"</t>
  </si>
  <si>
    <t>"značky - odstranění značek - základ" 0,09"t"*0,8</t>
  </si>
  <si>
    <t>97</t>
  </si>
  <si>
    <t>997221861</t>
  </si>
  <si>
    <t>Poplatek za uložení stavebního odpadu na recyklační skládce (skládkovné) z prostého betonu pod kódem 17 01 01</t>
  </si>
  <si>
    <t>1232195008</t>
  </si>
  <si>
    <t>98</t>
  </si>
  <si>
    <t>242445206</t>
  </si>
  <si>
    <t>99</t>
  </si>
  <si>
    <t>-242837879</t>
  </si>
  <si>
    <t>100</t>
  </si>
  <si>
    <t>998225111</t>
  </si>
  <si>
    <t>Přesun hmot pro pozemní komunikace s krytem z kamene, monolitickým betonovým nebo živičným</t>
  </si>
  <si>
    <t>-1504110049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</si>
  <si>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</si>
  <si>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</si>
  <si>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</si>
  <si>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711</t>
  </si>
  <si>
    <t>Izolace proti vodě, vlhkosti a plynům</t>
  </si>
  <si>
    <t>711161215</t>
  </si>
  <si>
    <t>Izolace proti zemní vlhkosti nopovou fólií svislá, nopek v 20,0 mm, tl do 1,0 mm</t>
  </si>
  <si>
    <t>-1759589095</t>
  </si>
  <si>
    <t>Izolace proti zemní vlhkosti a beztlakové vodě nopovými fóliemi na ploše svislé S vrstva ochranná, odvětrávací a drenážní výška nopku 20,0 mm, tl. fólie do 1,0 mm</t>
  </si>
  <si>
    <t>"Osazení nopové fólie mezi chodník a podezdívku oplocení" 9,00"m2"</t>
  </si>
  <si>
    <t>102</t>
  </si>
  <si>
    <t>998711101</t>
  </si>
  <si>
    <t>Přesun hmot tonážní pro izolace proti vodě, vlhkosti a plynům v objektech v do 6 m</t>
  </si>
  <si>
    <t>2053315817</t>
  </si>
  <si>
    <t>Přesun hmot pro izolace proti vodě, vlhkosti a plynům  stanovený z hmotnosti přesunovaného materiálu vodorovná dopravní vzdálenost do 50 m v objektech výšky do 6 m</t>
  </si>
  <si>
    <t>Práce a dodávky M</t>
  </si>
  <si>
    <t>46-M</t>
  </si>
  <si>
    <t>Zemní práce při extr.mont.pracích</t>
  </si>
  <si>
    <t>103</t>
  </si>
  <si>
    <t>460751111.R</t>
  </si>
  <si>
    <t>D+M kabelového žlabu z prefabrikovaných betonových žlabů vč nutných zemních prací</t>
  </si>
  <si>
    <t>-530568416</t>
  </si>
  <si>
    <t>30,00"m"</t>
  </si>
  <si>
    <t>SO 201 - Lávka na ul. Novosady v Novém Jičíně</t>
  </si>
  <si>
    <t>201 - Lávka na ul. Novosady v Novém Jičíně</t>
  </si>
  <si>
    <t xml:space="preserve">    2 - Zakládání</t>
  </si>
  <si>
    <t>OST - Ostatní</t>
  </si>
  <si>
    <t>VRN4 - Inženýrská činnost</t>
  </si>
  <si>
    <t>121151115</t>
  </si>
  <si>
    <t>Sejmutí ornice plochy do 500 m2 tl vrstvy přes 250 do 300 mm strojně</t>
  </si>
  <si>
    <t>1904392051</t>
  </si>
  <si>
    <t>Sejmutí ornice strojně při souvislé ploše přes 100 do 500 m2, tl. vrstvy přes 250 do 300 mm</t>
  </si>
  <si>
    <t>"sejmutí ornice tl. 0,30m" (161,26+179,46)"m2"</t>
  </si>
  <si>
    <t>131151103</t>
  </si>
  <si>
    <t>Hloubení jam nezapažených v hornině třídy těžitelnosti I skupiny 1 a 2 objem do 100 m3 strojně</t>
  </si>
  <si>
    <t>54248475</t>
  </si>
  <si>
    <t>Hloubení nezapažených jam a zářezů strojně s urovnáním dna do předepsaného profilu a spádu v hornině třídy těžitelnosti I skupiny 1 a 2 přes 50 do 100 m3</t>
  </si>
  <si>
    <t>1) Výkop pro stávající kce + uložení na mezideponii</t>
  </si>
  <si>
    <t>"VÝKOP OP1" 67,51"m3"</t>
  </si>
  <si>
    <t>"VÝKOP OP2" 66,35"m3"</t>
  </si>
  <si>
    <t>Mezisoučet</t>
  </si>
  <si>
    <t>2)  VÝKOP PILOTÁŽNÍCH PLOŠIN - definitivní výkop pro opěry</t>
  </si>
  <si>
    <t>"Pilotážní plošina" 195,00"m3"</t>
  </si>
  <si>
    <t xml:space="preserve">3) Výkop pro ostatní kce </t>
  </si>
  <si>
    <t>"VÝKOP PRO ÚHLOVOU ZEĎ" 35,93"m3"</t>
  </si>
  <si>
    <t>"VÝKOP PRO GABION" 2,41"m3"</t>
  </si>
  <si>
    <t>-1180752569</t>
  </si>
  <si>
    <t>Ornice</t>
  </si>
  <si>
    <t>"ornice na deponii" 340,72"m2"*0,30</t>
  </si>
  <si>
    <t>"ornice z deponie" 340,72"m2"*0,30</t>
  </si>
  <si>
    <t>Zemina a kamenivo</t>
  </si>
  <si>
    <t>"vytěžená zemina v 1. fáze odvezená na deponii" 133,86"m3"</t>
  </si>
  <si>
    <t>"zemina potřebná pro násyp pilotážní plošiny - dovoz z deponie" 195,00"m3"</t>
  </si>
  <si>
    <t>"využitá zemina pro zásyp - na deponii a zpět (výkop ve 2-3 fázi)" 2*(122,716+10,80)"m3"</t>
  </si>
  <si>
    <t>"kamenivo z deponie pro zásyp" 20,88"m3"</t>
  </si>
  <si>
    <t>-330959036</t>
  </si>
  <si>
    <t>"celkový výkop" (195,00+38,34)"m3"</t>
  </si>
  <si>
    <t>"využitá zemina pro zásyp" -(122,716+10,80)"m3"</t>
  </si>
  <si>
    <t>"z vrtů pilot" 63,00*(3,14*0,45*0,45)</t>
  </si>
  <si>
    <t>167151111</t>
  </si>
  <si>
    <t>Nakládání výkopku z hornin třídy těžitelnosti I skupiny 1 až 3 přes 100 m3</t>
  </si>
  <si>
    <t>1185807545</t>
  </si>
  <si>
    <t>Nakládání, skládání a překládání neulehlého výkopku nebo sypaniny strojně nakládání, množství přes 100 m3, z hornin třídy těžitelnosti I, skupiny 1 až 3</t>
  </si>
  <si>
    <t>"využitá zemina pro zásyp - zpětný dovoz z deponie (výkop ve 2-3 fázi)" (122,716+10,80)"m3"</t>
  </si>
  <si>
    <t>171151103.R</t>
  </si>
  <si>
    <t>Uložení sypaniny z hornin soudržných do násypů zhutněných strojně vč hutnění</t>
  </si>
  <si>
    <t>1997110944</t>
  </si>
  <si>
    <t>Uložení sypanin do násypů strojně s rozprostřením sypaniny ve vrstvách a s hrubým urovnáním zhutněných z hornin soudržných jakékoliv třídy těžitelnosti vč hutnění</t>
  </si>
  <si>
    <t>"Pilotážní plošina" 2*(15,00"m2"*6,50)</t>
  </si>
  <si>
    <t>10364100</t>
  </si>
  <si>
    <t>zemina pro terénní úpravy - tříděná</t>
  </si>
  <si>
    <t>1631145302</t>
  </si>
  <si>
    <t>"Pilotážní plošina - potřeba pro násyp" 2*(15,00"m2"*6,50)</t>
  </si>
  <si>
    <t>"zemina z výkopů" -133,86"m3"</t>
  </si>
  <si>
    <t>61,14"m3"*1,90"t/m3"</t>
  </si>
  <si>
    <t>2057117684</t>
  </si>
  <si>
    <t>"dle odvozů na skládku" 139,883"m3"*1,90"t/m3"</t>
  </si>
  <si>
    <t>1711821689</t>
  </si>
  <si>
    <t>"využitá zemina pro zásyp - na deponii" (122,716+10,80)"m3"</t>
  </si>
  <si>
    <t>"ornice na deponii, tl. 0,30m" 340,72"m2"*0,30</t>
  </si>
  <si>
    <t>na skládku</t>
  </si>
  <si>
    <t>"přebytečná zemina na skládku" (195,00+38,34)"m3" - (122,716+10,80)"m3"</t>
  </si>
  <si>
    <t>1436282564</t>
  </si>
  <si>
    <t>"zásyp" 1,31*5,4+1,51*5,5+1,16*11,1*1,8+20,33+8,54*0,7+24,64*0,9+24,64*0,9+6,19+1,4*3,5+2,41</t>
  </si>
  <si>
    <t>"zásyp za opěrami" 2*6*0,90</t>
  </si>
  <si>
    <t>"ochranný zásyp s drenážní funkcí" 2*6*1,74</t>
  </si>
  <si>
    <t>58344171</t>
  </si>
  <si>
    <t>štěrkodrť frakce 0/32</t>
  </si>
  <si>
    <t>-91134959</t>
  </si>
  <si>
    <t>"ochranný zásyp s drenážní funkcí" (2*6*1,74)*2,10"t/m3"</t>
  </si>
  <si>
    <t>181351105</t>
  </si>
  <si>
    <t>Rozprostření ornice tl vrstvy přes 250 do 300 mm pl přes 100 do 500 m2 v rovině nebo ve svahu do 1:5 strojně</t>
  </si>
  <si>
    <t>2050112329</t>
  </si>
  <si>
    <t>Rozprostření a urovnání ornice v rovině nebo ve svahu sklonu do 1:5 strojně při souvislé ploše přes 100 do 500 m2, tl. vrstvy přes 250 do 300 mm</t>
  </si>
  <si>
    <t>"v rovině, tl. 0,30m" (26,90)"m2"</t>
  </si>
  <si>
    <t>76771417</t>
  </si>
  <si>
    <t>"komunikace - dlažba" (2,85+2,70)"m2"</t>
  </si>
  <si>
    <t>182351125</t>
  </si>
  <si>
    <t>Rozprostření ornice pl přes 100 do 500 m2 ve svahu přes 1:5 tl vrstvy přes 250 do 300 mm strojně</t>
  </si>
  <si>
    <t>1518956552</t>
  </si>
  <si>
    <t>Rozprostření a urovnání ornice ve svahu sklonu přes 1:5 strojně při souvislé ploše přes 100 do 500 m2, tl. vrstvy přes 250 do 300 mm</t>
  </si>
  <si>
    <t>"ve svahu, tl. 0,30m" (161,261+179,461-26,90)"m2"</t>
  </si>
  <si>
    <t>183405211</t>
  </si>
  <si>
    <t>Výsev trávníku hydroosevem na ornici</t>
  </si>
  <si>
    <t>-1268622916</t>
  </si>
  <si>
    <t>Výsev trávníku hydroosevem  na ornici</t>
  </si>
  <si>
    <t>"dle rozprostření ornice" (26,90+313,822)"m2"</t>
  </si>
  <si>
    <t>1684371978</t>
  </si>
  <si>
    <t>340,722*0,025 'Přepočtené koeficientem množství</t>
  </si>
  <si>
    <t>-1107804079</t>
  </si>
  <si>
    <t>"dle rozprostření ornice, předpoklad 1,5x" (26,90)"m2"*1,5</t>
  </si>
  <si>
    <t>184802211</t>
  </si>
  <si>
    <t>Chemické odplevelení před založením kultury nad 20 m2 postřikem na široko ve svahu přes 1:5 do 1:2</t>
  </si>
  <si>
    <t>1483427750</t>
  </si>
  <si>
    <t>Chemické odplevelení půdy před založením kultury, trávníku nebo zpevněných ploch  o výměře jednotlivě přes 20 m2 na svahu přes 1:5 do 1:2 postřikem na široko</t>
  </si>
  <si>
    <t>"dle rozprostření ornice, předpoklad 1,5x" (313,822)"m2"*1,5</t>
  </si>
  <si>
    <t>-951454105</t>
  </si>
  <si>
    <t>"dle rozprostření ornice, předpoklad 4x" (26,90)"m2"*4</t>
  </si>
  <si>
    <t>185803112</t>
  </si>
  <si>
    <t>Ošetření trávníku shrabáním ve svahu přes 1:5 do 1:2</t>
  </si>
  <si>
    <t>1619492665</t>
  </si>
  <si>
    <t>Ošetření trávníku  jednorázové na svahu přes 1:5 do 1:2</t>
  </si>
  <si>
    <t>"dle rozprostření ornice, předpoklad 4x" (313,822)"m2"*4</t>
  </si>
  <si>
    <t>Zakládání</t>
  </si>
  <si>
    <t>226113211</t>
  </si>
  <si>
    <t>Vrty velkoprofilové svislé nezapažené D přes 850 do 1050 mm hl přes 5 m hornina I</t>
  </si>
  <si>
    <t>-1753091198</t>
  </si>
  <si>
    <t>Velkoprofilové vrty náběrovým vrtáním svislé nezapažené  průměru přes 850 do 1050 mm, v hl přes 5 m v hornině tř. I</t>
  </si>
  <si>
    <t>40% bez pažnice</t>
  </si>
  <si>
    <t>"pro piloty" (6*10,50"m")*0,4</t>
  </si>
  <si>
    <t>226213311</t>
  </si>
  <si>
    <t>Vrty velkoprofilové svislé zapažené D přes 850 do 1050 mm hl od 0 do 20 m hornina I</t>
  </si>
  <si>
    <t>1163605303</t>
  </si>
  <si>
    <t>Velkoprofilové vrty náběrovým vrtáním svislé zapažené  ocelovými pažnicemi průměru přes 850 do 1050 mm, v hl od 0 do 20 m v hornině tř. I</t>
  </si>
  <si>
    <t>60% s pažnicí</t>
  </si>
  <si>
    <t>"pro piloty" (6*10,50"m")*0,6</t>
  </si>
  <si>
    <t>231112113</t>
  </si>
  <si>
    <t>Zřízení pilot svislých D přes 650 do 1250 mm hl od 0 do 10 m bez vytažení pažnic z betonu železového</t>
  </si>
  <si>
    <t>1984377328</t>
  </si>
  <si>
    <t>Zřízení výplně pilot bez vytažení pažnic  nezapažených nebo zapažených bentonitovou suspenzí svislých z betonu železového, v hl od 0 do 10 m, při průměru piloty přes 650 do 1250 mm</t>
  </si>
  <si>
    <t>"piloty" (6*8,00"m")*0,4</t>
  </si>
  <si>
    <t>"přebetonování" (6*0,50"m")*0,4</t>
  </si>
  <si>
    <t>231212113</t>
  </si>
  <si>
    <t>Zřízení pilot svislých zapažených D přes 650 do 1250 mm hl od 0 do 10 m s vytažením pažnic z betonu železového</t>
  </si>
  <si>
    <t>-1705381696</t>
  </si>
  <si>
    <t>Zřízení výplně pilot zapažených s vytažením pažnic z vrtu  svislých z betonu železového, v hl od 0 do 10 m, při průměru piloty přes 650 do 1250 mm</t>
  </si>
  <si>
    <t>"piloty" (6*8,00"m")*0,6</t>
  </si>
  <si>
    <t>"přebetonování" (6*0,50"m")*0,6</t>
  </si>
  <si>
    <t>58933324.R</t>
  </si>
  <si>
    <t>beton C 30/37</t>
  </si>
  <si>
    <t>328714001</t>
  </si>
  <si>
    <t>Ztratné u pilot nezapažených dle metodiky URS - navýšení o 10%</t>
  </si>
  <si>
    <t>"piloty" (6*8,00"m"*(3,14*0,45*0,45))*0,4*1,1</t>
  </si>
  <si>
    <t>"přebetonování" (6*0,50"m"*(3,14*0,45*0,45))*0,4*1,1</t>
  </si>
  <si>
    <t>"piloty" (6*8,00"m"*(3,14*0,45*0,45))*0,6</t>
  </si>
  <si>
    <t>"přebetonování" (6*0,50"m"*(3,14*0,45*0,45))*0,6</t>
  </si>
  <si>
    <t>231611114</t>
  </si>
  <si>
    <t>Výztuž pilot betonovaných do země ocel z betonářské oceli 10 505</t>
  </si>
  <si>
    <t>-1375009235</t>
  </si>
  <si>
    <t>Výztuž pilot betonovaných do země  z oceli 10 505 (R)</t>
  </si>
  <si>
    <t>"dle pilot" 30,521"m3"*100"kg/m3"/1000</t>
  </si>
  <si>
    <t>239111113</t>
  </si>
  <si>
    <t>Odbourání vrchní části znehodnocené výplně pilot D piloty přes 650 do 1250 mm</t>
  </si>
  <si>
    <t>-551103328</t>
  </si>
  <si>
    <t>Odbourání vrchní znehodnocené části výplně betonových pilot  při průměru piloty přes 650 do 1250 mm</t>
  </si>
  <si>
    <t>"přebetonování" 6*0,50"m"</t>
  </si>
  <si>
    <t>273313511</t>
  </si>
  <si>
    <t>Základové desky z betonu tř. C 12/15</t>
  </si>
  <si>
    <t>-1152778544</t>
  </si>
  <si>
    <t>Základy z betonu prostého desky z betonu kamenem neprokládaného tř. C 12/15</t>
  </si>
  <si>
    <t>"podkladní beton pod základy</t>
  </si>
  <si>
    <t>"pod základem" 2*(4,45*2,40*0,15)</t>
  </si>
  <si>
    <t>"pod částí opěry OP1" (0,15*3,80"m2")</t>
  </si>
  <si>
    <t>"pod částí opěry OP2" (0,15*3,10*1,10)</t>
  </si>
  <si>
    <t>"pod úhlovou zdí" (0,15*5,90*1,40)</t>
  </si>
  <si>
    <t>273351121</t>
  </si>
  <si>
    <t>Zřízení bednění základových desek</t>
  </si>
  <si>
    <t>-1571349867</t>
  </si>
  <si>
    <t>Bednění základů desek zřízení</t>
  </si>
  <si>
    <t>"pod základem" 2*(2*(4,45+2,40)*0,15)</t>
  </si>
  <si>
    <t>"pod částí opěry OP1" (0,15*5,00)</t>
  </si>
  <si>
    <t>"pod částí opěry OP2" (0,15*2*(3,10+1,10))</t>
  </si>
  <si>
    <t>"pod úhlovou zdí" (0,15*2*(5,90+1,40))</t>
  </si>
  <si>
    <t>273351122</t>
  </si>
  <si>
    <t>Odstranění bednění základových desek</t>
  </si>
  <si>
    <t>109950526</t>
  </si>
  <si>
    <t>Bednění základů desek odstranění</t>
  </si>
  <si>
    <t>"dle zřízení bednění desek" 8,31"m2"</t>
  </si>
  <si>
    <t>275321311</t>
  </si>
  <si>
    <t>Základové patky ze ŽB bez zvýšených nároků na prostředí tř. C 16/20</t>
  </si>
  <si>
    <t>1746732895</t>
  </si>
  <si>
    <t>Základy z betonu železového (bez výztuže) patky z betonu bez zvláštních nároků na prostředí tř. C 16/20</t>
  </si>
  <si>
    <t>"základ pod gabionem" 3,20*1,00*0,25</t>
  </si>
  <si>
    <t>275322611</t>
  </si>
  <si>
    <t>Základové patky ze ŽB se zvýšenými nároky na prostředí tř. C 30/37</t>
  </si>
  <si>
    <t>1294053598</t>
  </si>
  <si>
    <t>Základy z betonu železového (bez výztuže) patky z betonu se zvýšenými nároky na prostředí tř. C 30/37</t>
  </si>
  <si>
    <t>"Základ opěrné stěny" 0,42*5,70</t>
  </si>
  <si>
    <t>"základy" 2*5,85"m2"*2,00</t>
  </si>
  <si>
    <t>275351121</t>
  </si>
  <si>
    <t>Zřízení bednění základových patek</t>
  </si>
  <si>
    <t>-2088557215</t>
  </si>
  <si>
    <t>Bednění základů patek zřízení</t>
  </si>
  <si>
    <t>"základ pod gabionem" 2*(3,20+1,00)*0,25</t>
  </si>
  <si>
    <t>"Základ opěrné stěny" 0,42*2+0,41*2*5,7</t>
  </si>
  <si>
    <t>"základy" 2*(2*5,86+2*3)</t>
  </si>
  <si>
    <t>275351122</t>
  </si>
  <si>
    <t>Odstranění bednění základových patek</t>
  </si>
  <si>
    <t>-663934451</t>
  </si>
  <si>
    <t>Bednění základů patek odstranění</t>
  </si>
  <si>
    <t>"dle zřízení beděnní patek" 43,054"m2"</t>
  </si>
  <si>
    <t>275361821</t>
  </si>
  <si>
    <t>Výztuž základových patek betonářskou ocelí 10 505 (R)</t>
  </si>
  <si>
    <t>882110849</t>
  </si>
  <si>
    <t>Výztuž základů patek z betonářské oceli 10 505 (R)</t>
  </si>
  <si>
    <t>"Základ opěrné stěny" 2,394"m3"*120"kg/m3"/1000</t>
  </si>
  <si>
    <t>"základy" 23,40"m3"*120"kg/m3"/1000</t>
  </si>
  <si>
    <t>275362021</t>
  </si>
  <si>
    <t>Výztuž základových patek svařovanými sítěmi Kari</t>
  </si>
  <si>
    <t>429210655</t>
  </si>
  <si>
    <t>Výztuž základů patek ze svařovaných sítí z drátů typu KARI</t>
  </si>
  <si>
    <t>"základ pod gabionem" 0,80"m3"*120"kg/m3"/1000</t>
  </si>
  <si>
    <t>327215112.R</t>
  </si>
  <si>
    <t>Opěrná zeď z gabionů dvouzákrutová síť s úpravou galfan s poplastováním vyplněná lomovým kamenem - výplň košů provedena jako skládaná</t>
  </si>
  <si>
    <t>2031234193</t>
  </si>
  <si>
    <t>Opěrné zdi z drátokamenných gravitačních konstrukcí (gabionů) z lomového kamene neupraveného výplňového na sucho ze splétané dvouzákrutové ocelové sítě s povrchovou úpravou galfan s poplastováním - výplň košů provedena jako skládaná</t>
  </si>
  <si>
    <t>"gabion" 1,30*3,00*0,80</t>
  </si>
  <si>
    <t>327324128</t>
  </si>
  <si>
    <t>Opěrné zdi a valy ze ŽB odolného proti agresivnímu prostředí tř. C 30/37</t>
  </si>
  <si>
    <t>11040581</t>
  </si>
  <si>
    <t>Opěrné zdi a valy z betonu železového  odolný proti agresivnímu prostředí tř. C 30/37</t>
  </si>
  <si>
    <t>"opěrná stěna" 1*1,70*5,70*0,30</t>
  </si>
  <si>
    <t>327351211</t>
  </si>
  <si>
    <t>Bednění opěrných zdí a valů svislých i skloněných zřízení</t>
  </si>
  <si>
    <t>493790303</t>
  </si>
  <si>
    <t>Bednění opěrných zdí a valů  svislých i skloněných, výšky do 20 m zřízení</t>
  </si>
  <si>
    <t>"opěrná stěna" 19,90"m2"</t>
  </si>
  <si>
    <t>327351221</t>
  </si>
  <si>
    <t>Bednění opěrných zdí a valů svislých i skloněných odstranění</t>
  </si>
  <si>
    <t>712761726</t>
  </si>
  <si>
    <t>Bednění opěrných zdí a valů  svislých i skloněných, výšky do 20 m odstranění</t>
  </si>
  <si>
    <t>"dle zřízení bednění zdí" 19,90"m2"</t>
  </si>
  <si>
    <t>327361006</t>
  </si>
  <si>
    <t>Výztuž opěrných zdí a valů D 12 mm z betonářské oceli 10 505</t>
  </si>
  <si>
    <t>-601313310</t>
  </si>
  <si>
    <t>Výztuž opěrných zdí a valů  průměru do 12 mm, z oceli 10 505 (R) nebo BSt 500</t>
  </si>
  <si>
    <t>2,907*120"kg/m3"/1000</t>
  </si>
  <si>
    <t>334323118</t>
  </si>
  <si>
    <t>Mostní opěry a úložné prahy ze ŽB C 30/37</t>
  </si>
  <si>
    <t>1170251464</t>
  </si>
  <si>
    <t>Mostní opěry a úložné prahy z betonu železového C 30/37</t>
  </si>
  <si>
    <t>Opěra 1</t>
  </si>
  <si>
    <t>(7,40+0,30+0,20)"m3"</t>
  </si>
  <si>
    <t>Opěra 2</t>
  </si>
  <si>
    <t>7,50"m3"</t>
  </si>
  <si>
    <t>334351112</t>
  </si>
  <si>
    <t>Bednění systémové mostních opěr a úložných prahů z překližek pro ŽB - zřízení</t>
  </si>
  <si>
    <t>1051087843</t>
  </si>
  <si>
    <t>Bednění mostních opěr a úložných prahů ze systémového bednění  zřízení z překližek, pro železobeton</t>
  </si>
  <si>
    <t>"opěra 1" 2*2,77+2,7*0,29+2,7*1,08+3,45*1+1,25*1,13</t>
  </si>
  <si>
    <t>"opěra 2" 2*2,78+1,09*2,7+2,7*0,3</t>
  </si>
  <si>
    <t>334351211</t>
  </si>
  <si>
    <t>Bednění systémové mostních opěr a úložných prahů z překližek - odstranění</t>
  </si>
  <si>
    <t>-1305561782</t>
  </si>
  <si>
    <t>Bednění mostních opěr a úložných prahů ze systémového bednění  odstranění z překližek</t>
  </si>
  <si>
    <t>"dle zřízení bednění opěr" 23,415"m2"</t>
  </si>
  <si>
    <t>334361216</t>
  </si>
  <si>
    <t>Výztuž dříků opěr z betonářské oceli 10 505</t>
  </si>
  <si>
    <t>-79276583</t>
  </si>
  <si>
    <t>Výztuž betonářská mostních konstrukcí  opěr, úložných prahů, křídel, závěrných zídek, bloků ložisek, pilířů a sloupů z oceli 10 505 (R) nebo BSt 500 dříků opěr</t>
  </si>
  <si>
    <t>"dle mostních opěr" 15,40"m3"*120"kg/m3"/1000</t>
  </si>
  <si>
    <t>348401130.R</t>
  </si>
  <si>
    <t>Oplocení ze strojového pletiva - zpětná montáž vč sloupků - kompletní provedení vč případného nahrazení poškozených / nevhodných původních částí oplocení</t>
  </si>
  <si>
    <t>-653108875</t>
  </si>
  <si>
    <t>423176511.R</t>
  </si>
  <si>
    <t>D+M OK mostu vč povrchové úpravy a kotvení</t>
  </si>
  <si>
    <t>-1674027122</t>
  </si>
  <si>
    <t xml:space="preserve">"mostní kce" (62,42686-1,145)"t" </t>
  </si>
  <si>
    <t>423176511.R2</t>
  </si>
  <si>
    <t>D+M OK mostu vč povrchové úpravy a kotvení  - NEREZ</t>
  </si>
  <si>
    <t>1880664107</t>
  </si>
  <si>
    <t xml:space="preserve">"mostní kce" 1,145"t" </t>
  </si>
  <si>
    <t>423176511.R3</t>
  </si>
  <si>
    <t>D+M OK zábradlí vč povrchové úpravy a kotvení</t>
  </si>
  <si>
    <t>299845892</t>
  </si>
  <si>
    <t xml:space="preserve">"mostní kce - zábradlí" 2,782"t" </t>
  </si>
  <si>
    <t>564861114</t>
  </si>
  <si>
    <t>Podklad ze štěrkodrtě ŠD tl 230 mm</t>
  </si>
  <si>
    <t>-122104825</t>
  </si>
  <si>
    <t>Podklad ze štěrkodrti ŠD  s rozprostřením a zhutněním, po zhutnění tl. 230 mm</t>
  </si>
  <si>
    <t>596212210</t>
  </si>
  <si>
    <t>Kladení zámkové dlažby pozemních komunikací tl 80 mm skupiny A pl do 50 m2</t>
  </si>
  <si>
    <t>847098813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</si>
  <si>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</si>
  <si>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-575709063</t>
  </si>
  <si>
    <t>5,55*1,03 'Přepočtené koeficientem množství</t>
  </si>
  <si>
    <t>913450000</t>
  </si>
  <si>
    <t>D+M nivelační značky kovové - kompletní provedení</t>
  </si>
  <si>
    <t>-899786605</t>
  </si>
  <si>
    <t>3"ks"</t>
  </si>
  <si>
    <t>933333100</t>
  </si>
  <si>
    <t>ZKOUŠKA INTEGRITY ULTRAZVUKEM V TRUBKÁCH PILOT SYSTÉMOVÝCH</t>
  </si>
  <si>
    <t>-961701900</t>
  </si>
  <si>
    <t>Položka zahrnuje kompletní dodávku se všemi pomocnými a doplňujícími pracemi a součástmi; 
- veškeré potřebné mechanismy; 
- podklady a dokumentaci zkoušky; 
- případné stavební práce spojené s přípravou a provedením zkoušky; 
- veškerá zkušební a měřící zařízení vč. opotřebení a nájmu; 
- výpomoce při vlastní zkoušce; 
- provedení vlastní zkoušky a její vyhodnocení, včetně všech měření a dalších potřebných činností; 
-  dodávka a montáž měřících trubek.</t>
  </si>
  <si>
    <t>6"ks"</t>
  </si>
  <si>
    <t>933902011.R</t>
  </si>
  <si>
    <t>ZATĚŽOVACÍ ZKOUŠKA MOSTU STATICKÁ 1. POLE DO 300M2</t>
  </si>
  <si>
    <t>34389092</t>
  </si>
  <si>
    <t>- podklady a dokumentaci zkoušky
- výrobní dokumentace potřebných zařízení
- stavební práce spojené s přípravou a provedením zkoušky (zřízení a odstranění)
- veškerá zkušební zařízení vč. opotřebení a nájmu
- výpomoce při vlastní zkoušce
- dodání zatěžovacích prostředků a hmot, manipulaci s nimi a jejich opotřebení a nájem
- přeprava zatěžovacích prostředků a hmot na stavbu a zpět, včetně zajížďky k váze a vážních poplatků
- provedení vlastní zkoušky a její vyhodnocení, včetně všech měření a dalších potřebných činností</t>
  </si>
  <si>
    <t>936541000</t>
  </si>
  <si>
    <t>MOSTNÍ ODVODŇOVACÍ TRUBKA (POVRCHŮ IZOLACE) Z NEREZ OCELI</t>
  </si>
  <si>
    <t>287125548</t>
  </si>
  <si>
    <t>položka zahrnuje:
- výrobní dokumentaci (včetně technologického předpisu)
- dodání kompletní odvodňovací soupravy z předepsaného materiálu, včetně všech montážních a přepravních úprav a zařízení
- dodání spojovacího, kotevního a těsnícího materiálu
- úprava a příprava úložného prostoru, včetně kotevních prvků, jejich očištění a ošetření
- zřízení kompletní odvodňovací soupravy, dle příslušného technologického předpisu, včetně všech výškových a směrových úprav
- zřízení odvodňovací soupravy po etapách, včetně pracovních spar a spojů
- prodloužení  odpadní trouby pod spodní líc nosné konstr. nebo zaústěním odvodňovače do dalšího odvodňovacího zařízení
- úprava odvod. soupravy na styku s ostatními konstrukcemi a zařízeními (u obrubníku, podél vozovek, napojení izolací a pod.)
- ochrana odvodňovací soupravy do doby provedení definitivního stavu, veškeré provizorní úpravy a opatření
- konečné  úpravy odvodňovací soupravy jako povrchové povlaky, zálivky, které  nejsou součástí jiných konstr., vyčištění, tmelení, těsnění, výplň spar a pod.
- úprava, očištění a ošetření prostoru kolem odvodňovací soupravy
- opatření odvodňovače znakem výrobce a typovým číslem
- provedení odborné prohlídky, je-li požadována</t>
  </si>
  <si>
    <t>5"ks"</t>
  </si>
  <si>
    <t>-2139154538</t>
  </si>
  <si>
    <t>"z bourání přebetonování pilot" 4,388"t"</t>
  </si>
  <si>
    <t>-1068976337</t>
  </si>
  <si>
    <t>718774289</t>
  </si>
  <si>
    <t>711112001</t>
  </si>
  <si>
    <t>Provedení izolace proti zemní vlhkosti svislé za studena nátěrem penetračním</t>
  </si>
  <si>
    <t>812747198</t>
  </si>
  <si>
    <t>Provedení izolace proti zemní vlhkosti natěradly a tmely za studena  na ploše svislé S nátěrem penetračním</t>
  </si>
  <si>
    <t>"opěry" 65,80"m2"</t>
  </si>
  <si>
    <t>"stěna" 65,80"m2"</t>
  </si>
  <si>
    <t>"izolace a ochrana izolace" 2*(1,9*4,05+1,82*2,7)</t>
  </si>
  <si>
    <t>11163150</t>
  </si>
  <si>
    <t>lak penetrační asfaltový</t>
  </si>
  <si>
    <t>-1023730903</t>
  </si>
  <si>
    <t>156,818*0,00034 'Přepočtené koeficientem množství</t>
  </si>
  <si>
    <t>711112002</t>
  </si>
  <si>
    <t>Provedení izolace proti zemní vlhkosti svislé za studena lakem asfaltovým</t>
  </si>
  <si>
    <t>-258256500</t>
  </si>
  <si>
    <t>Provedení izolace proti zemní vlhkosti natěradly a tmely za studena  na ploše svislé S nátěrem lakem asfaltovým</t>
  </si>
  <si>
    <t>"opěry" 65,80"m2"*2</t>
  </si>
  <si>
    <t>"stěna" 65,80"m2"*2</t>
  </si>
  <si>
    <t>11163152</t>
  </si>
  <si>
    <t>lak hydroizolační asfaltový</t>
  </si>
  <si>
    <t>899528626</t>
  </si>
  <si>
    <t>263,2*0,00041 'Přepočtené koeficientem množství</t>
  </si>
  <si>
    <t>711142559</t>
  </si>
  <si>
    <t>Provedení izolace proti zemní vlhkosti pásy přitavením svislé NAIP</t>
  </si>
  <si>
    <t>95832279</t>
  </si>
  <si>
    <t>Provedení izolace proti zemní vlhkosti pásy přitavením  NAIP na ploše svislé S</t>
  </si>
  <si>
    <t>62853004</t>
  </si>
  <si>
    <t>pás asfaltový natavitelný modifikovaný SBS tl 4,0mm s vložkou ze skleněné tkaniny a spalitelnou PE fólií nebo jemnozrnným minerálním posypem na horním povrchu</t>
  </si>
  <si>
    <t>-990912068</t>
  </si>
  <si>
    <t>25,218*1,221 'Přepočtené koeficientem množství</t>
  </si>
  <si>
    <t>711191101.R</t>
  </si>
  <si>
    <t>D+M izolace mostovek celoplošná stěrkovou izolací ve spádu</t>
  </si>
  <si>
    <t>487688434</t>
  </si>
  <si>
    <t>101,20"m2"</t>
  </si>
  <si>
    <t>711491272</t>
  </si>
  <si>
    <t>Provedení doplňků izolace proti vodě na ploše svislé z textilií vrstva ochranná</t>
  </si>
  <si>
    <t>395806243</t>
  </si>
  <si>
    <t>Provedení doplňků izolace proti vodě textilií na ploše svislé S vrstva ochranná</t>
  </si>
  <si>
    <t>69311068</t>
  </si>
  <si>
    <t>geotextilie netkaná separační, ochranná, filtrační, drenážní PP 300g/m2</t>
  </si>
  <si>
    <t>-1862143784</t>
  </si>
  <si>
    <t>25,218*1,05 'Přepočtené koeficientem množství</t>
  </si>
  <si>
    <t>-1943248288</t>
  </si>
  <si>
    <t>OST</t>
  </si>
  <si>
    <t>Ostatní</t>
  </si>
  <si>
    <t>OST03</t>
  </si>
  <si>
    <t>Ostatní požadavky - značka pro trigonometrické sledování</t>
  </si>
  <si>
    <t>512</t>
  </si>
  <si>
    <t>1438521009</t>
  </si>
  <si>
    <t>013203000.R</t>
  </si>
  <si>
    <t>Dokumentace stavby bez rozlišení - Vypracování mostního listu</t>
  </si>
  <si>
    <t>KS</t>
  </si>
  <si>
    <t>-849188501</t>
  </si>
  <si>
    <t>043103000.R2</t>
  </si>
  <si>
    <t>Zkouška vzduchotěsnosti nosné ocelové kce - kompletní provedení</t>
  </si>
  <si>
    <t>-2103422169</t>
  </si>
  <si>
    <t>SO 401 - Objekty osvětlení pozemní komunikace</t>
  </si>
  <si>
    <t>401 - Objekty osvětlení pozemní komunikace</t>
  </si>
  <si>
    <t>Miroslav Zapletal</t>
  </si>
  <si>
    <t xml:space="preserve">    741 - Elektroinstalace - silnoproud</t>
  </si>
  <si>
    <t xml:space="preserve">    21-M - Elektromontáže</t>
  </si>
  <si>
    <t xml:space="preserve">    58-M - Revize vyhrazených technických zařízení</t>
  </si>
  <si>
    <t>741</t>
  </si>
  <si>
    <t>Elektroinstalace - silnoproud</t>
  </si>
  <si>
    <t>741110204</t>
  </si>
  <si>
    <t>Montáž trubek pancéřových elektroinstalačních s nasunutím nebo našroubováním do krabic kovových tuhých bez závitu nelakovaných, uložených pevně, Ø přes 42 mm</t>
  </si>
  <si>
    <t>-851708922</t>
  </si>
  <si>
    <t>34571135</t>
  </si>
  <si>
    <t>trubka elektroinstalační ocelová žárově zinkovaná bezzávitová D 51/54mm</t>
  </si>
  <si>
    <t>955426046</t>
  </si>
  <si>
    <t>6*1,05 "Přepočtené koeficientem množství</t>
  </si>
  <si>
    <t>741110301</t>
  </si>
  <si>
    <t>Montáž trubek ochranných s nasunutím nebo našroubováním do krabic plastových tuhých, uložených pevně, vnitřní Ø do 40 mm</t>
  </si>
  <si>
    <t>-245311584</t>
  </si>
  <si>
    <t>8595057616936</t>
  </si>
  <si>
    <t>trubka elektroinstalační HDPE tuhá dvouplášťová korugovaná D 32/40mm</t>
  </si>
  <si>
    <t>1598114537</t>
  </si>
  <si>
    <t>15*1,05 "Přepočtené koeficientem množství</t>
  </si>
  <si>
    <t>741110441</t>
  </si>
  <si>
    <t>Montáž hadic ochranných s nasunutím do krabic pryžových, uložených volně, vnitřní Ø do 40 mm</t>
  </si>
  <si>
    <t>-999526263</t>
  </si>
  <si>
    <t>8595057606333</t>
  </si>
  <si>
    <t>KOPOS KF 09040 BB TRUBKA DVOUPL. KOPOFLEX</t>
  </si>
  <si>
    <t>1377482886</t>
  </si>
  <si>
    <t>741110443</t>
  </si>
  <si>
    <t>Montáž hadic ochranných s nasunutím do krabic pryžových, uložených volně, vnitřní Ø přes 63 do 100 mm</t>
  </si>
  <si>
    <t>-1573447459</t>
  </si>
  <si>
    <t>8595057606364</t>
  </si>
  <si>
    <t>KF 09110 BA TRUBKA DVOUPL. KOPOFLEX</t>
  </si>
  <si>
    <t>-1583940952</t>
  </si>
  <si>
    <t>741112301</t>
  </si>
  <si>
    <t>Montáž krabic pancéřových bez napojení na trubky a lišty a demontáže a montáže víčka rozvodek se zapojením vodičů na svorkovnici plastových čtyřhranných, vel. 117x117 mm</t>
  </si>
  <si>
    <t>-1962479711</t>
  </si>
  <si>
    <t>34571480</t>
  </si>
  <si>
    <t>krabice v uzavřeném provedení PP s krytím IP 66 čtvercová 125x125mm</t>
  </si>
  <si>
    <t>1140096867</t>
  </si>
  <si>
    <t>741122121</t>
  </si>
  <si>
    <t>Montáž kabelů měděných bez ukončení uložených v trubkách zatažených plných kulatých nebo bezhalogenových (např. CYKY) počtu a průřezu žil 2x1,5 až 6 mm2</t>
  </si>
  <si>
    <t>2077903298</t>
  </si>
  <si>
    <t>34111012</t>
  </si>
  <si>
    <t>kabel instalační jádro Cu plné izolace PVC plášť PVC 450/750V (CYKY) 2x4mm2</t>
  </si>
  <si>
    <t>-1119368869</t>
  </si>
  <si>
    <t>70*1,15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</si>
  <si>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</si>
  <si>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</si>
  <si>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1497878544</t>
  </si>
  <si>
    <t>34111030</t>
  </si>
  <si>
    <t>kabel instalační jádro Cu plné izolace PVC plášť PVC 450/750V (CYKY) 3x1,5mm2</t>
  </si>
  <si>
    <t>-2081979730</t>
  </si>
  <si>
    <t>3*1,15 "Přepočtené koeficientem množství</t>
  </si>
  <si>
    <t>741210211</t>
  </si>
  <si>
    <t>Montáž rozváděčů skříňových nebo panelových bez zapojení vodičů nedělitelných, hmotnosti do 500 kg</t>
  </si>
  <si>
    <t>-2053530494</t>
  </si>
  <si>
    <t>90048402346881</t>
  </si>
  <si>
    <t>Rozvaděč DS1 s výzbrojí podle PD</t>
  </si>
  <si>
    <t>-2021401009</t>
  </si>
  <si>
    <t>741372042</t>
  </si>
  <si>
    <t>Montáž svítidel s integrovaným zdrojem LED se zapojením vodičů interiérových přisazených stropních páskových lištových</t>
  </si>
  <si>
    <t>500472948</t>
  </si>
  <si>
    <t>34774015P</t>
  </si>
  <si>
    <t>LED pásek 24V do 10W/m</t>
  </si>
  <si>
    <t>1789532357</t>
  </si>
  <si>
    <t>21-M</t>
  </si>
  <si>
    <t>Elektromontáže</t>
  </si>
  <si>
    <t>210280712</t>
  </si>
  <si>
    <t>Zkoušky a prohlídky osvětlovacího zařízení měření intenzity osvětlení</t>
  </si>
  <si>
    <t>soubor</t>
  </si>
  <si>
    <t>159220388</t>
  </si>
  <si>
    <t>460161143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</si>
  <si>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II skupiny 4</t>
  </si>
  <si>
    <t>-123612453</t>
  </si>
  <si>
    <t>460321111</t>
  </si>
  <si>
    <t>Vodorovné přemístění (odvoz) horniny stavebním kolečkem s vyprázdněním kolečka na hromady nebo do dopravního prostředku z jakékoliv horniny na vzdálenost do 10 m</t>
  </si>
  <si>
    <t>1677786271</t>
  </si>
  <si>
    <t>460431153</t>
  </si>
  <si>
    <t>Zásyp kabelových rýh ručně s přemístění sypaniny ze vzdálenosti do 10 m, s uložením výkopku ve vrstvách včetně zhutnění a úpravy povrchu šířky 35 cm hloubky 50 cm z horniny třídy těžitelnosti II skupiny 4</t>
  </si>
  <si>
    <t>580412492</t>
  </si>
  <si>
    <t>460481132</t>
  </si>
  <si>
    <t>Úprava pláně ručně v hornině třídy těžitelnosti II skupiny 4 se zhutněním</t>
  </si>
  <si>
    <t>1163738616</t>
  </si>
  <si>
    <t>460661312</t>
  </si>
  <si>
    <t>Kabelové lože z písku včetně podsypu, zhutnění a urovnání povrchu pro kabely nn zakryté betonovými deskami (materiál ve specifikaci), šířky přes 30 do 40 cm</t>
  </si>
  <si>
    <t>1231641001</t>
  </si>
  <si>
    <t>34575122</t>
  </si>
  <si>
    <t>deska kabelová krycí PE červená, 300x4mm</t>
  </si>
  <si>
    <t>256</t>
  </si>
  <si>
    <t>356694154</t>
  </si>
  <si>
    <t>58154410</t>
  </si>
  <si>
    <t>písek křemičitý sušený frakce 0,1</t>
  </si>
  <si>
    <t>1398338008</t>
  </si>
  <si>
    <t>460671113</t>
  </si>
  <si>
    <t>Výstražná fólie z PVC pro krytí kabelů včetně vyrovnání povrchu rýhy, rozvinutí a uložení fólie šířky do 34 cm</t>
  </si>
  <si>
    <t>1810254514</t>
  </si>
  <si>
    <t>6113300500225</t>
  </si>
  <si>
    <t>Výstražná folie do výkopu červená s potiskem "BLESK" š 330 mm</t>
  </si>
  <si>
    <t>-2102865094</t>
  </si>
  <si>
    <t>58-M</t>
  </si>
  <si>
    <t>Revize vyhrazených technických zařízení</t>
  </si>
  <si>
    <t>580103001</t>
  </si>
  <si>
    <t>Elektrická instalace kontrola stavu elektrického okruhu včetně instalačních, ovládacích a jistících prvků bez připojených spotřebičů v prostoru bezpečném do 5 vývodů</t>
  </si>
  <si>
    <t>okruh</t>
  </si>
  <si>
    <t>-220601665</t>
  </si>
  <si>
    <t>580104001</t>
  </si>
  <si>
    <t>Elektrické spotřebiče dle ČSN 33 1500 kontrola stavu světelného spotřebiče pevně připojeného žárovkového, zářivkového nebo výbojkového v prostoru bezpečném</t>
  </si>
  <si>
    <t>-1240368594</t>
  </si>
  <si>
    <t>580106001</t>
  </si>
  <si>
    <t>Měření při revizích izolačních odporů na přívodu do přípojkové skříně, rozvaděče nebo rozvodnice</t>
  </si>
  <si>
    <t>měření</t>
  </si>
  <si>
    <t>-2124474981</t>
  </si>
  <si>
    <t>580106002</t>
  </si>
  <si>
    <t>Měření při revizích izolačních odporů okruhu celého rozvaděče nebo rozvodnice</t>
  </si>
  <si>
    <t>-75437157</t>
  </si>
  <si>
    <t>580106003</t>
  </si>
  <si>
    <t>Měření při revizích izolačních odporů vnitřního zapojení rozvaděče nebo rozvodnice</t>
  </si>
  <si>
    <t>1214163327</t>
  </si>
  <si>
    <t>580106007</t>
  </si>
  <si>
    <t>Měření při revizích izolačních odporů v okruhu řídicím nebo ovládacím napájeném z transformátoru</t>
  </si>
  <si>
    <t>482787440</t>
  </si>
  <si>
    <t>580106009</t>
  </si>
  <si>
    <t>Měření při revizích impedance ochranné smyčky na rozvodném zařízení, spotřebičích nebo přístrojích</t>
  </si>
  <si>
    <t>2087181508</t>
  </si>
  <si>
    <t>580106012</t>
  </si>
  <si>
    <t>Měření při revizích přechodového odporu ochranného spojení nebo pospojování</t>
  </si>
  <si>
    <t>1739814026</t>
  </si>
  <si>
    <t>580107001</t>
  </si>
  <si>
    <t>Pomocné práce při revizích vypnutí vedení, přezkoušení vypnutého stavu, označení tabulkou a opětné zapnutí</t>
  </si>
  <si>
    <t>-515484963</t>
  </si>
  <si>
    <t>580107004</t>
  </si>
  <si>
    <t>Pomocné práce při revizích demontáž a opětná montáž krytu rozvaděče nebo rozvodnice</t>
  </si>
  <si>
    <t>-727749789</t>
  </si>
  <si>
    <t>580107011</t>
  </si>
  <si>
    <t>Pomocné práce při revizích kontrola zkratových poměrů v rozvaděči a vypínací schopnosti přístrojů</t>
  </si>
  <si>
    <t>2032030129</t>
  </si>
  <si>
    <t>580107013</t>
  </si>
  <si>
    <t>Pomocné práce při revizích stanovení výpočtového zatížení rozvaděče</t>
  </si>
  <si>
    <t>1227247628</t>
  </si>
  <si>
    <t>580107014</t>
  </si>
  <si>
    <t>Pomocné práce při revizích stanovení výpočtového zatížení okruhu</t>
  </si>
  <si>
    <t>602815058</t>
  </si>
  <si>
    <t>580107015</t>
  </si>
  <si>
    <t>Pomocné práce při revizích demontáž a zpětná montáž zkušební svorky uzemnění</t>
  </si>
  <si>
    <t>983845730</t>
  </si>
  <si>
    <t>040001000</t>
  </si>
  <si>
    <t>-1462463695</t>
  </si>
  <si>
    <t>092103001</t>
  </si>
  <si>
    <t>Náklady na zkušební provoz</t>
  </si>
  <si>
    <t>177456434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</si>
</sst>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23004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Lávka na ul. Novosady v Novém Jičíně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Nový Jičín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31. 1. 2024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Nový Jičín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Blank architekti s.r.o.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ROUND(AG95+AG97+AG99+AG101+AG103,2)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ROUND(AS95+AS97+AS99+AS101+AS103,2)</f>
        <v>0</v>
      </c>
      <c r="AT94" s="115">
        <f>ROUND(SUM(AV94:AW94),2)</f>
        <v>0</v>
      </c>
      <c r="AU94" s="116">
        <f>ROUND(AU95+AU97+AU99+AU101+AU103,5)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ROUND(AZ95+AZ97+AZ99+AZ101+AZ103,2)</f>
        <v>0</v>
      </c>
      <c r="BA94" s="115">
        <f>ROUND(BA95+BA97+BA99+BA101+BA103,2)</f>
        <v>0</v>
      </c>
      <c r="BB94" s="115">
        <f>ROUND(BB95+BB97+BB99+BB101+BB103,2)</f>
        <v>0</v>
      </c>
      <c r="BC94" s="115">
        <f>ROUND(BC95+BC97+BC99+BC101+BC103,2)</f>
        <v>0</v>
      </c>
      <c r="BD94" s="117">
        <f>ROUND(BD95+BD97+BD99+BD101+BD103,2)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ROUND(AG96,2)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83</v>
      </c>
      <c r="AR95" s="127"/>
      <c r="AS95" s="128">
        <f>ROUND(AS96,2)</f>
        <v>0</v>
      </c>
      <c r="AT95" s="129">
        <f>ROUND(SUM(AV95:AW95),2)</f>
        <v>0</v>
      </c>
      <c r="AU95" s="130">
        <f>ROUND(AU96,5)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ROUND(AZ96,2)</f>
        <v>0</v>
      </c>
      <c r="BA95" s="129">
        <f>ROUND(BA96,2)</f>
        <v>0</v>
      </c>
      <c r="BB95" s="129">
        <f>ROUND(BB96,2)</f>
        <v>0</v>
      </c>
      <c r="BC95" s="129">
        <f>ROUND(BC96,2)</f>
        <v>0</v>
      </c>
      <c r="BD95" s="131">
        <f>ROUND(BD96,2)</f>
        <v>0</v>
      </c>
      <c r="BE95" s="7"/>
      <c r="BS95" s="132" t="s">
        <v>76</v>
      </c>
      <c r="BT95" s="132" t="s">
        <v>84</v>
      </c>
      <c r="BU95" s="132" t="s">
        <v>78</v>
      </c>
      <c r="BV95" s="132" t="s">
        <v>79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0" s="4" customFormat="1" ht="16.5" customHeight="1">
      <c r="A96" s="133" t="s">
        <v>87</v>
      </c>
      <c r="B96" s="71"/>
      <c r="C96" s="134"/>
      <c r="D96" s="134"/>
      <c r="E96" s="135" t="s">
        <v>88</v>
      </c>
      <c r="F96" s="135"/>
      <c r="G96" s="135"/>
      <c r="H96" s="135"/>
      <c r="I96" s="135"/>
      <c r="J96" s="134"/>
      <c r="K96" s="135" t="s">
        <v>82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'000 - Vedlejší a ostatní 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89</v>
      </c>
      <c r="AR96" s="73"/>
      <c r="AS96" s="138">
        <v>0</v>
      </c>
      <c r="AT96" s="139">
        <f>ROUND(SUM(AV96:AW96),2)</f>
        <v>0</v>
      </c>
      <c r="AU96" s="140">
        <f>'000 - Vedlejší a ostatní ...'!P126</f>
        <v>0</v>
      </c>
      <c r="AV96" s="139">
        <f>'000 - Vedlejší a ostatní ...'!J35</f>
        <v>0</v>
      </c>
      <c r="AW96" s="139">
        <f>'000 - Vedlejší a ostatní ...'!J36</f>
        <v>0</v>
      </c>
      <c r="AX96" s="139">
        <f>'000 - Vedlejší a ostatní ...'!J37</f>
        <v>0</v>
      </c>
      <c r="AY96" s="139">
        <f>'000 - Vedlejší a ostatní ...'!J38</f>
        <v>0</v>
      </c>
      <c r="AZ96" s="139">
        <f>'000 - Vedlejší a ostatní ...'!F35</f>
        <v>0</v>
      </c>
      <c r="BA96" s="139">
        <f>'000 - Vedlejší a ostatní ...'!F36</f>
        <v>0</v>
      </c>
      <c r="BB96" s="139">
        <f>'000 - Vedlejší a ostatní ...'!F37</f>
        <v>0</v>
      </c>
      <c r="BC96" s="139">
        <f>'000 - Vedlejší a ostatní ...'!F38</f>
        <v>0</v>
      </c>
      <c r="BD96" s="141">
        <f>'000 - Vedlejší a ostatní ...'!F39</f>
        <v>0</v>
      </c>
      <c r="BE96" s="4"/>
      <c r="BT96" s="142" t="s">
        <v>86</v>
      </c>
      <c r="BV96" s="142" t="s">
        <v>79</v>
      </c>
      <c r="BW96" s="142" t="s">
        <v>90</v>
      </c>
      <c r="BX96" s="142" t="s">
        <v>85</v>
      </c>
      <c r="CL96" s="142" t="s">
        <v>1</v>
      </c>
    </row>
    <row r="97" spans="1:91" s="7" customFormat="1" ht="16.5" customHeight="1">
      <c r="A97" s="7"/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ROUND(AG98,2)</f>
        <v>0</v>
      </c>
      <c r="AH97" s="123"/>
      <c r="AI97" s="123"/>
      <c r="AJ97" s="123"/>
      <c r="AK97" s="123"/>
      <c r="AL97" s="123"/>
      <c r="AM97" s="123"/>
      <c r="AN97" s="125">
        <f>SUM(AG97,AT97)</f>
        <v>0</v>
      </c>
      <c r="AO97" s="123"/>
      <c r="AP97" s="123"/>
      <c r="AQ97" s="126" t="s">
        <v>93</v>
      </c>
      <c r="AR97" s="127"/>
      <c r="AS97" s="128">
        <f>ROUND(AS98,2)</f>
        <v>0</v>
      </c>
      <c r="AT97" s="129">
        <f>ROUND(SUM(AV97:AW97),2)</f>
        <v>0</v>
      </c>
      <c r="AU97" s="130">
        <f>ROUND(AU98,5)</f>
        <v>0</v>
      </c>
      <c r="AV97" s="129">
        <f>ROUND(AZ97*L29,2)</f>
        <v>0</v>
      </c>
      <c r="AW97" s="129">
        <f>ROUND(BA97*L30,2)</f>
        <v>0</v>
      </c>
      <c r="AX97" s="129">
        <f>ROUND(BB97*L29,2)</f>
        <v>0</v>
      </c>
      <c r="AY97" s="129">
        <f>ROUND(BC97*L30,2)</f>
        <v>0</v>
      </c>
      <c r="AZ97" s="129">
        <f>ROUND(AZ98,2)</f>
        <v>0</v>
      </c>
      <c r="BA97" s="129">
        <f>ROUND(BA98,2)</f>
        <v>0</v>
      </c>
      <c r="BB97" s="129">
        <f>ROUND(BB98,2)</f>
        <v>0</v>
      </c>
      <c r="BC97" s="129">
        <f>ROUND(BC98,2)</f>
        <v>0</v>
      </c>
      <c r="BD97" s="131">
        <f>ROUND(BD98,2)</f>
        <v>0</v>
      </c>
      <c r="BE97" s="7"/>
      <c r="BS97" s="132" t="s">
        <v>76</v>
      </c>
      <c r="BT97" s="132" t="s">
        <v>84</v>
      </c>
      <c r="BU97" s="132" t="s">
        <v>78</v>
      </c>
      <c r="BV97" s="132" t="s">
        <v>79</v>
      </c>
      <c r="BW97" s="132" t="s">
        <v>94</v>
      </c>
      <c r="BX97" s="132" t="s">
        <v>5</v>
      </c>
      <c r="CL97" s="132" t="s">
        <v>1</v>
      </c>
      <c r="CM97" s="132" t="s">
        <v>86</v>
      </c>
    </row>
    <row r="98" spans="1:90" s="4" customFormat="1" ht="16.5" customHeight="1">
      <c r="A98" s="133" t="s">
        <v>87</v>
      </c>
      <c r="B98" s="71"/>
      <c r="C98" s="134"/>
      <c r="D98" s="134"/>
      <c r="E98" s="135" t="s">
        <v>95</v>
      </c>
      <c r="F98" s="135"/>
      <c r="G98" s="135"/>
      <c r="H98" s="135"/>
      <c r="I98" s="135"/>
      <c r="J98" s="134"/>
      <c r="K98" s="135" t="s">
        <v>92</v>
      </c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6">
        <f>'001 - Bourací práce'!J32</f>
        <v>0</v>
      </c>
      <c r="AH98" s="134"/>
      <c r="AI98" s="134"/>
      <c r="AJ98" s="134"/>
      <c r="AK98" s="134"/>
      <c r="AL98" s="134"/>
      <c r="AM98" s="134"/>
      <c r="AN98" s="136">
        <f>SUM(AG98,AT98)</f>
        <v>0</v>
      </c>
      <c r="AO98" s="134"/>
      <c r="AP98" s="134"/>
      <c r="AQ98" s="137" t="s">
        <v>89</v>
      </c>
      <c r="AR98" s="73"/>
      <c r="AS98" s="138">
        <v>0</v>
      </c>
      <c r="AT98" s="139">
        <f>ROUND(SUM(AV98:AW98),2)</f>
        <v>0</v>
      </c>
      <c r="AU98" s="140">
        <f>'001 - Bourací práce'!P125</f>
        <v>0</v>
      </c>
      <c r="AV98" s="139">
        <f>'001 - Bourací práce'!J35</f>
        <v>0</v>
      </c>
      <c r="AW98" s="139">
        <f>'001 - Bourací práce'!J36</f>
        <v>0</v>
      </c>
      <c r="AX98" s="139">
        <f>'001 - Bourací práce'!J37</f>
        <v>0</v>
      </c>
      <c r="AY98" s="139">
        <f>'001 - Bourací práce'!J38</f>
        <v>0</v>
      </c>
      <c r="AZ98" s="139">
        <f>'001 - Bourací práce'!F35</f>
        <v>0</v>
      </c>
      <c r="BA98" s="139">
        <f>'001 - Bourací práce'!F36</f>
        <v>0</v>
      </c>
      <c r="BB98" s="139">
        <f>'001 - Bourací práce'!F37</f>
        <v>0</v>
      </c>
      <c r="BC98" s="139">
        <f>'001 - Bourací práce'!F38</f>
        <v>0</v>
      </c>
      <c r="BD98" s="141">
        <f>'001 - Bourací práce'!F39</f>
        <v>0</v>
      </c>
      <c r="BE98" s="4"/>
      <c r="BT98" s="142" t="s">
        <v>86</v>
      </c>
      <c r="BV98" s="142" t="s">
        <v>79</v>
      </c>
      <c r="BW98" s="142" t="s">
        <v>96</v>
      </c>
      <c r="BX98" s="142" t="s">
        <v>94</v>
      </c>
      <c r="CL98" s="142" t="s">
        <v>1</v>
      </c>
    </row>
    <row r="99" spans="1:91" s="7" customFormat="1" ht="16.5" customHeight="1">
      <c r="A99" s="7"/>
      <c r="B99" s="120"/>
      <c r="C99" s="121"/>
      <c r="D99" s="122" t="s">
        <v>97</v>
      </c>
      <c r="E99" s="122"/>
      <c r="F99" s="122"/>
      <c r="G99" s="122"/>
      <c r="H99" s="122"/>
      <c r="I99" s="123"/>
      <c r="J99" s="122" t="s">
        <v>98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ROUND(AG100,2)</f>
        <v>0</v>
      </c>
      <c r="AH99" s="123"/>
      <c r="AI99" s="123"/>
      <c r="AJ99" s="123"/>
      <c r="AK99" s="123"/>
      <c r="AL99" s="123"/>
      <c r="AM99" s="123"/>
      <c r="AN99" s="125">
        <f>SUM(AG99,AT99)</f>
        <v>0</v>
      </c>
      <c r="AO99" s="123"/>
      <c r="AP99" s="123"/>
      <c r="AQ99" s="126" t="s">
        <v>93</v>
      </c>
      <c r="AR99" s="127"/>
      <c r="AS99" s="128">
        <f>ROUND(AS100,2)</f>
        <v>0</v>
      </c>
      <c r="AT99" s="129">
        <f>ROUND(SUM(AV99:AW99),2)</f>
        <v>0</v>
      </c>
      <c r="AU99" s="130">
        <f>ROUND(AU100,5)</f>
        <v>0</v>
      </c>
      <c r="AV99" s="129">
        <f>ROUND(AZ99*L29,2)</f>
        <v>0</v>
      </c>
      <c r="AW99" s="129">
        <f>ROUND(BA99*L30,2)</f>
        <v>0</v>
      </c>
      <c r="AX99" s="129">
        <f>ROUND(BB99*L29,2)</f>
        <v>0</v>
      </c>
      <c r="AY99" s="129">
        <f>ROUND(BC99*L30,2)</f>
        <v>0</v>
      </c>
      <c r="AZ99" s="129">
        <f>ROUND(AZ100,2)</f>
        <v>0</v>
      </c>
      <c r="BA99" s="129">
        <f>ROUND(BA100,2)</f>
        <v>0</v>
      </c>
      <c r="BB99" s="129">
        <f>ROUND(BB100,2)</f>
        <v>0</v>
      </c>
      <c r="BC99" s="129">
        <f>ROUND(BC100,2)</f>
        <v>0</v>
      </c>
      <c r="BD99" s="131">
        <f>ROUND(BD100,2)</f>
        <v>0</v>
      </c>
      <c r="BE99" s="7"/>
      <c r="BS99" s="132" t="s">
        <v>76</v>
      </c>
      <c r="BT99" s="132" t="s">
        <v>84</v>
      </c>
      <c r="BU99" s="132" t="s">
        <v>78</v>
      </c>
      <c r="BV99" s="132" t="s">
        <v>79</v>
      </c>
      <c r="BW99" s="132" t="s">
        <v>99</v>
      </c>
      <c r="BX99" s="132" t="s">
        <v>5</v>
      </c>
      <c r="CL99" s="132" t="s">
        <v>1</v>
      </c>
      <c r="CM99" s="132" t="s">
        <v>86</v>
      </c>
    </row>
    <row r="100" spans="1:90" s="4" customFormat="1" ht="16.5" customHeight="1">
      <c r="A100" s="133" t="s">
        <v>87</v>
      </c>
      <c r="B100" s="71"/>
      <c r="C100" s="134"/>
      <c r="D100" s="134"/>
      <c r="E100" s="135" t="s">
        <v>100</v>
      </c>
      <c r="F100" s="135"/>
      <c r="G100" s="135"/>
      <c r="H100" s="135"/>
      <c r="I100" s="135"/>
      <c r="J100" s="134"/>
      <c r="K100" s="135" t="s">
        <v>98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'101 - Zpevněné plochy'!J32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89</v>
      </c>
      <c r="AR100" s="73"/>
      <c r="AS100" s="138">
        <v>0</v>
      </c>
      <c r="AT100" s="139">
        <f>ROUND(SUM(AV100:AW100),2)</f>
        <v>0</v>
      </c>
      <c r="AU100" s="140">
        <f>'101 - Zpevněné plochy'!P133</f>
        <v>0</v>
      </c>
      <c r="AV100" s="139">
        <f>'101 - Zpevněné plochy'!J35</f>
        <v>0</v>
      </c>
      <c r="AW100" s="139">
        <f>'101 - Zpevněné plochy'!J36</f>
        <v>0</v>
      </c>
      <c r="AX100" s="139">
        <f>'101 - Zpevněné plochy'!J37</f>
        <v>0</v>
      </c>
      <c r="AY100" s="139">
        <f>'101 - Zpevněné plochy'!J38</f>
        <v>0</v>
      </c>
      <c r="AZ100" s="139">
        <f>'101 - Zpevněné plochy'!F35</f>
        <v>0</v>
      </c>
      <c r="BA100" s="139">
        <f>'101 - Zpevněné plochy'!F36</f>
        <v>0</v>
      </c>
      <c r="BB100" s="139">
        <f>'101 - Zpevněné plochy'!F37</f>
        <v>0</v>
      </c>
      <c r="BC100" s="139">
        <f>'101 - Zpevněné plochy'!F38</f>
        <v>0</v>
      </c>
      <c r="BD100" s="141">
        <f>'101 - Zpevněné plochy'!F39</f>
        <v>0</v>
      </c>
      <c r="BE100" s="4"/>
      <c r="BT100" s="142" t="s">
        <v>86</v>
      </c>
      <c r="BV100" s="142" t="s">
        <v>79</v>
      </c>
      <c r="BW100" s="142" t="s">
        <v>101</v>
      </c>
      <c r="BX100" s="142" t="s">
        <v>99</v>
      </c>
      <c r="CL100" s="142" t="s">
        <v>1</v>
      </c>
    </row>
    <row r="101" spans="1:91" s="7" customFormat="1" ht="16.5" customHeight="1">
      <c r="A101" s="7"/>
      <c r="B101" s="120"/>
      <c r="C101" s="121"/>
      <c r="D101" s="122" t="s">
        <v>102</v>
      </c>
      <c r="E101" s="122"/>
      <c r="F101" s="122"/>
      <c r="G101" s="122"/>
      <c r="H101" s="122"/>
      <c r="I101" s="123"/>
      <c r="J101" s="122" t="s">
        <v>17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ROUND(AG102,2)</f>
        <v>0</v>
      </c>
      <c r="AH101" s="123"/>
      <c r="AI101" s="123"/>
      <c r="AJ101" s="123"/>
      <c r="AK101" s="123"/>
      <c r="AL101" s="123"/>
      <c r="AM101" s="123"/>
      <c r="AN101" s="125">
        <f>SUM(AG101,AT101)</f>
        <v>0</v>
      </c>
      <c r="AO101" s="123"/>
      <c r="AP101" s="123"/>
      <c r="AQ101" s="126" t="s">
        <v>93</v>
      </c>
      <c r="AR101" s="127"/>
      <c r="AS101" s="128">
        <f>ROUND(AS102,2)</f>
        <v>0</v>
      </c>
      <c r="AT101" s="129">
        <f>ROUND(SUM(AV101:AW101),2)</f>
        <v>0</v>
      </c>
      <c r="AU101" s="130">
        <f>ROUND(AU102,5)</f>
        <v>0</v>
      </c>
      <c r="AV101" s="129">
        <f>ROUND(AZ101*L29,2)</f>
        <v>0</v>
      </c>
      <c r="AW101" s="129">
        <f>ROUND(BA101*L30,2)</f>
        <v>0</v>
      </c>
      <c r="AX101" s="129">
        <f>ROUND(BB101*L29,2)</f>
        <v>0</v>
      </c>
      <c r="AY101" s="129">
        <f>ROUND(BC101*L30,2)</f>
        <v>0</v>
      </c>
      <c r="AZ101" s="129">
        <f>ROUND(AZ102,2)</f>
        <v>0</v>
      </c>
      <c r="BA101" s="129">
        <f>ROUND(BA102,2)</f>
        <v>0</v>
      </c>
      <c r="BB101" s="129">
        <f>ROUND(BB102,2)</f>
        <v>0</v>
      </c>
      <c r="BC101" s="129">
        <f>ROUND(BC102,2)</f>
        <v>0</v>
      </c>
      <c r="BD101" s="131">
        <f>ROUND(BD102,2)</f>
        <v>0</v>
      </c>
      <c r="BE101" s="7"/>
      <c r="BS101" s="132" t="s">
        <v>76</v>
      </c>
      <c r="BT101" s="132" t="s">
        <v>84</v>
      </c>
      <c r="BU101" s="132" t="s">
        <v>78</v>
      </c>
      <c r="BV101" s="132" t="s">
        <v>79</v>
      </c>
      <c r="BW101" s="132" t="s">
        <v>103</v>
      </c>
      <c r="BX101" s="132" t="s">
        <v>5</v>
      </c>
      <c r="CL101" s="132" t="s">
        <v>1</v>
      </c>
      <c r="CM101" s="132" t="s">
        <v>86</v>
      </c>
    </row>
    <row r="102" spans="1:90" s="4" customFormat="1" ht="16.5" customHeight="1">
      <c r="A102" s="133" t="s">
        <v>87</v>
      </c>
      <c r="B102" s="71"/>
      <c r="C102" s="134"/>
      <c r="D102" s="134"/>
      <c r="E102" s="135" t="s">
        <v>104</v>
      </c>
      <c r="F102" s="135"/>
      <c r="G102" s="135"/>
      <c r="H102" s="135"/>
      <c r="I102" s="135"/>
      <c r="J102" s="134"/>
      <c r="K102" s="135" t="s">
        <v>17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'201 - Lávka na ul. Novosa...'!J32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89</v>
      </c>
      <c r="AR102" s="73"/>
      <c r="AS102" s="138">
        <v>0</v>
      </c>
      <c r="AT102" s="139">
        <f>ROUND(SUM(AV102:AW102),2)</f>
        <v>0</v>
      </c>
      <c r="AU102" s="140">
        <f>'201 - Lávka na ul. Novosa...'!P134</f>
        <v>0</v>
      </c>
      <c r="AV102" s="139">
        <f>'201 - Lávka na ul. Novosa...'!J35</f>
        <v>0</v>
      </c>
      <c r="AW102" s="139">
        <f>'201 - Lávka na ul. Novosa...'!J36</f>
        <v>0</v>
      </c>
      <c r="AX102" s="139">
        <f>'201 - Lávka na ul. Novosa...'!J37</f>
        <v>0</v>
      </c>
      <c r="AY102" s="139">
        <f>'201 - Lávka na ul. Novosa...'!J38</f>
        <v>0</v>
      </c>
      <c r="AZ102" s="139">
        <f>'201 - Lávka na ul. Novosa...'!F35</f>
        <v>0</v>
      </c>
      <c r="BA102" s="139">
        <f>'201 - Lávka na ul. Novosa...'!F36</f>
        <v>0</v>
      </c>
      <c r="BB102" s="139">
        <f>'201 - Lávka na ul. Novosa...'!F37</f>
        <v>0</v>
      </c>
      <c r="BC102" s="139">
        <f>'201 - Lávka na ul. Novosa...'!F38</f>
        <v>0</v>
      </c>
      <c r="BD102" s="141">
        <f>'201 - Lávka na ul. Novosa...'!F39</f>
        <v>0</v>
      </c>
      <c r="BE102" s="4"/>
      <c r="BT102" s="142" t="s">
        <v>86</v>
      </c>
      <c r="BV102" s="142" t="s">
        <v>79</v>
      </c>
      <c r="BW102" s="142" t="s">
        <v>105</v>
      </c>
      <c r="BX102" s="142" t="s">
        <v>103</v>
      </c>
      <c r="CL102" s="142" t="s">
        <v>1</v>
      </c>
    </row>
    <row r="103" spans="1:91" s="7" customFormat="1" ht="16.5" customHeight="1">
      <c r="A103" s="7"/>
      <c r="B103" s="120"/>
      <c r="C103" s="121"/>
      <c r="D103" s="122" t="s">
        <v>106</v>
      </c>
      <c r="E103" s="122"/>
      <c r="F103" s="122"/>
      <c r="G103" s="122"/>
      <c r="H103" s="122"/>
      <c r="I103" s="123"/>
      <c r="J103" s="122" t="s">
        <v>107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ROUND(AG104,2)</f>
        <v>0</v>
      </c>
      <c r="AH103" s="123"/>
      <c r="AI103" s="123"/>
      <c r="AJ103" s="123"/>
      <c r="AK103" s="123"/>
      <c r="AL103" s="123"/>
      <c r="AM103" s="123"/>
      <c r="AN103" s="125">
        <f>SUM(AG103,AT103)</f>
        <v>0</v>
      </c>
      <c r="AO103" s="123"/>
      <c r="AP103" s="123"/>
      <c r="AQ103" s="126" t="s">
        <v>93</v>
      </c>
      <c r="AR103" s="127"/>
      <c r="AS103" s="128">
        <f>ROUND(AS104,2)</f>
        <v>0</v>
      </c>
      <c r="AT103" s="129">
        <f>ROUND(SUM(AV103:AW103),2)</f>
        <v>0</v>
      </c>
      <c r="AU103" s="130">
        <f>ROUND(AU104,5)</f>
        <v>0</v>
      </c>
      <c r="AV103" s="129">
        <f>ROUND(AZ103*L29,2)</f>
        <v>0</v>
      </c>
      <c r="AW103" s="129">
        <f>ROUND(BA103*L30,2)</f>
        <v>0</v>
      </c>
      <c r="AX103" s="129">
        <f>ROUND(BB103*L29,2)</f>
        <v>0</v>
      </c>
      <c r="AY103" s="129">
        <f>ROUND(BC103*L30,2)</f>
        <v>0</v>
      </c>
      <c r="AZ103" s="129">
        <f>ROUND(AZ104,2)</f>
        <v>0</v>
      </c>
      <c r="BA103" s="129">
        <f>ROUND(BA104,2)</f>
        <v>0</v>
      </c>
      <c r="BB103" s="129">
        <f>ROUND(BB104,2)</f>
        <v>0</v>
      </c>
      <c r="BC103" s="129">
        <f>ROUND(BC104,2)</f>
        <v>0</v>
      </c>
      <c r="BD103" s="131">
        <f>ROUND(BD104,2)</f>
        <v>0</v>
      </c>
      <c r="BE103" s="7"/>
      <c r="BS103" s="132" t="s">
        <v>76</v>
      </c>
      <c r="BT103" s="132" t="s">
        <v>84</v>
      </c>
      <c r="BU103" s="132" t="s">
        <v>78</v>
      </c>
      <c r="BV103" s="132" t="s">
        <v>79</v>
      </c>
      <c r="BW103" s="132" t="s">
        <v>108</v>
      </c>
      <c r="BX103" s="132" t="s">
        <v>5</v>
      </c>
      <c r="CL103" s="132" t="s">
        <v>1</v>
      </c>
      <c r="CM103" s="132" t="s">
        <v>86</v>
      </c>
    </row>
    <row r="104" spans="1:90" s="4" customFormat="1" ht="16.5" customHeight="1">
      <c r="A104" s="133" t="s">
        <v>87</v>
      </c>
      <c r="B104" s="71"/>
      <c r="C104" s="134"/>
      <c r="D104" s="134"/>
      <c r="E104" s="135" t="s">
        <v>109</v>
      </c>
      <c r="F104" s="135"/>
      <c r="G104" s="135"/>
      <c r="H104" s="135"/>
      <c r="I104" s="135"/>
      <c r="J104" s="134"/>
      <c r="K104" s="135" t="s">
        <v>107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'401 - Objekty osvětlení p...'!J32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89</v>
      </c>
      <c r="AR104" s="73"/>
      <c r="AS104" s="143">
        <v>0</v>
      </c>
      <c r="AT104" s="144">
        <f>ROUND(SUM(AV104:AW104),2)</f>
        <v>0</v>
      </c>
      <c r="AU104" s="145">
        <f>'401 - Objekty osvětlení p...'!P127</f>
        <v>0</v>
      </c>
      <c r="AV104" s="144">
        <f>'401 - Objekty osvětlení p...'!J35</f>
        <v>0</v>
      </c>
      <c r="AW104" s="144">
        <f>'401 - Objekty osvětlení p...'!J36</f>
        <v>0</v>
      </c>
      <c r="AX104" s="144">
        <f>'401 - Objekty osvětlení p...'!J37</f>
        <v>0</v>
      </c>
      <c r="AY104" s="144">
        <f>'401 - Objekty osvětlení p...'!J38</f>
        <v>0</v>
      </c>
      <c r="AZ104" s="144">
        <f>'401 - Objekty osvětlení p...'!F35</f>
        <v>0</v>
      </c>
      <c r="BA104" s="144">
        <f>'401 - Objekty osvětlení p...'!F36</f>
        <v>0</v>
      </c>
      <c r="BB104" s="144">
        <f>'401 - Objekty osvětlení p...'!F37</f>
        <v>0</v>
      </c>
      <c r="BC104" s="144">
        <f>'401 - Objekty osvětlení p...'!F38</f>
        <v>0</v>
      </c>
      <c r="BD104" s="146">
        <f>'401 - Objekty osvětlení p...'!F39</f>
        <v>0</v>
      </c>
      <c r="BE104" s="4"/>
      <c r="BT104" s="142" t="s">
        <v>86</v>
      </c>
      <c r="BV104" s="142" t="s">
        <v>79</v>
      </c>
      <c r="BW104" s="142" t="s">
        <v>110</v>
      </c>
      <c r="BX104" s="142" t="s">
        <v>108</v>
      </c>
      <c r="CL104" s="142" t="s">
        <v>1</v>
      </c>
    </row>
    <row r="105" spans="1:57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password="CC35" sheet="1" objects="1" scenarios="1" formatColumns="0" formatRows="0"/>
  <mergeCells count="78">
    <mergeCell ref="C92:G92"/>
    <mergeCell ref="D97:H97"/>
    <mergeCell ref="D103:H103"/>
    <mergeCell ref="D99:H99"/>
    <mergeCell ref="D95:H95"/>
    <mergeCell ref="D101:H101"/>
    <mergeCell ref="E98:I98"/>
    <mergeCell ref="E96:I96"/>
    <mergeCell ref="E100:I100"/>
    <mergeCell ref="E104:I104"/>
    <mergeCell ref="E102:I102"/>
    <mergeCell ref="I92:AF92"/>
    <mergeCell ref="J97:AF97"/>
    <mergeCell ref="J101:AF101"/>
    <mergeCell ref="J95:AF95"/>
    <mergeCell ref="J99:AF99"/>
    <mergeCell ref="J103:AF103"/>
    <mergeCell ref="K102:AF102"/>
    <mergeCell ref="K96:AF96"/>
    <mergeCell ref="K98:AF98"/>
    <mergeCell ref="K104:AF104"/>
    <mergeCell ref="K100:AF100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2:AM92"/>
    <mergeCell ref="AG101:AM101"/>
    <mergeCell ref="AG103:AM103"/>
    <mergeCell ref="AG102:AM102"/>
    <mergeCell ref="AG95:AM95"/>
    <mergeCell ref="AG100:AM100"/>
    <mergeCell ref="AG104:AM104"/>
    <mergeCell ref="AG99:AM99"/>
    <mergeCell ref="AG96:AM96"/>
    <mergeCell ref="AG97:AM97"/>
    <mergeCell ref="AG98:AM98"/>
    <mergeCell ref="AM89:AP89"/>
    <mergeCell ref="AM90:AP90"/>
    <mergeCell ref="AM87:AN87"/>
    <mergeCell ref="AN103:AP103"/>
    <mergeCell ref="AN92:AP92"/>
    <mergeCell ref="AN98:AP98"/>
    <mergeCell ref="AN101:AP101"/>
    <mergeCell ref="AN97:AP97"/>
    <mergeCell ref="AN100:AP100"/>
    <mergeCell ref="AN95:AP95"/>
    <mergeCell ref="AN96:AP96"/>
    <mergeCell ref="AN99:AP99"/>
    <mergeCell ref="AN102:AP102"/>
    <mergeCell ref="AN104:AP104"/>
    <mergeCell ref="AS89:AT91"/>
    <mergeCell ref="AN94:AP94"/>
  </mergeCells>
  <hyperlinks>
    <hyperlink ref="A96" location="'000 - Vedlejší a ostatní ...'!C2" display="/"/>
    <hyperlink ref="A98" location="'001 - Bourací práce'!C2" display="/"/>
    <hyperlink ref="A100" location="'101 - Zpevněné plochy'!C2" display="/"/>
    <hyperlink ref="A102" location="'201 - Lávka na ul. Novosa...'!C2" display="/"/>
    <hyperlink ref="A104" location="'401 - Objekty osvětlení 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Lávka na ul. Novosady v Novém Jičíně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113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115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31. 1. 2024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ROUND((SUM(BE126:BE169)),2)</f>
        <v>0</v>
      </c>
      <c r="G35" s="39"/>
      <c r="H35" s="39"/>
      <c r="I35" s="165">
        <v>0.21</v>
      </c>
      <c r="J35" s="164">
        <f>ROUND(((SUM(BE126:BE169))*I35),2)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ROUND((SUM(BF126:BF169)),2)</f>
        <v>0</v>
      </c>
      <c r="G36" s="39"/>
      <c r="H36" s="39"/>
      <c r="I36" s="165">
        <v>0.12</v>
      </c>
      <c r="J36" s="164">
        <f>ROUND(((SUM(BF126:BF169))*I36),2)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ROUND((SUM(BG126:BG169)),2)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ROUND((SUM(BH126:BH169)),2)</f>
        <v>0</v>
      </c>
      <c r="G38" s="39"/>
      <c r="H38" s="39"/>
      <c r="I38" s="165">
        <v>0.12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ROUND((SUM(BI126:BI169)),2)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Lávka na ul. Novosady v Novém Jičíně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113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000 - Vedlejší a ostatní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Nový Jičín</v>
      </c>
      <c r="G91" s="41"/>
      <c r="H91" s="41"/>
      <c r="I91" s="33" t="s">
        <v>22</v>
      </c>
      <c r="J91" s="80" t="str">
        <f>IF(J14="","",J14)</f>
        <v>31. 1. 2024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Nový Jičín</v>
      </c>
      <c r="G93" s="41"/>
      <c r="H93" s="41"/>
      <c r="I93" s="33" t="s">
        <v>30</v>
      </c>
      <c r="J93" s="37" t="str">
        <f>E23</f>
        <v>Blank architekti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121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122</v>
      </c>
      <c r="E100" s="197"/>
      <c r="F100" s="197"/>
      <c r="G100" s="197"/>
      <c r="H100" s="197"/>
      <c r="I100" s="197"/>
      <c r="J100" s="198">
        <f>J128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123</v>
      </c>
      <c r="E101" s="197"/>
      <c r="F101" s="197"/>
      <c r="G101" s="197"/>
      <c r="H101" s="197"/>
      <c r="I101" s="197"/>
      <c r="J101" s="198">
        <f>J148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124</v>
      </c>
      <c r="E102" s="197"/>
      <c r="F102" s="197"/>
      <c r="G102" s="197"/>
      <c r="H102" s="197"/>
      <c r="I102" s="197"/>
      <c r="J102" s="198">
        <f>J155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125</v>
      </c>
      <c r="E103" s="197"/>
      <c r="F103" s="197"/>
      <c r="G103" s="197"/>
      <c r="H103" s="197"/>
      <c r="I103" s="197"/>
      <c r="J103" s="198">
        <f>J158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126</v>
      </c>
      <c r="E104" s="197"/>
      <c r="F104" s="197"/>
      <c r="G104" s="197"/>
      <c r="H104" s="197"/>
      <c r="I104" s="197"/>
      <c r="J104" s="198">
        <f>J165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127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84" t="str">
        <f>E7</f>
        <v>Lávka na ul. Novosady v Novém Jičíně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112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113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000 - Vedlejší a ostatní náklady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Nový Jičín</v>
      </c>
      <c r="G120" s="41"/>
      <c r="H120" s="41"/>
      <c r="I120" s="33" t="s">
        <v>22</v>
      </c>
      <c r="J120" s="80" t="str">
        <f>IF(J14="","",J14)</f>
        <v>31. 1. 2024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Nový Jičín</v>
      </c>
      <c r="G122" s="41"/>
      <c r="H122" s="41"/>
      <c r="I122" s="33" t="s">
        <v>30</v>
      </c>
      <c r="J122" s="37" t="str">
        <f>E23</f>
        <v>Blank architekti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128</v>
      </c>
      <c r="D125" s="203" t="s">
        <v>62</v>
      </c>
      <c r="E125" s="203" t="s">
        <v>58</v>
      </c>
      <c r="F125" s="203" t="s">
        <v>59</v>
      </c>
      <c r="G125" s="203" t="s">
        <v>129</v>
      </c>
      <c r="H125" s="203" t="s">
        <v>130</v>
      </c>
      <c r="I125" s="203" t="s">
        <v>131</v>
      </c>
      <c r="J125" s="203" t="s">
        <v>118</v>
      </c>
      <c r="K125" s="204" t="s">
        <v>132</v>
      </c>
      <c r="L125" s="205"/>
      <c r="M125" s="101" t="s">
        <v>1</v>
      </c>
      <c r="N125" s="102" t="s">
        <v>41</v>
      </c>
      <c r="O125" s="102" t="s">
        <v>133</v>
      </c>
      <c r="P125" s="102" t="s">
        <v>134</v>
      </c>
      <c r="Q125" s="102" t="s">
        <v>135</v>
      </c>
      <c r="R125" s="102" t="s">
        <v>136</v>
      </c>
      <c r="S125" s="102" t="s">
        <v>137</v>
      </c>
      <c r="T125" s="103" t="s">
        <v>138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139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</f>
        <v>0</v>
      </c>
      <c r="Q126" s="105"/>
      <c r="R126" s="208">
        <f>R127</f>
        <v>0</v>
      </c>
      <c r="S126" s="105"/>
      <c r="T126" s="209">
        <f>T127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120</v>
      </c>
      <c r="BK126" s="210">
        <f>BK127</f>
        <v>0</v>
      </c>
    </row>
    <row r="127" spans="1:63" s="12" customFormat="1" ht="25.9" customHeight="1">
      <c r="A127" s="12"/>
      <c r="B127" s="211"/>
      <c r="C127" s="212"/>
      <c r="D127" s="213" t="s">
        <v>76</v>
      </c>
      <c r="E127" s="214" t="s">
        <v>140</v>
      </c>
      <c r="F127" s="214" t="s">
        <v>141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P128+P148+P155+P158+P165</f>
        <v>0</v>
      </c>
      <c r="Q127" s="219"/>
      <c r="R127" s="220">
        <f>R128+R148+R155+R158+R165</f>
        <v>0</v>
      </c>
      <c r="S127" s="219"/>
      <c r="T127" s="221">
        <f>T128+T148+T155+T158+T165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142</v>
      </c>
      <c r="AT127" s="223" t="s">
        <v>76</v>
      </c>
      <c r="AU127" s="223" t="s">
        <v>77</v>
      </c>
      <c r="AY127" s="222" t="s">
        <v>143</v>
      </c>
      <c r="BK127" s="224">
        <f>BK128+BK148+BK155+BK158+BK165</f>
        <v>0</v>
      </c>
    </row>
    <row r="128" spans="1:63" s="12" customFormat="1" ht="22.8" customHeight="1">
      <c r="A128" s="12"/>
      <c r="B128" s="211"/>
      <c r="C128" s="212"/>
      <c r="D128" s="213" t="s">
        <v>76</v>
      </c>
      <c r="E128" s="225" t="s">
        <v>144</v>
      </c>
      <c r="F128" s="225" t="s">
        <v>145</v>
      </c>
      <c r="G128" s="212"/>
      <c r="H128" s="212"/>
      <c r="I128" s="215"/>
      <c r="J128" s="226">
        <f>BK128</f>
        <v>0</v>
      </c>
      <c r="K128" s="212"/>
      <c r="L128" s="217"/>
      <c r="M128" s="218"/>
      <c r="N128" s="219"/>
      <c r="O128" s="219"/>
      <c r="P128" s="220">
        <f>SUM(P129:P147)</f>
        <v>0</v>
      </c>
      <c r="Q128" s="219"/>
      <c r="R128" s="220">
        <f>SUM(R129:R147)</f>
        <v>0</v>
      </c>
      <c r="S128" s="219"/>
      <c r="T128" s="221">
        <f>SUM(T129:T147)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142</v>
      </c>
      <c r="AT128" s="223" t="s">
        <v>76</v>
      </c>
      <c r="AU128" s="223" t="s">
        <v>84</v>
      </c>
      <c r="AY128" s="222" t="s">
        <v>143</v>
      </c>
      <c r="BK128" s="224">
        <f>SUM(BK129:BK147)</f>
        <v>0</v>
      </c>
    </row>
    <row r="129" spans="1:65" s="2" customFormat="1" ht="16.5" customHeight="1">
      <c r="A129" s="39"/>
      <c r="B129" s="40"/>
      <c r="C129" s="227" t="s">
        <v>84</v>
      </c>
      <c r="D129" s="227" t="s">
        <v>146</v>
      </c>
      <c r="E129" s="228" t="s">
        <v>147</v>
      </c>
      <c r="F129" s="229" t="s">
        <v>148</v>
      </c>
      <c r="G129" s="230" t="s">
        <v>149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150</v>
      </c>
      <c r="AT129" s="238" t="s">
        <v>146</v>
      </c>
      <c r="AU129" s="238" t="s">
        <v>86</v>
      </c>
      <c r="AY129" s="18" t="s">
        <v>143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84</v>
      </c>
      <c r="BK129" s="239">
        <f>ROUND(I129*H129,2)</f>
        <v>0</v>
      </c>
      <c r="BL129" s="18" t="s">
        <v>150</v>
      </c>
      <c r="BM129" s="238" t="s">
        <v>151</v>
      </c>
    </row>
    <row r="130" spans="1:47" s="2" customFormat="1" ht="12">
      <c r="A130" s="39"/>
      <c r="B130" s="40"/>
      <c r="C130" s="41"/>
      <c r="D130" s="240" t="s">
        <v>152</v>
      </c>
      <c r="E130" s="41"/>
      <c r="F130" s="241" t="s">
        <v>148</v>
      </c>
      <c r="G130" s="41"/>
      <c r="H130" s="41"/>
      <c r="I130" s="242"/>
      <c r="J130" s="41"/>
      <c r="K130" s="41"/>
      <c r="L130" s="45"/>
      <c r="M130" s="243"/>
      <c r="N130" s="24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152</v>
      </c>
      <c r="AU130" s="18" t="s">
        <v>86</v>
      </c>
    </row>
    <row r="131" spans="1:65" s="2" customFormat="1" ht="16.5" customHeight="1">
      <c r="A131" s="39"/>
      <c r="B131" s="40"/>
      <c r="C131" s="227" t="s">
        <v>86</v>
      </c>
      <c r="D131" s="227" t="s">
        <v>146</v>
      </c>
      <c r="E131" s="228" t="s">
        <v>153</v>
      </c>
      <c r="F131" s="229" t="s">
        <v>154</v>
      </c>
      <c r="G131" s="230" t="s">
        <v>149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150</v>
      </c>
      <c r="AT131" s="238" t="s">
        <v>146</v>
      </c>
      <c r="AU131" s="238" t="s">
        <v>86</v>
      </c>
      <c r="AY131" s="18" t="s">
        <v>143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84</v>
      </c>
      <c r="BK131" s="239">
        <f>ROUND(I131*H131,2)</f>
        <v>0</v>
      </c>
      <c r="BL131" s="18" t="s">
        <v>150</v>
      </c>
      <c r="BM131" s="238" t="s">
        <v>155</v>
      </c>
    </row>
    <row r="132" spans="1:47" s="2" customFormat="1" ht="12">
      <c r="A132" s="39"/>
      <c r="B132" s="40"/>
      <c r="C132" s="41"/>
      <c r="D132" s="240" t="s">
        <v>152</v>
      </c>
      <c r="E132" s="41"/>
      <c r="F132" s="241" t="s">
        <v>154</v>
      </c>
      <c r="G132" s="41"/>
      <c r="H132" s="41"/>
      <c r="I132" s="242"/>
      <c r="J132" s="41"/>
      <c r="K132" s="41"/>
      <c r="L132" s="45"/>
      <c r="M132" s="243"/>
      <c r="N132" s="244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152</v>
      </c>
      <c r="AU132" s="18" t="s">
        <v>86</v>
      </c>
    </row>
    <row r="133" spans="1:65" s="2" customFormat="1" ht="16.5" customHeight="1">
      <c r="A133" s="39"/>
      <c r="B133" s="40"/>
      <c r="C133" s="227" t="s">
        <v>156</v>
      </c>
      <c r="D133" s="227" t="s">
        <v>146</v>
      </c>
      <c r="E133" s="228" t="s">
        <v>157</v>
      </c>
      <c r="F133" s="229" t="s">
        <v>158</v>
      </c>
      <c r="G133" s="230" t="s">
        <v>149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150</v>
      </c>
      <c r="AT133" s="238" t="s">
        <v>146</v>
      </c>
      <c r="AU133" s="238" t="s">
        <v>86</v>
      </c>
      <c r="AY133" s="18" t="s">
        <v>143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84</v>
      </c>
      <c r="BK133" s="239">
        <f>ROUND(I133*H133,2)</f>
        <v>0</v>
      </c>
      <c r="BL133" s="18" t="s">
        <v>150</v>
      </c>
      <c r="BM133" s="238" t="s">
        <v>159</v>
      </c>
    </row>
    <row r="134" spans="1:47" s="2" customFormat="1" ht="12">
      <c r="A134" s="39"/>
      <c r="B134" s="40"/>
      <c r="C134" s="41"/>
      <c r="D134" s="240" t="s">
        <v>152</v>
      </c>
      <c r="E134" s="41"/>
      <c r="F134" s="241" t="s">
        <v>158</v>
      </c>
      <c r="G134" s="41"/>
      <c r="H134" s="41"/>
      <c r="I134" s="242"/>
      <c r="J134" s="41"/>
      <c r="K134" s="41"/>
      <c r="L134" s="45"/>
      <c r="M134" s="243"/>
      <c r="N134" s="24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152</v>
      </c>
      <c r="AU134" s="18" t="s">
        <v>86</v>
      </c>
    </row>
    <row r="135" spans="1:65" s="2" customFormat="1" ht="16.5" customHeight="1">
      <c r="A135" s="39"/>
      <c r="B135" s="40"/>
      <c r="C135" s="227" t="s">
        <v>160</v>
      </c>
      <c r="D135" s="227" t="s">
        <v>146</v>
      </c>
      <c r="E135" s="228" t="s">
        <v>161</v>
      </c>
      <c r="F135" s="229" t="s">
        <v>162</v>
      </c>
      <c r="G135" s="230" t="s">
        <v>149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150</v>
      </c>
      <c r="AT135" s="238" t="s">
        <v>146</v>
      </c>
      <c r="AU135" s="238" t="s">
        <v>86</v>
      </c>
      <c r="AY135" s="18" t="s">
        <v>143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150</v>
      </c>
      <c r="BM135" s="238" t="s">
        <v>163</v>
      </c>
    </row>
    <row r="136" spans="1:47" s="2" customFormat="1" ht="12">
      <c r="A136" s="39"/>
      <c r="B136" s="40"/>
      <c r="C136" s="41"/>
      <c r="D136" s="240" t="s">
        <v>152</v>
      </c>
      <c r="E136" s="41"/>
      <c r="F136" s="241" t="s">
        <v>162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152</v>
      </c>
      <c r="AU136" s="18" t="s">
        <v>86</v>
      </c>
    </row>
    <row r="137" spans="1:65" s="2" customFormat="1" ht="16.5" customHeight="1">
      <c r="A137" s="39"/>
      <c r="B137" s="40"/>
      <c r="C137" s="227" t="s">
        <v>142</v>
      </c>
      <c r="D137" s="227" t="s">
        <v>146</v>
      </c>
      <c r="E137" s="228" t="s">
        <v>164</v>
      </c>
      <c r="F137" s="229" t="s">
        <v>165</v>
      </c>
      <c r="G137" s="230" t="s">
        <v>149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150</v>
      </c>
      <c r="AT137" s="238" t="s">
        <v>146</v>
      </c>
      <c r="AU137" s="238" t="s">
        <v>86</v>
      </c>
      <c r="AY137" s="18" t="s">
        <v>143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150</v>
      </c>
      <c r="BM137" s="238" t="s">
        <v>166</v>
      </c>
    </row>
    <row r="138" spans="1:47" s="2" customFormat="1" ht="12">
      <c r="A138" s="39"/>
      <c r="B138" s="40"/>
      <c r="C138" s="41"/>
      <c r="D138" s="240" t="s">
        <v>152</v>
      </c>
      <c r="E138" s="41"/>
      <c r="F138" s="241" t="s">
        <v>165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152</v>
      </c>
      <c r="AU138" s="18" t="s">
        <v>86</v>
      </c>
    </row>
    <row r="139" spans="1:65" s="2" customFormat="1" ht="16.5" customHeight="1">
      <c r="A139" s="39"/>
      <c r="B139" s="40"/>
      <c r="C139" s="227" t="s">
        <v>167</v>
      </c>
      <c r="D139" s="227" t="s">
        <v>146</v>
      </c>
      <c r="E139" s="228" t="s">
        <v>168</v>
      </c>
      <c r="F139" s="229" t="s">
        <v>169</v>
      </c>
      <c r="G139" s="230" t="s">
        <v>149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150</v>
      </c>
      <c r="AT139" s="238" t="s">
        <v>146</v>
      </c>
      <c r="AU139" s="238" t="s">
        <v>86</v>
      </c>
      <c r="AY139" s="18" t="s">
        <v>143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84</v>
      </c>
      <c r="BK139" s="239">
        <f>ROUND(I139*H139,2)</f>
        <v>0</v>
      </c>
      <c r="BL139" s="18" t="s">
        <v>150</v>
      </c>
      <c r="BM139" s="238" t="s">
        <v>170</v>
      </c>
    </row>
    <row r="140" spans="1:47" s="2" customFormat="1" ht="12">
      <c r="A140" s="39"/>
      <c r="B140" s="40"/>
      <c r="C140" s="41"/>
      <c r="D140" s="240" t="s">
        <v>152</v>
      </c>
      <c r="E140" s="41"/>
      <c r="F140" s="241" t="s">
        <v>169</v>
      </c>
      <c r="G140" s="41"/>
      <c r="H140" s="41"/>
      <c r="I140" s="242"/>
      <c r="J140" s="41"/>
      <c r="K140" s="41"/>
      <c r="L140" s="45"/>
      <c r="M140" s="243"/>
      <c r="N140" s="244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152</v>
      </c>
      <c r="AU140" s="18" t="s">
        <v>86</v>
      </c>
    </row>
    <row r="141" spans="1:65" s="2" customFormat="1" ht="16.5" customHeight="1">
      <c r="A141" s="39"/>
      <c r="B141" s="40"/>
      <c r="C141" s="227" t="s">
        <v>171</v>
      </c>
      <c r="D141" s="227" t="s">
        <v>146</v>
      </c>
      <c r="E141" s="228" t="s">
        <v>172</v>
      </c>
      <c r="F141" s="229" t="s">
        <v>173</v>
      </c>
      <c r="G141" s="230" t="s">
        <v>149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150</v>
      </c>
      <c r="AT141" s="238" t="s">
        <v>146</v>
      </c>
      <c r="AU141" s="238" t="s">
        <v>86</v>
      </c>
      <c r="AY141" s="18" t="s">
        <v>143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84</v>
      </c>
      <c r="BK141" s="239">
        <f>ROUND(I141*H141,2)</f>
        <v>0</v>
      </c>
      <c r="BL141" s="18" t="s">
        <v>150</v>
      </c>
      <c r="BM141" s="238" t="s">
        <v>174</v>
      </c>
    </row>
    <row r="142" spans="1:47" s="2" customFormat="1" ht="12">
      <c r="A142" s="39"/>
      <c r="B142" s="40"/>
      <c r="C142" s="41"/>
      <c r="D142" s="240" t="s">
        <v>152</v>
      </c>
      <c r="E142" s="41"/>
      <c r="F142" s="241" t="s">
        <v>173</v>
      </c>
      <c r="G142" s="41"/>
      <c r="H142" s="41"/>
      <c r="I142" s="242"/>
      <c r="J142" s="41"/>
      <c r="K142" s="41"/>
      <c r="L142" s="45"/>
      <c r="M142" s="243"/>
      <c r="N142" s="244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152</v>
      </c>
      <c r="AU142" s="18" t="s">
        <v>86</v>
      </c>
    </row>
    <row r="143" spans="1:65" s="2" customFormat="1" ht="16.5" customHeight="1">
      <c r="A143" s="39"/>
      <c r="B143" s="40"/>
      <c r="C143" s="227" t="s">
        <v>175</v>
      </c>
      <c r="D143" s="227" t="s">
        <v>146</v>
      </c>
      <c r="E143" s="228" t="s">
        <v>176</v>
      </c>
      <c r="F143" s="229" t="s">
        <v>177</v>
      </c>
      <c r="G143" s="230" t="s">
        <v>149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150</v>
      </c>
      <c r="AT143" s="238" t="s">
        <v>146</v>
      </c>
      <c r="AU143" s="238" t="s">
        <v>86</v>
      </c>
      <c r="AY143" s="18" t="s">
        <v>143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84</v>
      </c>
      <c r="BK143" s="239">
        <f>ROUND(I143*H143,2)</f>
        <v>0</v>
      </c>
      <c r="BL143" s="18" t="s">
        <v>150</v>
      </c>
      <c r="BM143" s="238" t="s">
        <v>178</v>
      </c>
    </row>
    <row r="144" spans="1:47" s="2" customFormat="1" ht="12">
      <c r="A144" s="39"/>
      <c r="B144" s="40"/>
      <c r="C144" s="41"/>
      <c r="D144" s="240" t="s">
        <v>152</v>
      </c>
      <c r="E144" s="41"/>
      <c r="F144" s="241" t="s">
        <v>177</v>
      </c>
      <c r="G144" s="41"/>
      <c r="H144" s="41"/>
      <c r="I144" s="242"/>
      <c r="J144" s="41"/>
      <c r="K144" s="41"/>
      <c r="L144" s="45"/>
      <c r="M144" s="243"/>
      <c r="N144" s="244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152</v>
      </c>
      <c r="AU144" s="18" t="s">
        <v>86</v>
      </c>
    </row>
    <row r="145" spans="1:47" s="2" customFormat="1" ht="12">
      <c r="A145" s="39"/>
      <c r="B145" s="40"/>
      <c r="C145" s="41"/>
      <c r="D145" s="240" t="s">
        <v>179</v>
      </c>
      <c r="E145" s="41"/>
      <c r="F145" s="245" t="s">
        <v>180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179</v>
      </c>
      <c r="AU145" s="18" t="s">
        <v>86</v>
      </c>
    </row>
    <row r="146" spans="1:65" s="2" customFormat="1" ht="16.5" customHeight="1">
      <c r="A146" s="39"/>
      <c r="B146" s="40"/>
      <c r="C146" s="227" t="s">
        <v>181</v>
      </c>
      <c r="D146" s="227" t="s">
        <v>146</v>
      </c>
      <c r="E146" s="228" t="s">
        <v>182</v>
      </c>
      <c r="F146" s="229" t="s">
        <v>183</v>
      </c>
      <c r="G146" s="230" t="s">
        <v>149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150</v>
      </c>
      <c r="AT146" s="238" t="s">
        <v>146</v>
      </c>
      <c r="AU146" s="238" t="s">
        <v>86</v>
      </c>
      <c r="AY146" s="18" t="s">
        <v>143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150</v>
      </c>
      <c r="BM146" s="238" t="s">
        <v>184</v>
      </c>
    </row>
    <row r="147" spans="1:47" s="2" customFormat="1" ht="12">
      <c r="A147" s="39"/>
      <c r="B147" s="40"/>
      <c r="C147" s="41"/>
      <c r="D147" s="240" t="s">
        <v>152</v>
      </c>
      <c r="E147" s="41"/>
      <c r="F147" s="241" t="s">
        <v>183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86</v>
      </c>
    </row>
    <row r="148" spans="1:63" s="12" customFormat="1" ht="22.8" customHeight="1">
      <c r="A148" s="12"/>
      <c r="B148" s="211"/>
      <c r="C148" s="212"/>
      <c r="D148" s="213" t="s">
        <v>76</v>
      </c>
      <c r="E148" s="225" t="s">
        <v>185</v>
      </c>
      <c r="F148" s="225" t="s">
        <v>186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SUM(P149:P154)</f>
        <v>0</v>
      </c>
      <c r="Q148" s="219"/>
      <c r="R148" s="220">
        <f>SUM(R149:R154)</f>
        <v>0</v>
      </c>
      <c r="S148" s="219"/>
      <c r="T148" s="221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142</v>
      </c>
      <c r="AT148" s="223" t="s">
        <v>76</v>
      </c>
      <c r="AU148" s="223" t="s">
        <v>84</v>
      </c>
      <c r="AY148" s="222" t="s">
        <v>143</v>
      </c>
      <c r="BK148" s="224">
        <f>SUM(BK149:BK154)</f>
        <v>0</v>
      </c>
    </row>
    <row r="149" spans="1:65" s="2" customFormat="1" ht="16.5" customHeight="1">
      <c r="A149" s="39"/>
      <c r="B149" s="40"/>
      <c r="C149" s="227" t="s">
        <v>187</v>
      </c>
      <c r="D149" s="227" t="s">
        <v>146</v>
      </c>
      <c r="E149" s="228" t="s">
        <v>188</v>
      </c>
      <c r="F149" s="229" t="s">
        <v>189</v>
      </c>
      <c r="G149" s="230" t="s">
        <v>149</v>
      </c>
      <c r="H149" s="231">
        <v>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150</v>
      </c>
      <c r="AT149" s="238" t="s">
        <v>146</v>
      </c>
      <c r="AU149" s="238" t="s">
        <v>86</v>
      </c>
      <c r="AY149" s="18" t="s">
        <v>143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84</v>
      </c>
      <c r="BK149" s="239">
        <f>ROUND(I149*H149,2)</f>
        <v>0</v>
      </c>
      <c r="BL149" s="18" t="s">
        <v>150</v>
      </c>
      <c r="BM149" s="238" t="s">
        <v>190</v>
      </c>
    </row>
    <row r="150" spans="1:47" s="2" customFormat="1" ht="12">
      <c r="A150" s="39"/>
      <c r="B150" s="40"/>
      <c r="C150" s="41"/>
      <c r="D150" s="240" t="s">
        <v>152</v>
      </c>
      <c r="E150" s="41"/>
      <c r="F150" s="241" t="s">
        <v>189</v>
      </c>
      <c r="G150" s="41"/>
      <c r="H150" s="41"/>
      <c r="I150" s="242"/>
      <c r="J150" s="41"/>
      <c r="K150" s="41"/>
      <c r="L150" s="45"/>
      <c r="M150" s="243"/>
      <c r="N150" s="244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152</v>
      </c>
      <c r="AU150" s="18" t="s">
        <v>86</v>
      </c>
    </row>
    <row r="151" spans="1:65" s="2" customFormat="1" ht="16.5" customHeight="1">
      <c r="A151" s="39"/>
      <c r="B151" s="40"/>
      <c r="C151" s="227" t="s">
        <v>191</v>
      </c>
      <c r="D151" s="227" t="s">
        <v>146</v>
      </c>
      <c r="E151" s="228" t="s">
        <v>192</v>
      </c>
      <c r="F151" s="229" t="s">
        <v>193</v>
      </c>
      <c r="G151" s="230" t="s">
        <v>194</v>
      </c>
      <c r="H151" s="231">
        <v>120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150</v>
      </c>
      <c r="AT151" s="238" t="s">
        <v>146</v>
      </c>
      <c r="AU151" s="238" t="s">
        <v>86</v>
      </c>
      <c r="AY151" s="18" t="s">
        <v>143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150</v>
      </c>
      <c r="BM151" s="238" t="s">
        <v>195</v>
      </c>
    </row>
    <row r="152" spans="1:47" s="2" customFormat="1" ht="12">
      <c r="A152" s="39"/>
      <c r="B152" s="40"/>
      <c r="C152" s="41"/>
      <c r="D152" s="240" t="s">
        <v>152</v>
      </c>
      <c r="E152" s="41"/>
      <c r="F152" s="241" t="s">
        <v>193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152</v>
      </c>
      <c r="AU152" s="18" t="s">
        <v>86</v>
      </c>
    </row>
    <row r="153" spans="1:65" s="2" customFormat="1" ht="16.5" customHeight="1">
      <c r="A153" s="39"/>
      <c r="B153" s="40"/>
      <c r="C153" s="227" t="s">
        <v>8</v>
      </c>
      <c r="D153" s="227" t="s">
        <v>146</v>
      </c>
      <c r="E153" s="228" t="s">
        <v>196</v>
      </c>
      <c r="F153" s="229" t="s">
        <v>197</v>
      </c>
      <c r="G153" s="230" t="s">
        <v>149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150</v>
      </c>
      <c r="AT153" s="238" t="s">
        <v>146</v>
      </c>
      <c r="AU153" s="238" t="s">
        <v>86</v>
      </c>
      <c r="AY153" s="18" t="s">
        <v>143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84</v>
      </c>
      <c r="BK153" s="239">
        <f>ROUND(I153*H153,2)</f>
        <v>0</v>
      </c>
      <c r="BL153" s="18" t="s">
        <v>150</v>
      </c>
      <c r="BM153" s="238" t="s">
        <v>198</v>
      </c>
    </row>
    <row r="154" spans="1:47" s="2" customFormat="1" ht="12">
      <c r="A154" s="39"/>
      <c r="B154" s="40"/>
      <c r="C154" s="41"/>
      <c r="D154" s="240" t="s">
        <v>152</v>
      </c>
      <c r="E154" s="41"/>
      <c r="F154" s="241" t="s">
        <v>197</v>
      </c>
      <c r="G154" s="41"/>
      <c r="H154" s="41"/>
      <c r="I154" s="242"/>
      <c r="J154" s="41"/>
      <c r="K154" s="41"/>
      <c r="L154" s="45"/>
      <c r="M154" s="243"/>
      <c r="N154" s="244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152</v>
      </c>
      <c r="AU154" s="18" t="s">
        <v>86</v>
      </c>
    </row>
    <row r="155" spans="1:63" s="12" customFormat="1" ht="22.8" customHeight="1">
      <c r="A155" s="12"/>
      <c r="B155" s="211"/>
      <c r="C155" s="212"/>
      <c r="D155" s="213" t="s">
        <v>76</v>
      </c>
      <c r="E155" s="225" t="s">
        <v>199</v>
      </c>
      <c r="F155" s="225" t="s">
        <v>200</v>
      </c>
      <c r="G155" s="212"/>
      <c r="H155" s="212"/>
      <c r="I155" s="215"/>
      <c r="J155" s="226">
        <f>BK155</f>
        <v>0</v>
      </c>
      <c r="K155" s="212"/>
      <c r="L155" s="217"/>
      <c r="M155" s="218"/>
      <c r="N155" s="219"/>
      <c r="O155" s="219"/>
      <c r="P155" s="220">
        <f>SUM(P156:P157)</f>
        <v>0</v>
      </c>
      <c r="Q155" s="219"/>
      <c r="R155" s="220">
        <f>SUM(R156:R157)</f>
        <v>0</v>
      </c>
      <c r="S155" s="219"/>
      <c r="T155" s="221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2" t="s">
        <v>142</v>
      </c>
      <c r="AT155" s="223" t="s">
        <v>76</v>
      </c>
      <c r="AU155" s="223" t="s">
        <v>84</v>
      </c>
      <c r="AY155" s="222" t="s">
        <v>143</v>
      </c>
      <c r="BK155" s="224">
        <f>SUM(BK156:BK157)</f>
        <v>0</v>
      </c>
    </row>
    <row r="156" spans="1:65" s="2" customFormat="1" ht="16.5" customHeight="1">
      <c r="A156" s="39"/>
      <c r="B156" s="40"/>
      <c r="C156" s="227" t="s">
        <v>201</v>
      </c>
      <c r="D156" s="227" t="s">
        <v>146</v>
      </c>
      <c r="E156" s="228" t="s">
        <v>202</v>
      </c>
      <c r="F156" s="229" t="s">
        <v>203</v>
      </c>
      <c r="G156" s="230" t="s">
        <v>149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150</v>
      </c>
      <c r="AT156" s="238" t="s">
        <v>146</v>
      </c>
      <c r="AU156" s="238" t="s">
        <v>86</v>
      </c>
      <c r="AY156" s="18" t="s">
        <v>143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84</v>
      </c>
      <c r="BK156" s="239">
        <f>ROUND(I156*H156,2)</f>
        <v>0</v>
      </c>
      <c r="BL156" s="18" t="s">
        <v>150</v>
      </c>
      <c r="BM156" s="238" t="s">
        <v>204</v>
      </c>
    </row>
    <row r="157" spans="1:47" s="2" customFormat="1" ht="12">
      <c r="A157" s="39"/>
      <c r="B157" s="40"/>
      <c r="C157" s="41"/>
      <c r="D157" s="240" t="s">
        <v>152</v>
      </c>
      <c r="E157" s="41"/>
      <c r="F157" s="241" t="s">
        <v>205</v>
      </c>
      <c r="G157" s="41"/>
      <c r="H157" s="41"/>
      <c r="I157" s="242"/>
      <c r="J157" s="41"/>
      <c r="K157" s="41"/>
      <c r="L157" s="45"/>
      <c r="M157" s="243"/>
      <c r="N157" s="244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152</v>
      </c>
      <c r="AU157" s="18" t="s">
        <v>86</v>
      </c>
    </row>
    <row r="158" spans="1:63" s="12" customFormat="1" ht="22.8" customHeight="1">
      <c r="A158" s="12"/>
      <c r="B158" s="211"/>
      <c r="C158" s="212"/>
      <c r="D158" s="213" t="s">
        <v>76</v>
      </c>
      <c r="E158" s="225" t="s">
        <v>206</v>
      </c>
      <c r="F158" s="225" t="s">
        <v>207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SUM(P159:P164)</f>
        <v>0</v>
      </c>
      <c r="Q158" s="219"/>
      <c r="R158" s="220">
        <f>SUM(R159:R164)</f>
        <v>0</v>
      </c>
      <c r="S158" s="219"/>
      <c r="T158" s="221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142</v>
      </c>
      <c r="AT158" s="223" t="s">
        <v>76</v>
      </c>
      <c r="AU158" s="223" t="s">
        <v>84</v>
      </c>
      <c r="AY158" s="222" t="s">
        <v>143</v>
      </c>
      <c r="BK158" s="224">
        <f>SUM(BK159:BK164)</f>
        <v>0</v>
      </c>
    </row>
    <row r="159" spans="1:65" s="2" customFormat="1" ht="16.5" customHeight="1">
      <c r="A159" s="39"/>
      <c r="B159" s="40"/>
      <c r="C159" s="227" t="s">
        <v>208</v>
      </c>
      <c r="D159" s="227" t="s">
        <v>146</v>
      </c>
      <c r="E159" s="228" t="s">
        <v>209</v>
      </c>
      <c r="F159" s="229" t="s">
        <v>210</v>
      </c>
      <c r="G159" s="230" t="s">
        <v>149</v>
      </c>
      <c r="H159" s="231">
        <v>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150</v>
      </c>
      <c r="AT159" s="238" t="s">
        <v>146</v>
      </c>
      <c r="AU159" s="238" t="s">
        <v>86</v>
      </c>
      <c r="AY159" s="18" t="s">
        <v>143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150</v>
      </c>
      <c r="BM159" s="238" t="s">
        <v>211</v>
      </c>
    </row>
    <row r="160" spans="1:47" s="2" customFormat="1" ht="12">
      <c r="A160" s="39"/>
      <c r="B160" s="40"/>
      <c r="C160" s="41"/>
      <c r="D160" s="240" t="s">
        <v>152</v>
      </c>
      <c r="E160" s="41"/>
      <c r="F160" s="241" t="s">
        <v>210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152</v>
      </c>
      <c r="AU160" s="18" t="s">
        <v>86</v>
      </c>
    </row>
    <row r="161" spans="1:65" s="2" customFormat="1" ht="16.5" customHeight="1">
      <c r="A161" s="39"/>
      <c r="B161" s="40"/>
      <c r="C161" s="227" t="s">
        <v>212</v>
      </c>
      <c r="D161" s="227" t="s">
        <v>146</v>
      </c>
      <c r="E161" s="228" t="s">
        <v>213</v>
      </c>
      <c r="F161" s="229" t="s">
        <v>214</v>
      </c>
      <c r="G161" s="230" t="s">
        <v>194</v>
      </c>
      <c r="H161" s="231">
        <v>120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150</v>
      </c>
      <c r="AT161" s="238" t="s">
        <v>146</v>
      </c>
      <c r="AU161" s="238" t="s">
        <v>86</v>
      </c>
      <c r="AY161" s="18" t="s">
        <v>143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84</v>
      </c>
      <c r="BK161" s="239">
        <f>ROUND(I161*H161,2)</f>
        <v>0</v>
      </c>
      <c r="BL161" s="18" t="s">
        <v>150</v>
      </c>
      <c r="BM161" s="238" t="s">
        <v>215</v>
      </c>
    </row>
    <row r="162" spans="1:47" s="2" customFormat="1" ht="12">
      <c r="A162" s="39"/>
      <c r="B162" s="40"/>
      <c r="C162" s="41"/>
      <c r="D162" s="240" t="s">
        <v>152</v>
      </c>
      <c r="E162" s="41"/>
      <c r="F162" s="241" t="s">
        <v>214</v>
      </c>
      <c r="G162" s="41"/>
      <c r="H162" s="41"/>
      <c r="I162" s="242"/>
      <c r="J162" s="41"/>
      <c r="K162" s="41"/>
      <c r="L162" s="45"/>
      <c r="M162" s="243"/>
      <c r="N162" s="244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152</v>
      </c>
      <c r="AU162" s="18" t="s">
        <v>86</v>
      </c>
    </row>
    <row r="163" spans="1:65" s="2" customFormat="1" ht="16.5" customHeight="1">
      <c r="A163" s="39"/>
      <c r="B163" s="40"/>
      <c r="C163" s="227" t="s">
        <v>216</v>
      </c>
      <c r="D163" s="227" t="s">
        <v>146</v>
      </c>
      <c r="E163" s="228" t="s">
        <v>217</v>
      </c>
      <c r="F163" s="229" t="s">
        <v>218</v>
      </c>
      <c r="G163" s="230" t="s">
        <v>149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150</v>
      </c>
      <c r="AT163" s="238" t="s">
        <v>146</v>
      </c>
      <c r="AU163" s="238" t="s">
        <v>86</v>
      </c>
      <c r="AY163" s="18" t="s">
        <v>143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150</v>
      </c>
      <c r="BM163" s="238" t="s">
        <v>219</v>
      </c>
    </row>
    <row r="164" spans="1:47" s="2" customFormat="1" ht="12">
      <c r="A164" s="39"/>
      <c r="B164" s="40"/>
      <c r="C164" s="41"/>
      <c r="D164" s="240" t="s">
        <v>152</v>
      </c>
      <c r="E164" s="41"/>
      <c r="F164" s="241" t="s">
        <v>218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152</v>
      </c>
      <c r="AU164" s="18" t="s">
        <v>86</v>
      </c>
    </row>
    <row r="165" spans="1:63" s="12" customFormat="1" ht="22.8" customHeight="1">
      <c r="A165" s="12"/>
      <c r="B165" s="211"/>
      <c r="C165" s="212"/>
      <c r="D165" s="213" t="s">
        <v>76</v>
      </c>
      <c r="E165" s="225" t="s">
        <v>220</v>
      </c>
      <c r="F165" s="225" t="s">
        <v>221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SUM(P166:P169)</f>
        <v>0</v>
      </c>
      <c r="Q165" s="219"/>
      <c r="R165" s="220">
        <f>SUM(R166:R169)</f>
        <v>0</v>
      </c>
      <c r="S165" s="219"/>
      <c r="T165" s="221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142</v>
      </c>
      <c r="AT165" s="223" t="s">
        <v>76</v>
      </c>
      <c r="AU165" s="223" t="s">
        <v>84</v>
      </c>
      <c r="AY165" s="222" t="s">
        <v>143</v>
      </c>
      <c r="BK165" s="224">
        <f>SUM(BK166:BK169)</f>
        <v>0</v>
      </c>
    </row>
    <row r="166" spans="1:65" s="2" customFormat="1" ht="16.5" customHeight="1">
      <c r="A166" s="39"/>
      <c r="B166" s="40"/>
      <c r="C166" s="227" t="s">
        <v>222</v>
      </c>
      <c r="D166" s="227" t="s">
        <v>146</v>
      </c>
      <c r="E166" s="228" t="s">
        <v>223</v>
      </c>
      <c r="F166" s="229" t="s">
        <v>224</v>
      </c>
      <c r="G166" s="230" t="s">
        <v>149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150</v>
      </c>
      <c r="AT166" s="238" t="s">
        <v>146</v>
      </c>
      <c r="AU166" s="238" t="s">
        <v>86</v>
      </c>
      <c r="AY166" s="18" t="s">
        <v>143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150</v>
      </c>
      <c r="BM166" s="238" t="s">
        <v>225</v>
      </c>
    </row>
    <row r="167" spans="1:47" s="2" customFormat="1" ht="12">
      <c r="A167" s="39"/>
      <c r="B167" s="40"/>
      <c r="C167" s="41"/>
      <c r="D167" s="240" t="s">
        <v>152</v>
      </c>
      <c r="E167" s="41"/>
      <c r="F167" s="241" t="s">
        <v>224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86</v>
      </c>
    </row>
    <row r="168" spans="1:65" s="2" customFormat="1" ht="16.5" customHeight="1">
      <c r="A168" s="39"/>
      <c r="B168" s="40"/>
      <c r="C168" s="227" t="s">
        <v>226</v>
      </c>
      <c r="D168" s="227" t="s">
        <v>146</v>
      </c>
      <c r="E168" s="228" t="s">
        <v>227</v>
      </c>
      <c r="F168" s="229" t="s">
        <v>228</v>
      </c>
      <c r="G168" s="230" t="s">
        <v>149</v>
      </c>
      <c r="H168" s="231">
        <v>1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150</v>
      </c>
      <c r="AT168" s="238" t="s">
        <v>146</v>
      </c>
      <c r="AU168" s="238" t="s">
        <v>86</v>
      </c>
      <c r="AY168" s="18" t="s">
        <v>143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150</v>
      </c>
      <c r="BM168" s="238" t="s">
        <v>229</v>
      </c>
    </row>
    <row r="169" spans="1:47" s="2" customFormat="1" ht="12">
      <c r="A169" s="39"/>
      <c r="B169" s="40"/>
      <c r="C169" s="41"/>
      <c r="D169" s="240" t="s">
        <v>152</v>
      </c>
      <c r="E169" s="41"/>
      <c r="F169" s="241" t="s">
        <v>228</v>
      </c>
      <c r="G169" s="41"/>
      <c r="H169" s="41"/>
      <c r="I169" s="242"/>
      <c r="J169" s="41"/>
      <c r="K169" s="41"/>
      <c r="L169" s="45"/>
      <c r="M169" s="246"/>
      <c r="N169" s="247"/>
      <c r="O169" s="248"/>
      <c r="P169" s="248"/>
      <c r="Q169" s="248"/>
      <c r="R169" s="248"/>
      <c r="S169" s="248"/>
      <c r="T169" s="24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86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5:K1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Lávka na ul. Novosady v Novém Jičíně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230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231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31. 1. 2024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ROUND((SUM(BE125:BE234)),2)</f>
        <v>0</v>
      </c>
      <c r="G35" s="39"/>
      <c r="H35" s="39"/>
      <c r="I35" s="165">
        <v>0.21</v>
      </c>
      <c r="J35" s="164">
        <f>ROUND(((SUM(BE125:BE234))*I35),2)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ROUND((SUM(BF125:BF234)),2)</f>
        <v>0</v>
      </c>
      <c r="G36" s="39"/>
      <c r="H36" s="39"/>
      <c r="I36" s="165">
        <v>0.12</v>
      </c>
      <c r="J36" s="164">
        <f>ROUND(((SUM(BF125:BF234))*I36),2)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ROUND((SUM(BG125:BG234)),2)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ROUND((SUM(BH125:BH234)),2)</f>
        <v>0</v>
      </c>
      <c r="G38" s="39"/>
      <c r="H38" s="39"/>
      <c r="I38" s="165">
        <v>0.12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ROUND((SUM(BI125:BI234)),2)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Lávka na ul. Novosady v Novém Jičíně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230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001 - Bourací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Nový Jičín</v>
      </c>
      <c r="G91" s="41"/>
      <c r="H91" s="41"/>
      <c r="I91" s="33" t="s">
        <v>22</v>
      </c>
      <c r="J91" s="80" t="str">
        <f>IF(J14="","",J14)</f>
        <v>31. 1. 2024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Nový Jičín</v>
      </c>
      <c r="G93" s="41"/>
      <c r="H93" s="41"/>
      <c r="I93" s="33" t="s">
        <v>30</v>
      </c>
      <c r="J93" s="37" t="str">
        <f>E23</f>
        <v>Blank architekti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232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233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234</v>
      </c>
      <c r="E101" s="197"/>
      <c r="F101" s="197"/>
      <c r="G101" s="197"/>
      <c r="H101" s="197"/>
      <c r="I101" s="197"/>
      <c r="J101" s="198">
        <f>J144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235</v>
      </c>
      <c r="E102" s="197"/>
      <c r="F102" s="197"/>
      <c r="G102" s="197"/>
      <c r="H102" s="197"/>
      <c r="I102" s="197"/>
      <c r="J102" s="198">
        <f>J188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236</v>
      </c>
      <c r="E103" s="197"/>
      <c r="F103" s="197"/>
      <c r="G103" s="197"/>
      <c r="H103" s="197"/>
      <c r="I103" s="197"/>
      <c r="J103" s="198">
        <f>J232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127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Lávka na ul. Novosady v Novém Jičíně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112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230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114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001 - Bourací práce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Nový Jičín</v>
      </c>
      <c r="G119" s="41"/>
      <c r="H119" s="41"/>
      <c r="I119" s="33" t="s">
        <v>22</v>
      </c>
      <c r="J119" s="80" t="str">
        <f>IF(J14="","",J14)</f>
        <v>31. 1. 2024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Město Nový Jičín</v>
      </c>
      <c r="G121" s="41"/>
      <c r="H121" s="41"/>
      <c r="I121" s="33" t="s">
        <v>30</v>
      </c>
      <c r="J121" s="37" t="str">
        <f>E23</f>
        <v>Blank architekti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128</v>
      </c>
      <c r="D124" s="203" t="s">
        <v>62</v>
      </c>
      <c r="E124" s="203" t="s">
        <v>58</v>
      </c>
      <c r="F124" s="203" t="s">
        <v>59</v>
      </c>
      <c r="G124" s="203" t="s">
        <v>129</v>
      </c>
      <c r="H124" s="203" t="s">
        <v>130</v>
      </c>
      <c r="I124" s="203" t="s">
        <v>131</v>
      </c>
      <c r="J124" s="203" t="s">
        <v>118</v>
      </c>
      <c r="K124" s="204" t="s">
        <v>132</v>
      </c>
      <c r="L124" s="205"/>
      <c r="M124" s="101" t="s">
        <v>1</v>
      </c>
      <c r="N124" s="102" t="s">
        <v>41</v>
      </c>
      <c r="O124" s="102" t="s">
        <v>133</v>
      </c>
      <c r="P124" s="102" t="s">
        <v>134</v>
      </c>
      <c r="Q124" s="102" t="s">
        <v>135</v>
      </c>
      <c r="R124" s="102" t="s">
        <v>136</v>
      </c>
      <c r="S124" s="102" t="s">
        <v>137</v>
      </c>
      <c r="T124" s="103" t="s">
        <v>138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139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</f>
        <v>0</v>
      </c>
      <c r="Q125" s="105"/>
      <c r="R125" s="208">
        <f>R126</f>
        <v>4.804334319999999</v>
      </c>
      <c r="S125" s="105"/>
      <c r="T125" s="209">
        <f>T126</f>
        <v>150.411774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120</v>
      </c>
      <c r="BK125" s="210">
        <f>BK126</f>
        <v>0</v>
      </c>
    </row>
    <row r="126" spans="1:63" s="12" customFormat="1" ht="25.9" customHeight="1">
      <c r="A126" s="12"/>
      <c r="B126" s="211"/>
      <c r="C126" s="212"/>
      <c r="D126" s="213" t="s">
        <v>76</v>
      </c>
      <c r="E126" s="214" t="s">
        <v>237</v>
      </c>
      <c r="F126" s="214" t="s">
        <v>238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P127+P144+P188+P232</f>
        <v>0</v>
      </c>
      <c r="Q126" s="219"/>
      <c r="R126" s="220">
        <f>R127+R144+R188+R232</f>
        <v>4.804334319999999</v>
      </c>
      <c r="S126" s="219"/>
      <c r="T126" s="221">
        <f>T127+T144+T188+T232</f>
        <v>150.411774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76</v>
      </c>
      <c r="AU126" s="223" t="s">
        <v>77</v>
      </c>
      <c r="AY126" s="222" t="s">
        <v>143</v>
      </c>
      <c r="BK126" s="224">
        <f>BK127+BK144+BK188+BK232</f>
        <v>0</v>
      </c>
    </row>
    <row r="127" spans="1:63" s="12" customFormat="1" ht="22.8" customHeight="1">
      <c r="A127" s="12"/>
      <c r="B127" s="211"/>
      <c r="C127" s="212"/>
      <c r="D127" s="213" t="s">
        <v>76</v>
      </c>
      <c r="E127" s="225" t="s">
        <v>84</v>
      </c>
      <c r="F127" s="225" t="s">
        <v>239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SUM(P128:P143)</f>
        <v>0</v>
      </c>
      <c r="Q127" s="219"/>
      <c r="R127" s="220">
        <f>SUM(R128:R143)</f>
        <v>0.004091920000000001</v>
      </c>
      <c r="S127" s="219"/>
      <c r="T127" s="221">
        <f>SUM(T128:T143)</f>
        <v>22.080534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84</v>
      </c>
      <c r="AT127" s="223" t="s">
        <v>76</v>
      </c>
      <c r="AU127" s="223" t="s">
        <v>84</v>
      </c>
      <c r="AY127" s="222" t="s">
        <v>143</v>
      </c>
      <c r="BK127" s="224">
        <f>SUM(BK128:BK143)</f>
        <v>0</v>
      </c>
    </row>
    <row r="128" spans="1:65" s="2" customFormat="1" ht="16.5" customHeight="1">
      <c r="A128" s="39"/>
      <c r="B128" s="40"/>
      <c r="C128" s="227" t="s">
        <v>84</v>
      </c>
      <c r="D128" s="227" t="s">
        <v>146</v>
      </c>
      <c r="E128" s="228" t="s">
        <v>240</v>
      </c>
      <c r="F128" s="229" t="s">
        <v>241</v>
      </c>
      <c r="G128" s="230" t="s">
        <v>242</v>
      </c>
      <c r="H128" s="231">
        <v>32.569</v>
      </c>
      <c r="I128" s="232"/>
      <c r="J128" s="233">
        <f>ROUND(I128*H128,2)</f>
        <v>0</v>
      </c>
      <c r="K128" s="229" t="s">
        <v>243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0.268</v>
      </c>
      <c r="T128" s="237">
        <f>S128*H128</f>
        <v>8.728492000000001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160</v>
      </c>
      <c r="AT128" s="238" t="s">
        <v>146</v>
      </c>
      <c r="AU128" s="238" t="s">
        <v>86</v>
      </c>
      <c r="AY128" s="18" t="s">
        <v>143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84</v>
      </c>
      <c r="BK128" s="239">
        <f>ROUND(I128*H128,2)</f>
        <v>0</v>
      </c>
      <c r="BL128" s="18" t="s">
        <v>160</v>
      </c>
      <c r="BM128" s="238" t="s">
        <v>244</v>
      </c>
    </row>
    <row r="129" spans="1:47" s="2" customFormat="1" ht="12">
      <c r="A129" s="39"/>
      <c r="B129" s="40"/>
      <c r="C129" s="41"/>
      <c r="D129" s="240" t="s">
        <v>152</v>
      </c>
      <c r="E129" s="41"/>
      <c r="F129" s="241" t="s">
        <v>245</v>
      </c>
      <c r="G129" s="41"/>
      <c r="H129" s="41"/>
      <c r="I129" s="242"/>
      <c r="J129" s="41"/>
      <c r="K129" s="41"/>
      <c r="L129" s="45"/>
      <c r="M129" s="243"/>
      <c r="N129" s="244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152</v>
      </c>
      <c r="AU129" s="18" t="s">
        <v>86</v>
      </c>
    </row>
    <row r="130" spans="1:51" s="13" customFormat="1" ht="12">
      <c r="A130" s="13"/>
      <c r="B130" s="250"/>
      <c r="C130" s="251"/>
      <c r="D130" s="240" t="s">
        <v>246</v>
      </c>
      <c r="E130" s="252" t="s">
        <v>1</v>
      </c>
      <c r="F130" s="253" t="s">
        <v>247</v>
      </c>
      <c r="G130" s="251"/>
      <c r="H130" s="252" t="s">
        <v>1</v>
      </c>
      <c r="I130" s="254"/>
      <c r="J130" s="251"/>
      <c r="K130" s="251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246</v>
      </c>
      <c r="AU130" s="259" t="s">
        <v>86</v>
      </c>
      <c r="AV130" s="13" t="s">
        <v>84</v>
      </c>
      <c r="AW130" s="13" t="s">
        <v>32</v>
      </c>
      <c r="AX130" s="13" t="s">
        <v>77</v>
      </c>
      <c r="AY130" s="259" t="s">
        <v>143</v>
      </c>
    </row>
    <row r="131" spans="1:51" s="14" customFormat="1" ht="12">
      <c r="A131" s="14"/>
      <c r="B131" s="260"/>
      <c r="C131" s="261"/>
      <c r="D131" s="240" t="s">
        <v>246</v>
      </c>
      <c r="E131" s="262" t="s">
        <v>1</v>
      </c>
      <c r="F131" s="263" t="s">
        <v>248</v>
      </c>
      <c r="G131" s="261"/>
      <c r="H131" s="264">
        <v>17.318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0" t="s">
        <v>246</v>
      </c>
      <c r="AU131" s="270" t="s">
        <v>86</v>
      </c>
      <c r="AV131" s="14" t="s">
        <v>86</v>
      </c>
      <c r="AW131" s="14" t="s">
        <v>32</v>
      </c>
      <c r="AX131" s="14" t="s">
        <v>77</v>
      </c>
      <c r="AY131" s="270" t="s">
        <v>143</v>
      </c>
    </row>
    <row r="132" spans="1:51" s="14" customFormat="1" ht="12">
      <c r="A132" s="14"/>
      <c r="B132" s="260"/>
      <c r="C132" s="261"/>
      <c r="D132" s="240" t="s">
        <v>246</v>
      </c>
      <c r="E132" s="262" t="s">
        <v>1</v>
      </c>
      <c r="F132" s="263" t="s">
        <v>249</v>
      </c>
      <c r="G132" s="261"/>
      <c r="H132" s="264">
        <v>15.251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246</v>
      </c>
      <c r="AU132" s="270" t="s">
        <v>86</v>
      </c>
      <c r="AV132" s="14" t="s">
        <v>86</v>
      </c>
      <c r="AW132" s="14" t="s">
        <v>32</v>
      </c>
      <c r="AX132" s="14" t="s">
        <v>77</v>
      </c>
      <c r="AY132" s="270" t="s">
        <v>143</v>
      </c>
    </row>
    <row r="133" spans="1:51" s="15" customFormat="1" ht="12">
      <c r="A133" s="15"/>
      <c r="B133" s="271"/>
      <c r="C133" s="272"/>
      <c r="D133" s="240" t="s">
        <v>246</v>
      </c>
      <c r="E133" s="273" t="s">
        <v>1</v>
      </c>
      <c r="F133" s="274" t="s">
        <v>250</v>
      </c>
      <c r="G133" s="272"/>
      <c r="H133" s="275">
        <v>32.569</v>
      </c>
      <c r="I133" s="276"/>
      <c r="J133" s="272"/>
      <c r="K133" s="272"/>
      <c r="L133" s="277"/>
      <c r="M133" s="278"/>
      <c r="N133" s="279"/>
      <c r="O133" s="279"/>
      <c r="P133" s="279"/>
      <c r="Q133" s="279"/>
      <c r="R133" s="279"/>
      <c r="S133" s="279"/>
      <c r="T133" s="28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1" t="s">
        <v>246</v>
      </c>
      <c r="AU133" s="281" t="s">
        <v>86</v>
      </c>
      <c r="AV133" s="15" t="s">
        <v>160</v>
      </c>
      <c r="AW133" s="15" t="s">
        <v>32</v>
      </c>
      <c r="AX133" s="15" t="s">
        <v>84</v>
      </c>
      <c r="AY133" s="281" t="s">
        <v>143</v>
      </c>
    </row>
    <row r="134" spans="1:65" s="2" customFormat="1" ht="16.5" customHeight="1">
      <c r="A134" s="39"/>
      <c r="B134" s="40"/>
      <c r="C134" s="227" t="s">
        <v>86</v>
      </c>
      <c r="D134" s="227" t="s">
        <v>146</v>
      </c>
      <c r="E134" s="228" t="s">
        <v>251</v>
      </c>
      <c r="F134" s="229" t="s">
        <v>252</v>
      </c>
      <c r="G134" s="230" t="s">
        <v>242</v>
      </c>
      <c r="H134" s="231">
        <v>15.898</v>
      </c>
      <c r="I134" s="232"/>
      <c r="J134" s="233">
        <f>ROUND(I134*H134,2)</f>
        <v>0</v>
      </c>
      <c r="K134" s="229" t="s">
        <v>243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0.235</v>
      </c>
      <c r="T134" s="237">
        <f>S134*H134</f>
        <v>3.7360299999999995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160</v>
      </c>
      <c r="AT134" s="238" t="s">
        <v>146</v>
      </c>
      <c r="AU134" s="238" t="s">
        <v>86</v>
      </c>
      <c r="AY134" s="18" t="s">
        <v>143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84</v>
      </c>
      <c r="BK134" s="239">
        <f>ROUND(I134*H134,2)</f>
        <v>0</v>
      </c>
      <c r="BL134" s="18" t="s">
        <v>160</v>
      </c>
      <c r="BM134" s="238" t="s">
        <v>253</v>
      </c>
    </row>
    <row r="135" spans="1:47" s="2" customFormat="1" ht="12">
      <c r="A135" s="39"/>
      <c r="B135" s="40"/>
      <c r="C135" s="41"/>
      <c r="D135" s="240" t="s">
        <v>152</v>
      </c>
      <c r="E135" s="41"/>
      <c r="F135" s="241" t="s">
        <v>254</v>
      </c>
      <c r="G135" s="41"/>
      <c r="H135" s="41"/>
      <c r="I135" s="242"/>
      <c r="J135" s="41"/>
      <c r="K135" s="41"/>
      <c r="L135" s="45"/>
      <c r="M135" s="243"/>
      <c r="N135" s="244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152</v>
      </c>
      <c r="AU135" s="18" t="s">
        <v>86</v>
      </c>
    </row>
    <row r="136" spans="1:51" s="13" customFormat="1" ht="12">
      <c r="A136" s="13"/>
      <c r="B136" s="250"/>
      <c r="C136" s="251"/>
      <c r="D136" s="240" t="s">
        <v>246</v>
      </c>
      <c r="E136" s="252" t="s">
        <v>1</v>
      </c>
      <c r="F136" s="253" t="s">
        <v>255</v>
      </c>
      <c r="G136" s="251"/>
      <c r="H136" s="252" t="s">
        <v>1</v>
      </c>
      <c r="I136" s="254"/>
      <c r="J136" s="251"/>
      <c r="K136" s="251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246</v>
      </c>
      <c r="AU136" s="259" t="s">
        <v>86</v>
      </c>
      <c r="AV136" s="13" t="s">
        <v>84</v>
      </c>
      <c r="AW136" s="13" t="s">
        <v>32</v>
      </c>
      <c r="AX136" s="13" t="s">
        <v>77</v>
      </c>
      <c r="AY136" s="259" t="s">
        <v>143</v>
      </c>
    </row>
    <row r="137" spans="1:51" s="14" customFormat="1" ht="12">
      <c r="A137" s="14"/>
      <c r="B137" s="260"/>
      <c r="C137" s="261"/>
      <c r="D137" s="240" t="s">
        <v>246</v>
      </c>
      <c r="E137" s="262" t="s">
        <v>1</v>
      </c>
      <c r="F137" s="263" t="s">
        <v>256</v>
      </c>
      <c r="G137" s="261"/>
      <c r="H137" s="264">
        <v>15.898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0" t="s">
        <v>246</v>
      </c>
      <c r="AU137" s="270" t="s">
        <v>86</v>
      </c>
      <c r="AV137" s="14" t="s">
        <v>86</v>
      </c>
      <c r="AW137" s="14" t="s">
        <v>32</v>
      </c>
      <c r="AX137" s="14" t="s">
        <v>84</v>
      </c>
      <c r="AY137" s="270" t="s">
        <v>143</v>
      </c>
    </row>
    <row r="138" spans="1:65" s="2" customFormat="1" ht="21.75" customHeight="1">
      <c r="A138" s="39"/>
      <c r="B138" s="40"/>
      <c r="C138" s="227" t="s">
        <v>156</v>
      </c>
      <c r="D138" s="227" t="s">
        <v>146</v>
      </c>
      <c r="E138" s="228" t="s">
        <v>257</v>
      </c>
      <c r="F138" s="229" t="s">
        <v>258</v>
      </c>
      <c r="G138" s="230" t="s">
        <v>242</v>
      </c>
      <c r="H138" s="231">
        <v>102.298</v>
      </c>
      <c r="I138" s="232"/>
      <c r="J138" s="233">
        <f>ROUND(I138*H138,2)</f>
        <v>0</v>
      </c>
      <c r="K138" s="229" t="s">
        <v>243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4E-05</v>
      </c>
      <c r="R138" s="236">
        <f>Q138*H138</f>
        <v>0.004091920000000001</v>
      </c>
      <c r="S138" s="236">
        <v>0.094</v>
      </c>
      <c r="T138" s="237">
        <f>S138*H138</f>
        <v>9.616012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160</v>
      </c>
      <c r="AT138" s="238" t="s">
        <v>146</v>
      </c>
      <c r="AU138" s="238" t="s">
        <v>86</v>
      </c>
      <c r="AY138" s="18" t="s">
        <v>143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84</v>
      </c>
      <c r="BK138" s="239">
        <f>ROUND(I138*H138,2)</f>
        <v>0</v>
      </c>
      <c r="BL138" s="18" t="s">
        <v>160</v>
      </c>
      <c r="BM138" s="238" t="s">
        <v>259</v>
      </c>
    </row>
    <row r="139" spans="1:47" s="2" customFormat="1" ht="12">
      <c r="A139" s="39"/>
      <c r="B139" s="40"/>
      <c r="C139" s="41"/>
      <c r="D139" s="240" t="s">
        <v>152</v>
      </c>
      <c r="E139" s="41"/>
      <c r="F139" s="241" t="s">
        <v>260</v>
      </c>
      <c r="G139" s="41"/>
      <c r="H139" s="41"/>
      <c r="I139" s="242"/>
      <c r="J139" s="41"/>
      <c r="K139" s="41"/>
      <c r="L139" s="45"/>
      <c r="M139" s="243"/>
      <c r="N139" s="244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152</v>
      </c>
      <c r="AU139" s="18" t="s">
        <v>86</v>
      </c>
    </row>
    <row r="140" spans="1:51" s="13" customFormat="1" ht="12">
      <c r="A140" s="13"/>
      <c r="B140" s="250"/>
      <c r="C140" s="251"/>
      <c r="D140" s="240" t="s">
        <v>246</v>
      </c>
      <c r="E140" s="252" t="s">
        <v>1</v>
      </c>
      <c r="F140" s="253" t="s">
        <v>261</v>
      </c>
      <c r="G140" s="251"/>
      <c r="H140" s="252" t="s">
        <v>1</v>
      </c>
      <c r="I140" s="254"/>
      <c r="J140" s="251"/>
      <c r="K140" s="251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246</v>
      </c>
      <c r="AU140" s="259" t="s">
        <v>86</v>
      </c>
      <c r="AV140" s="13" t="s">
        <v>84</v>
      </c>
      <c r="AW140" s="13" t="s">
        <v>32</v>
      </c>
      <c r="AX140" s="13" t="s">
        <v>77</v>
      </c>
      <c r="AY140" s="259" t="s">
        <v>143</v>
      </c>
    </row>
    <row r="141" spans="1:51" s="14" customFormat="1" ht="12">
      <c r="A141" s="14"/>
      <c r="B141" s="260"/>
      <c r="C141" s="261"/>
      <c r="D141" s="240" t="s">
        <v>246</v>
      </c>
      <c r="E141" s="262" t="s">
        <v>1</v>
      </c>
      <c r="F141" s="263" t="s">
        <v>262</v>
      </c>
      <c r="G141" s="261"/>
      <c r="H141" s="264">
        <v>15.898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246</v>
      </c>
      <c r="AU141" s="270" t="s">
        <v>86</v>
      </c>
      <c r="AV141" s="14" t="s">
        <v>86</v>
      </c>
      <c r="AW141" s="14" t="s">
        <v>32</v>
      </c>
      <c r="AX141" s="14" t="s">
        <v>77</v>
      </c>
      <c r="AY141" s="270" t="s">
        <v>143</v>
      </c>
    </row>
    <row r="142" spans="1:51" s="14" customFormat="1" ht="12">
      <c r="A142" s="14"/>
      <c r="B142" s="260"/>
      <c r="C142" s="261"/>
      <c r="D142" s="240" t="s">
        <v>246</v>
      </c>
      <c r="E142" s="262" t="s">
        <v>1</v>
      </c>
      <c r="F142" s="263" t="s">
        <v>263</v>
      </c>
      <c r="G142" s="261"/>
      <c r="H142" s="264">
        <v>86.4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246</v>
      </c>
      <c r="AU142" s="270" t="s">
        <v>86</v>
      </c>
      <c r="AV142" s="14" t="s">
        <v>86</v>
      </c>
      <c r="AW142" s="14" t="s">
        <v>32</v>
      </c>
      <c r="AX142" s="14" t="s">
        <v>77</v>
      </c>
      <c r="AY142" s="270" t="s">
        <v>143</v>
      </c>
    </row>
    <row r="143" spans="1:51" s="15" customFormat="1" ht="12">
      <c r="A143" s="15"/>
      <c r="B143" s="271"/>
      <c r="C143" s="272"/>
      <c r="D143" s="240" t="s">
        <v>246</v>
      </c>
      <c r="E143" s="273" t="s">
        <v>1</v>
      </c>
      <c r="F143" s="274" t="s">
        <v>250</v>
      </c>
      <c r="G143" s="272"/>
      <c r="H143" s="275">
        <v>102.298</v>
      </c>
      <c r="I143" s="276"/>
      <c r="J143" s="272"/>
      <c r="K143" s="272"/>
      <c r="L143" s="277"/>
      <c r="M143" s="278"/>
      <c r="N143" s="279"/>
      <c r="O143" s="279"/>
      <c r="P143" s="279"/>
      <c r="Q143" s="279"/>
      <c r="R143" s="279"/>
      <c r="S143" s="279"/>
      <c r="T143" s="28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1" t="s">
        <v>246</v>
      </c>
      <c r="AU143" s="281" t="s">
        <v>86</v>
      </c>
      <c r="AV143" s="15" t="s">
        <v>160</v>
      </c>
      <c r="AW143" s="15" t="s">
        <v>32</v>
      </c>
      <c r="AX143" s="15" t="s">
        <v>84</v>
      </c>
      <c r="AY143" s="281" t="s">
        <v>143</v>
      </c>
    </row>
    <row r="144" spans="1:63" s="12" customFormat="1" ht="22.8" customHeight="1">
      <c r="A144" s="12"/>
      <c r="B144" s="211"/>
      <c r="C144" s="212"/>
      <c r="D144" s="213" t="s">
        <v>76</v>
      </c>
      <c r="E144" s="225" t="s">
        <v>181</v>
      </c>
      <c r="F144" s="225" t="s">
        <v>264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SUM(P145:P187)</f>
        <v>0</v>
      </c>
      <c r="Q144" s="219"/>
      <c r="R144" s="220">
        <f>SUM(R145:R187)</f>
        <v>4.800242399999999</v>
      </c>
      <c r="S144" s="219"/>
      <c r="T144" s="221">
        <f>SUM(T145:T187)</f>
        <v>128.33124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84</v>
      </c>
      <c r="AT144" s="223" t="s">
        <v>76</v>
      </c>
      <c r="AU144" s="223" t="s">
        <v>84</v>
      </c>
      <c r="AY144" s="222" t="s">
        <v>143</v>
      </c>
      <c r="BK144" s="224">
        <f>SUM(BK145:BK187)</f>
        <v>0</v>
      </c>
    </row>
    <row r="145" spans="1:65" s="2" customFormat="1" ht="16.5" customHeight="1">
      <c r="A145" s="39"/>
      <c r="B145" s="40"/>
      <c r="C145" s="227" t="s">
        <v>160</v>
      </c>
      <c r="D145" s="227" t="s">
        <v>146</v>
      </c>
      <c r="E145" s="228" t="s">
        <v>265</v>
      </c>
      <c r="F145" s="229" t="s">
        <v>266</v>
      </c>
      <c r="G145" s="230" t="s">
        <v>267</v>
      </c>
      <c r="H145" s="231">
        <v>7.2</v>
      </c>
      <c r="I145" s="232"/>
      <c r="J145" s="233">
        <f>ROUND(I145*H145,2)</f>
        <v>0</v>
      </c>
      <c r="K145" s="229" t="s">
        <v>243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160</v>
      </c>
      <c r="AT145" s="238" t="s">
        <v>146</v>
      </c>
      <c r="AU145" s="238" t="s">
        <v>86</v>
      </c>
      <c r="AY145" s="18" t="s">
        <v>143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160</v>
      </c>
      <c r="BM145" s="238" t="s">
        <v>268</v>
      </c>
    </row>
    <row r="146" spans="1:47" s="2" customFormat="1" ht="12">
      <c r="A146" s="39"/>
      <c r="B146" s="40"/>
      <c r="C146" s="41"/>
      <c r="D146" s="240" t="s">
        <v>152</v>
      </c>
      <c r="E146" s="41"/>
      <c r="F146" s="241" t="s">
        <v>269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152</v>
      </c>
      <c r="AU146" s="18" t="s">
        <v>86</v>
      </c>
    </row>
    <row r="147" spans="1:51" s="14" customFormat="1" ht="12">
      <c r="A147" s="14"/>
      <c r="B147" s="260"/>
      <c r="C147" s="261"/>
      <c r="D147" s="240" t="s">
        <v>246</v>
      </c>
      <c r="E147" s="262" t="s">
        <v>1</v>
      </c>
      <c r="F147" s="263" t="s">
        <v>270</v>
      </c>
      <c r="G147" s="261"/>
      <c r="H147" s="264">
        <v>7.2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246</v>
      </c>
      <c r="AU147" s="270" t="s">
        <v>86</v>
      </c>
      <c r="AV147" s="14" t="s">
        <v>86</v>
      </c>
      <c r="AW147" s="14" t="s">
        <v>32</v>
      </c>
      <c r="AX147" s="14" t="s">
        <v>84</v>
      </c>
      <c r="AY147" s="270" t="s">
        <v>143</v>
      </c>
    </row>
    <row r="148" spans="1:65" s="2" customFormat="1" ht="16.5" customHeight="1">
      <c r="A148" s="39"/>
      <c r="B148" s="40"/>
      <c r="C148" s="227" t="s">
        <v>142</v>
      </c>
      <c r="D148" s="227" t="s">
        <v>146</v>
      </c>
      <c r="E148" s="228" t="s">
        <v>271</v>
      </c>
      <c r="F148" s="229" t="s">
        <v>272</v>
      </c>
      <c r="G148" s="230" t="s">
        <v>242</v>
      </c>
      <c r="H148" s="231">
        <v>108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160</v>
      </c>
      <c r="AT148" s="238" t="s">
        <v>146</v>
      </c>
      <c r="AU148" s="238" t="s">
        <v>86</v>
      </c>
      <c r="AY148" s="18" t="s">
        <v>143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160</v>
      </c>
      <c r="BM148" s="238" t="s">
        <v>273</v>
      </c>
    </row>
    <row r="149" spans="1:47" s="2" customFormat="1" ht="12">
      <c r="A149" s="39"/>
      <c r="B149" s="40"/>
      <c r="C149" s="41"/>
      <c r="D149" s="240" t="s">
        <v>152</v>
      </c>
      <c r="E149" s="41"/>
      <c r="F149" s="241" t="s">
        <v>274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152</v>
      </c>
      <c r="AU149" s="18" t="s">
        <v>86</v>
      </c>
    </row>
    <row r="150" spans="1:51" s="14" customFormat="1" ht="12">
      <c r="A150" s="14"/>
      <c r="B150" s="260"/>
      <c r="C150" s="261"/>
      <c r="D150" s="240" t="s">
        <v>246</v>
      </c>
      <c r="E150" s="262" t="s">
        <v>1</v>
      </c>
      <c r="F150" s="263" t="s">
        <v>275</v>
      </c>
      <c r="G150" s="261"/>
      <c r="H150" s="264">
        <v>108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246</v>
      </c>
      <c r="AU150" s="270" t="s">
        <v>86</v>
      </c>
      <c r="AV150" s="14" t="s">
        <v>86</v>
      </c>
      <c r="AW150" s="14" t="s">
        <v>32</v>
      </c>
      <c r="AX150" s="14" t="s">
        <v>84</v>
      </c>
      <c r="AY150" s="270" t="s">
        <v>143</v>
      </c>
    </row>
    <row r="151" spans="1:65" s="2" customFormat="1" ht="21.75" customHeight="1">
      <c r="A151" s="39"/>
      <c r="B151" s="40"/>
      <c r="C151" s="227" t="s">
        <v>167</v>
      </c>
      <c r="D151" s="227" t="s">
        <v>146</v>
      </c>
      <c r="E151" s="228" t="s">
        <v>276</v>
      </c>
      <c r="F151" s="229" t="s">
        <v>277</v>
      </c>
      <c r="G151" s="230" t="s">
        <v>278</v>
      </c>
      <c r="H151" s="231">
        <v>40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160</v>
      </c>
      <c r="AT151" s="238" t="s">
        <v>146</v>
      </c>
      <c r="AU151" s="238" t="s">
        <v>86</v>
      </c>
      <c r="AY151" s="18" t="s">
        <v>143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160</v>
      </c>
      <c r="BM151" s="238" t="s">
        <v>279</v>
      </c>
    </row>
    <row r="152" spans="1:47" s="2" customFormat="1" ht="12">
      <c r="A152" s="39"/>
      <c r="B152" s="40"/>
      <c r="C152" s="41"/>
      <c r="D152" s="240" t="s">
        <v>152</v>
      </c>
      <c r="E152" s="41"/>
      <c r="F152" s="241" t="s">
        <v>277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152</v>
      </c>
      <c r="AU152" s="18" t="s">
        <v>86</v>
      </c>
    </row>
    <row r="153" spans="1:51" s="13" customFormat="1" ht="12">
      <c r="A153" s="13"/>
      <c r="B153" s="250"/>
      <c r="C153" s="251"/>
      <c r="D153" s="240" t="s">
        <v>246</v>
      </c>
      <c r="E153" s="252" t="s">
        <v>1</v>
      </c>
      <c r="F153" s="253" t="s">
        <v>280</v>
      </c>
      <c r="G153" s="251"/>
      <c r="H153" s="252" t="s">
        <v>1</v>
      </c>
      <c r="I153" s="254"/>
      <c r="J153" s="251"/>
      <c r="K153" s="251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246</v>
      </c>
      <c r="AU153" s="259" t="s">
        <v>86</v>
      </c>
      <c r="AV153" s="13" t="s">
        <v>84</v>
      </c>
      <c r="AW153" s="13" t="s">
        <v>32</v>
      </c>
      <c r="AX153" s="13" t="s">
        <v>77</v>
      </c>
      <c r="AY153" s="259" t="s">
        <v>143</v>
      </c>
    </row>
    <row r="154" spans="1:51" s="14" customFormat="1" ht="12">
      <c r="A154" s="14"/>
      <c r="B154" s="260"/>
      <c r="C154" s="261"/>
      <c r="D154" s="240" t="s">
        <v>246</v>
      </c>
      <c r="E154" s="262" t="s">
        <v>1</v>
      </c>
      <c r="F154" s="263" t="s">
        <v>281</v>
      </c>
      <c r="G154" s="261"/>
      <c r="H154" s="264">
        <v>40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246</v>
      </c>
      <c r="AU154" s="270" t="s">
        <v>86</v>
      </c>
      <c r="AV154" s="14" t="s">
        <v>86</v>
      </c>
      <c r="AW154" s="14" t="s">
        <v>32</v>
      </c>
      <c r="AX154" s="14" t="s">
        <v>84</v>
      </c>
      <c r="AY154" s="270" t="s">
        <v>143</v>
      </c>
    </row>
    <row r="155" spans="1:65" s="2" customFormat="1" ht="12">
      <c r="A155" s="39"/>
      <c r="B155" s="40"/>
      <c r="C155" s="227" t="s">
        <v>171</v>
      </c>
      <c r="D155" s="227" t="s">
        <v>146</v>
      </c>
      <c r="E155" s="228" t="s">
        <v>282</v>
      </c>
      <c r="F155" s="229" t="s">
        <v>283</v>
      </c>
      <c r="G155" s="230" t="s">
        <v>284</v>
      </c>
      <c r="H155" s="231">
        <v>2400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160</v>
      </c>
      <c r="AT155" s="238" t="s">
        <v>146</v>
      </c>
      <c r="AU155" s="238" t="s">
        <v>86</v>
      </c>
      <c r="AY155" s="18" t="s">
        <v>143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84</v>
      </c>
      <c r="BK155" s="239">
        <f>ROUND(I155*H155,2)</f>
        <v>0</v>
      </c>
      <c r="BL155" s="18" t="s">
        <v>160</v>
      </c>
      <c r="BM155" s="238" t="s">
        <v>285</v>
      </c>
    </row>
    <row r="156" spans="1:47" s="2" customFormat="1" ht="12">
      <c r="A156" s="39"/>
      <c r="B156" s="40"/>
      <c r="C156" s="41"/>
      <c r="D156" s="240" t="s">
        <v>152</v>
      </c>
      <c r="E156" s="41"/>
      <c r="F156" s="241" t="s">
        <v>283</v>
      </c>
      <c r="G156" s="41"/>
      <c r="H156" s="41"/>
      <c r="I156" s="242"/>
      <c r="J156" s="41"/>
      <c r="K156" s="41"/>
      <c r="L156" s="45"/>
      <c r="M156" s="243"/>
      <c r="N156" s="244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152</v>
      </c>
      <c r="AU156" s="18" t="s">
        <v>86</v>
      </c>
    </row>
    <row r="157" spans="1:51" s="13" customFormat="1" ht="12">
      <c r="A157" s="13"/>
      <c r="B157" s="250"/>
      <c r="C157" s="251"/>
      <c r="D157" s="240" t="s">
        <v>246</v>
      </c>
      <c r="E157" s="252" t="s">
        <v>1</v>
      </c>
      <c r="F157" s="253" t="s">
        <v>280</v>
      </c>
      <c r="G157" s="251"/>
      <c r="H157" s="252" t="s">
        <v>1</v>
      </c>
      <c r="I157" s="254"/>
      <c r="J157" s="251"/>
      <c r="K157" s="251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246</v>
      </c>
      <c r="AU157" s="259" t="s">
        <v>86</v>
      </c>
      <c r="AV157" s="13" t="s">
        <v>84</v>
      </c>
      <c r="AW157" s="13" t="s">
        <v>32</v>
      </c>
      <c r="AX157" s="13" t="s">
        <v>77</v>
      </c>
      <c r="AY157" s="259" t="s">
        <v>143</v>
      </c>
    </row>
    <row r="158" spans="1:51" s="14" customFormat="1" ht="12">
      <c r="A158" s="14"/>
      <c r="B158" s="260"/>
      <c r="C158" s="261"/>
      <c r="D158" s="240" t="s">
        <v>246</v>
      </c>
      <c r="E158" s="262" t="s">
        <v>1</v>
      </c>
      <c r="F158" s="263" t="s">
        <v>286</v>
      </c>
      <c r="G158" s="261"/>
      <c r="H158" s="264">
        <v>2400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246</v>
      </c>
      <c r="AU158" s="270" t="s">
        <v>86</v>
      </c>
      <c r="AV158" s="14" t="s">
        <v>86</v>
      </c>
      <c r="AW158" s="14" t="s">
        <v>32</v>
      </c>
      <c r="AX158" s="14" t="s">
        <v>84</v>
      </c>
      <c r="AY158" s="270" t="s">
        <v>143</v>
      </c>
    </row>
    <row r="159" spans="1:65" s="2" customFormat="1" ht="21.75" customHeight="1">
      <c r="A159" s="39"/>
      <c r="B159" s="40"/>
      <c r="C159" s="227" t="s">
        <v>175</v>
      </c>
      <c r="D159" s="227" t="s">
        <v>146</v>
      </c>
      <c r="E159" s="228" t="s">
        <v>287</v>
      </c>
      <c r="F159" s="229" t="s">
        <v>288</v>
      </c>
      <c r="G159" s="230" t="s">
        <v>278</v>
      </c>
      <c r="H159" s="231">
        <v>40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160</v>
      </c>
      <c r="AT159" s="238" t="s">
        <v>146</v>
      </c>
      <c r="AU159" s="238" t="s">
        <v>86</v>
      </c>
      <c r="AY159" s="18" t="s">
        <v>143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160</v>
      </c>
      <c r="BM159" s="238" t="s">
        <v>289</v>
      </c>
    </row>
    <row r="160" spans="1:47" s="2" customFormat="1" ht="12">
      <c r="A160" s="39"/>
      <c r="B160" s="40"/>
      <c r="C160" s="41"/>
      <c r="D160" s="240" t="s">
        <v>152</v>
      </c>
      <c r="E160" s="41"/>
      <c r="F160" s="241" t="s">
        <v>288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152</v>
      </c>
      <c r="AU160" s="18" t="s">
        <v>86</v>
      </c>
    </row>
    <row r="161" spans="1:51" s="13" customFormat="1" ht="12">
      <c r="A161" s="13"/>
      <c r="B161" s="250"/>
      <c r="C161" s="251"/>
      <c r="D161" s="240" t="s">
        <v>246</v>
      </c>
      <c r="E161" s="252" t="s">
        <v>1</v>
      </c>
      <c r="F161" s="253" t="s">
        <v>280</v>
      </c>
      <c r="G161" s="251"/>
      <c r="H161" s="252" t="s">
        <v>1</v>
      </c>
      <c r="I161" s="254"/>
      <c r="J161" s="251"/>
      <c r="K161" s="251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246</v>
      </c>
      <c r="AU161" s="259" t="s">
        <v>86</v>
      </c>
      <c r="AV161" s="13" t="s">
        <v>84</v>
      </c>
      <c r="AW161" s="13" t="s">
        <v>32</v>
      </c>
      <c r="AX161" s="13" t="s">
        <v>77</v>
      </c>
      <c r="AY161" s="259" t="s">
        <v>143</v>
      </c>
    </row>
    <row r="162" spans="1:51" s="14" customFormat="1" ht="12">
      <c r="A162" s="14"/>
      <c r="B162" s="260"/>
      <c r="C162" s="261"/>
      <c r="D162" s="240" t="s">
        <v>246</v>
      </c>
      <c r="E162" s="262" t="s">
        <v>1</v>
      </c>
      <c r="F162" s="263" t="s">
        <v>281</v>
      </c>
      <c r="G162" s="261"/>
      <c r="H162" s="264">
        <v>40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0" t="s">
        <v>246</v>
      </c>
      <c r="AU162" s="270" t="s">
        <v>86</v>
      </c>
      <c r="AV162" s="14" t="s">
        <v>86</v>
      </c>
      <c r="AW162" s="14" t="s">
        <v>32</v>
      </c>
      <c r="AX162" s="14" t="s">
        <v>84</v>
      </c>
      <c r="AY162" s="270" t="s">
        <v>143</v>
      </c>
    </row>
    <row r="163" spans="1:65" s="2" customFormat="1" ht="16.5" customHeight="1">
      <c r="A163" s="39"/>
      <c r="B163" s="40"/>
      <c r="C163" s="227" t="s">
        <v>181</v>
      </c>
      <c r="D163" s="227" t="s">
        <v>146</v>
      </c>
      <c r="E163" s="228" t="s">
        <v>290</v>
      </c>
      <c r="F163" s="229" t="s">
        <v>291</v>
      </c>
      <c r="G163" s="230" t="s">
        <v>292</v>
      </c>
      <c r="H163" s="231">
        <v>39.44</v>
      </c>
      <c r="I163" s="232"/>
      <c r="J163" s="233">
        <f>ROUND(I163*H163,2)</f>
        <v>0</v>
      </c>
      <c r="K163" s="229" t="s">
        <v>243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0.12171</v>
      </c>
      <c r="R163" s="236">
        <f>Q163*H163</f>
        <v>4.800242399999999</v>
      </c>
      <c r="S163" s="236">
        <v>2.4</v>
      </c>
      <c r="T163" s="237">
        <f>S163*H163</f>
        <v>94.65599999999999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160</v>
      </c>
      <c r="AT163" s="238" t="s">
        <v>146</v>
      </c>
      <c r="AU163" s="238" t="s">
        <v>86</v>
      </c>
      <c r="AY163" s="18" t="s">
        <v>143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84</v>
      </c>
      <c r="BK163" s="239">
        <f>ROUND(I163*H163,2)</f>
        <v>0</v>
      </c>
      <c r="BL163" s="18" t="s">
        <v>160</v>
      </c>
      <c r="BM163" s="238" t="s">
        <v>293</v>
      </c>
    </row>
    <row r="164" spans="1:47" s="2" customFormat="1" ht="12">
      <c r="A164" s="39"/>
      <c r="B164" s="40"/>
      <c r="C164" s="41"/>
      <c r="D164" s="240" t="s">
        <v>152</v>
      </c>
      <c r="E164" s="41"/>
      <c r="F164" s="241" t="s">
        <v>294</v>
      </c>
      <c r="G164" s="41"/>
      <c r="H164" s="41"/>
      <c r="I164" s="242"/>
      <c r="J164" s="41"/>
      <c r="K164" s="41"/>
      <c r="L164" s="45"/>
      <c r="M164" s="243"/>
      <c r="N164" s="244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152</v>
      </c>
      <c r="AU164" s="18" t="s">
        <v>86</v>
      </c>
    </row>
    <row r="165" spans="1:51" s="14" customFormat="1" ht="12">
      <c r="A165" s="14"/>
      <c r="B165" s="260"/>
      <c r="C165" s="261"/>
      <c r="D165" s="240" t="s">
        <v>246</v>
      </c>
      <c r="E165" s="262" t="s">
        <v>1</v>
      </c>
      <c r="F165" s="263" t="s">
        <v>295</v>
      </c>
      <c r="G165" s="261"/>
      <c r="H165" s="264">
        <v>10.95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246</v>
      </c>
      <c r="AU165" s="270" t="s">
        <v>86</v>
      </c>
      <c r="AV165" s="14" t="s">
        <v>86</v>
      </c>
      <c r="AW165" s="14" t="s">
        <v>32</v>
      </c>
      <c r="AX165" s="14" t="s">
        <v>77</v>
      </c>
      <c r="AY165" s="270" t="s">
        <v>143</v>
      </c>
    </row>
    <row r="166" spans="1:51" s="14" customFormat="1" ht="12">
      <c r="A166" s="14"/>
      <c r="B166" s="260"/>
      <c r="C166" s="261"/>
      <c r="D166" s="240" t="s">
        <v>246</v>
      </c>
      <c r="E166" s="262" t="s">
        <v>1</v>
      </c>
      <c r="F166" s="263" t="s">
        <v>296</v>
      </c>
      <c r="G166" s="261"/>
      <c r="H166" s="264">
        <v>28.49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0" t="s">
        <v>246</v>
      </c>
      <c r="AU166" s="270" t="s">
        <v>86</v>
      </c>
      <c r="AV166" s="14" t="s">
        <v>86</v>
      </c>
      <c r="AW166" s="14" t="s">
        <v>32</v>
      </c>
      <c r="AX166" s="14" t="s">
        <v>77</v>
      </c>
      <c r="AY166" s="270" t="s">
        <v>143</v>
      </c>
    </row>
    <row r="167" spans="1:51" s="15" customFormat="1" ht="12">
      <c r="A167" s="15"/>
      <c r="B167" s="271"/>
      <c r="C167" s="272"/>
      <c r="D167" s="240" t="s">
        <v>246</v>
      </c>
      <c r="E167" s="273" t="s">
        <v>1</v>
      </c>
      <c r="F167" s="274" t="s">
        <v>250</v>
      </c>
      <c r="G167" s="272"/>
      <c r="H167" s="275">
        <v>39.44</v>
      </c>
      <c r="I167" s="276"/>
      <c r="J167" s="272"/>
      <c r="K167" s="272"/>
      <c r="L167" s="277"/>
      <c r="M167" s="278"/>
      <c r="N167" s="279"/>
      <c r="O167" s="279"/>
      <c r="P167" s="279"/>
      <c r="Q167" s="279"/>
      <c r="R167" s="279"/>
      <c r="S167" s="279"/>
      <c r="T167" s="28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1" t="s">
        <v>246</v>
      </c>
      <c r="AU167" s="281" t="s">
        <v>86</v>
      </c>
      <c r="AV167" s="15" t="s">
        <v>160</v>
      </c>
      <c r="AW167" s="15" t="s">
        <v>32</v>
      </c>
      <c r="AX167" s="15" t="s">
        <v>84</v>
      </c>
      <c r="AY167" s="281" t="s">
        <v>143</v>
      </c>
    </row>
    <row r="168" spans="1:65" s="2" customFormat="1" ht="16.5" customHeight="1">
      <c r="A168" s="39"/>
      <c r="B168" s="40"/>
      <c r="C168" s="227" t="s">
        <v>187</v>
      </c>
      <c r="D168" s="227" t="s">
        <v>146</v>
      </c>
      <c r="E168" s="228" t="s">
        <v>297</v>
      </c>
      <c r="F168" s="229" t="s">
        <v>298</v>
      </c>
      <c r="G168" s="230" t="s">
        <v>292</v>
      </c>
      <c r="H168" s="231">
        <v>4.152</v>
      </c>
      <c r="I168" s="232"/>
      <c r="J168" s="233">
        <f>ROUND(I168*H168,2)</f>
        <v>0</v>
      </c>
      <c r="K168" s="229" t="s">
        <v>243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0.808</v>
      </c>
      <c r="T168" s="237">
        <f>S168*H168</f>
        <v>3.3548160000000005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160</v>
      </c>
      <c r="AT168" s="238" t="s">
        <v>146</v>
      </c>
      <c r="AU168" s="238" t="s">
        <v>86</v>
      </c>
      <c r="AY168" s="18" t="s">
        <v>143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160</v>
      </c>
      <c r="BM168" s="238" t="s">
        <v>299</v>
      </c>
    </row>
    <row r="169" spans="1:47" s="2" customFormat="1" ht="12">
      <c r="A169" s="39"/>
      <c r="B169" s="40"/>
      <c r="C169" s="41"/>
      <c r="D169" s="240" t="s">
        <v>152</v>
      </c>
      <c r="E169" s="41"/>
      <c r="F169" s="241" t="s">
        <v>300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86</v>
      </c>
    </row>
    <row r="170" spans="1:51" s="14" customFormat="1" ht="12">
      <c r="A170" s="14"/>
      <c r="B170" s="260"/>
      <c r="C170" s="261"/>
      <c r="D170" s="240" t="s">
        <v>246</v>
      </c>
      <c r="E170" s="262" t="s">
        <v>1</v>
      </c>
      <c r="F170" s="263" t="s">
        <v>301</v>
      </c>
      <c r="G170" s="261"/>
      <c r="H170" s="264">
        <v>4.152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0" t="s">
        <v>246</v>
      </c>
      <c r="AU170" s="270" t="s">
        <v>86</v>
      </c>
      <c r="AV170" s="14" t="s">
        <v>86</v>
      </c>
      <c r="AW170" s="14" t="s">
        <v>32</v>
      </c>
      <c r="AX170" s="14" t="s">
        <v>84</v>
      </c>
      <c r="AY170" s="270" t="s">
        <v>143</v>
      </c>
    </row>
    <row r="171" spans="1:65" s="2" customFormat="1" ht="16.5" customHeight="1">
      <c r="A171" s="39"/>
      <c r="B171" s="40"/>
      <c r="C171" s="227" t="s">
        <v>191</v>
      </c>
      <c r="D171" s="227" t="s">
        <v>146</v>
      </c>
      <c r="E171" s="228" t="s">
        <v>302</v>
      </c>
      <c r="F171" s="229" t="s">
        <v>303</v>
      </c>
      <c r="G171" s="230" t="s">
        <v>304</v>
      </c>
      <c r="H171" s="231">
        <v>28200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0.001</v>
      </c>
      <c r="T171" s="237">
        <f>S171*H171</f>
        <v>28.2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160</v>
      </c>
      <c r="AT171" s="238" t="s">
        <v>146</v>
      </c>
      <c r="AU171" s="238" t="s">
        <v>86</v>
      </c>
      <c r="AY171" s="18" t="s">
        <v>143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84</v>
      </c>
      <c r="BK171" s="239">
        <f>ROUND(I171*H171,2)</f>
        <v>0</v>
      </c>
      <c r="BL171" s="18" t="s">
        <v>160</v>
      </c>
      <c r="BM171" s="238" t="s">
        <v>305</v>
      </c>
    </row>
    <row r="172" spans="1:47" s="2" customFormat="1" ht="12">
      <c r="A172" s="39"/>
      <c r="B172" s="40"/>
      <c r="C172" s="41"/>
      <c r="D172" s="240" t="s">
        <v>152</v>
      </c>
      <c r="E172" s="41"/>
      <c r="F172" s="241" t="s">
        <v>303</v>
      </c>
      <c r="G172" s="41"/>
      <c r="H172" s="41"/>
      <c r="I172" s="242"/>
      <c r="J172" s="41"/>
      <c r="K172" s="41"/>
      <c r="L172" s="45"/>
      <c r="M172" s="243"/>
      <c r="N172" s="24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152</v>
      </c>
      <c r="AU172" s="18" t="s">
        <v>86</v>
      </c>
    </row>
    <row r="173" spans="1:47" s="2" customFormat="1" ht="12">
      <c r="A173" s="39"/>
      <c r="B173" s="40"/>
      <c r="C173" s="41"/>
      <c r="D173" s="240" t="s">
        <v>179</v>
      </c>
      <c r="E173" s="41"/>
      <c r="F173" s="245" t="s">
        <v>306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179</v>
      </c>
      <c r="AU173" s="18" t="s">
        <v>86</v>
      </c>
    </row>
    <row r="174" spans="1:51" s="14" customFormat="1" ht="12">
      <c r="A174" s="14"/>
      <c r="B174" s="260"/>
      <c r="C174" s="261"/>
      <c r="D174" s="240" t="s">
        <v>246</v>
      </c>
      <c r="E174" s="262" t="s">
        <v>1</v>
      </c>
      <c r="F174" s="263" t="s">
        <v>307</v>
      </c>
      <c r="G174" s="261"/>
      <c r="H174" s="264">
        <v>28200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246</v>
      </c>
      <c r="AU174" s="270" t="s">
        <v>86</v>
      </c>
      <c r="AV174" s="14" t="s">
        <v>86</v>
      </c>
      <c r="AW174" s="14" t="s">
        <v>32</v>
      </c>
      <c r="AX174" s="14" t="s">
        <v>84</v>
      </c>
      <c r="AY174" s="270" t="s">
        <v>143</v>
      </c>
    </row>
    <row r="175" spans="1:65" s="2" customFormat="1" ht="21.75" customHeight="1">
      <c r="A175" s="39"/>
      <c r="B175" s="40"/>
      <c r="C175" s="227" t="s">
        <v>8</v>
      </c>
      <c r="D175" s="227" t="s">
        <v>146</v>
      </c>
      <c r="E175" s="228" t="s">
        <v>308</v>
      </c>
      <c r="F175" s="229" t="s">
        <v>309</v>
      </c>
      <c r="G175" s="230" t="s">
        <v>267</v>
      </c>
      <c r="H175" s="231">
        <v>16.3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0.00248</v>
      </c>
      <c r="T175" s="237">
        <f>S175*H175</f>
        <v>0.040424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160</v>
      </c>
      <c r="AT175" s="238" t="s">
        <v>146</v>
      </c>
      <c r="AU175" s="238" t="s">
        <v>86</v>
      </c>
      <c r="AY175" s="18" t="s">
        <v>143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84</v>
      </c>
      <c r="BK175" s="239">
        <f>ROUND(I175*H175,2)</f>
        <v>0</v>
      </c>
      <c r="BL175" s="18" t="s">
        <v>160</v>
      </c>
      <c r="BM175" s="238" t="s">
        <v>310</v>
      </c>
    </row>
    <row r="176" spans="1:47" s="2" customFormat="1" ht="12">
      <c r="A176" s="39"/>
      <c r="B176" s="40"/>
      <c r="C176" s="41"/>
      <c r="D176" s="240" t="s">
        <v>152</v>
      </c>
      <c r="E176" s="41"/>
      <c r="F176" s="241" t="s">
        <v>309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86</v>
      </c>
    </row>
    <row r="177" spans="1:51" s="14" customFormat="1" ht="12">
      <c r="A177" s="14"/>
      <c r="B177" s="260"/>
      <c r="C177" s="261"/>
      <c r="D177" s="240" t="s">
        <v>246</v>
      </c>
      <c r="E177" s="262" t="s">
        <v>1</v>
      </c>
      <c r="F177" s="263" t="s">
        <v>311</v>
      </c>
      <c r="G177" s="261"/>
      <c r="H177" s="264">
        <v>16.3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246</v>
      </c>
      <c r="AU177" s="270" t="s">
        <v>86</v>
      </c>
      <c r="AV177" s="14" t="s">
        <v>86</v>
      </c>
      <c r="AW177" s="14" t="s">
        <v>32</v>
      </c>
      <c r="AX177" s="14" t="s">
        <v>84</v>
      </c>
      <c r="AY177" s="270" t="s">
        <v>143</v>
      </c>
    </row>
    <row r="178" spans="1:65" s="2" customFormat="1" ht="16.5" customHeight="1">
      <c r="A178" s="39"/>
      <c r="B178" s="40"/>
      <c r="C178" s="227" t="s">
        <v>201</v>
      </c>
      <c r="D178" s="227" t="s">
        <v>146</v>
      </c>
      <c r="E178" s="228" t="s">
        <v>312</v>
      </c>
      <c r="F178" s="229" t="s">
        <v>313</v>
      </c>
      <c r="G178" s="230" t="s">
        <v>304</v>
      </c>
      <c r="H178" s="231">
        <v>2080</v>
      </c>
      <c r="I178" s="232"/>
      <c r="J178" s="233">
        <f>ROUND(I178*H178,2)</f>
        <v>0</v>
      </c>
      <c r="K178" s="229" t="s">
        <v>243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0.001</v>
      </c>
      <c r="T178" s="237">
        <f>S178*H178</f>
        <v>2.08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160</v>
      </c>
      <c r="AT178" s="238" t="s">
        <v>146</v>
      </c>
      <c r="AU178" s="238" t="s">
        <v>86</v>
      </c>
      <c r="AY178" s="18" t="s">
        <v>143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160</v>
      </c>
      <c r="BM178" s="238" t="s">
        <v>314</v>
      </c>
    </row>
    <row r="179" spans="1:47" s="2" customFormat="1" ht="12">
      <c r="A179" s="39"/>
      <c r="B179" s="40"/>
      <c r="C179" s="41"/>
      <c r="D179" s="240" t="s">
        <v>152</v>
      </c>
      <c r="E179" s="41"/>
      <c r="F179" s="241" t="s">
        <v>315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86</v>
      </c>
    </row>
    <row r="180" spans="1:47" s="2" customFormat="1" ht="12">
      <c r="A180" s="39"/>
      <c r="B180" s="40"/>
      <c r="C180" s="41"/>
      <c r="D180" s="240" t="s">
        <v>179</v>
      </c>
      <c r="E180" s="41"/>
      <c r="F180" s="245" t="s">
        <v>306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179</v>
      </c>
      <c r="AU180" s="18" t="s">
        <v>86</v>
      </c>
    </row>
    <row r="181" spans="1:51" s="14" customFormat="1" ht="12">
      <c r="A181" s="14"/>
      <c r="B181" s="260"/>
      <c r="C181" s="261"/>
      <c r="D181" s="240" t="s">
        <v>246</v>
      </c>
      <c r="E181" s="262" t="s">
        <v>1</v>
      </c>
      <c r="F181" s="263" t="s">
        <v>316</v>
      </c>
      <c r="G181" s="261"/>
      <c r="H181" s="264">
        <v>2080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0" t="s">
        <v>246</v>
      </c>
      <c r="AU181" s="270" t="s">
        <v>86</v>
      </c>
      <c r="AV181" s="14" t="s">
        <v>86</v>
      </c>
      <c r="AW181" s="14" t="s">
        <v>32</v>
      </c>
      <c r="AX181" s="14" t="s">
        <v>84</v>
      </c>
      <c r="AY181" s="270" t="s">
        <v>143</v>
      </c>
    </row>
    <row r="182" spans="1:65" s="2" customFormat="1" ht="16.5" customHeight="1">
      <c r="A182" s="39"/>
      <c r="B182" s="40"/>
      <c r="C182" s="227" t="s">
        <v>208</v>
      </c>
      <c r="D182" s="227" t="s">
        <v>146</v>
      </c>
      <c r="E182" s="228" t="s">
        <v>317</v>
      </c>
      <c r="F182" s="229" t="s">
        <v>318</v>
      </c>
      <c r="G182" s="230" t="s">
        <v>267</v>
      </c>
      <c r="H182" s="231">
        <v>5.4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160</v>
      </c>
      <c r="AT182" s="238" t="s">
        <v>146</v>
      </c>
      <c r="AU182" s="238" t="s">
        <v>86</v>
      </c>
      <c r="AY182" s="18" t="s">
        <v>143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84</v>
      </c>
      <c r="BK182" s="239">
        <f>ROUND(I182*H182,2)</f>
        <v>0</v>
      </c>
      <c r="BL182" s="18" t="s">
        <v>160</v>
      </c>
      <c r="BM182" s="238" t="s">
        <v>319</v>
      </c>
    </row>
    <row r="183" spans="1:47" s="2" customFormat="1" ht="12">
      <c r="A183" s="39"/>
      <c r="B183" s="40"/>
      <c r="C183" s="41"/>
      <c r="D183" s="240" t="s">
        <v>152</v>
      </c>
      <c r="E183" s="41"/>
      <c r="F183" s="241" t="s">
        <v>320</v>
      </c>
      <c r="G183" s="41"/>
      <c r="H183" s="41"/>
      <c r="I183" s="242"/>
      <c r="J183" s="41"/>
      <c r="K183" s="41"/>
      <c r="L183" s="45"/>
      <c r="M183" s="243"/>
      <c r="N183" s="24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152</v>
      </c>
      <c r="AU183" s="18" t="s">
        <v>86</v>
      </c>
    </row>
    <row r="184" spans="1:51" s="14" customFormat="1" ht="12">
      <c r="A184" s="14"/>
      <c r="B184" s="260"/>
      <c r="C184" s="261"/>
      <c r="D184" s="240" t="s">
        <v>246</v>
      </c>
      <c r="E184" s="262" t="s">
        <v>1</v>
      </c>
      <c r="F184" s="263" t="s">
        <v>321</v>
      </c>
      <c r="G184" s="261"/>
      <c r="H184" s="264">
        <v>5.4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0" t="s">
        <v>246</v>
      </c>
      <c r="AU184" s="270" t="s">
        <v>86</v>
      </c>
      <c r="AV184" s="14" t="s">
        <v>86</v>
      </c>
      <c r="AW184" s="14" t="s">
        <v>32</v>
      </c>
      <c r="AX184" s="14" t="s">
        <v>84</v>
      </c>
      <c r="AY184" s="270" t="s">
        <v>143</v>
      </c>
    </row>
    <row r="185" spans="1:65" s="2" customFormat="1" ht="16.5" customHeight="1">
      <c r="A185" s="39"/>
      <c r="B185" s="40"/>
      <c r="C185" s="227" t="s">
        <v>212</v>
      </c>
      <c r="D185" s="227" t="s">
        <v>146</v>
      </c>
      <c r="E185" s="228" t="s">
        <v>322</v>
      </c>
      <c r="F185" s="229" t="s">
        <v>323</v>
      </c>
      <c r="G185" s="230" t="s">
        <v>324</v>
      </c>
      <c r="H185" s="231">
        <v>4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160</v>
      </c>
      <c r="AT185" s="238" t="s">
        <v>146</v>
      </c>
      <c r="AU185" s="238" t="s">
        <v>86</v>
      </c>
      <c r="AY185" s="18" t="s">
        <v>143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84</v>
      </c>
      <c r="BK185" s="239">
        <f>ROUND(I185*H185,2)</f>
        <v>0</v>
      </c>
      <c r="BL185" s="18" t="s">
        <v>160</v>
      </c>
      <c r="BM185" s="238" t="s">
        <v>325</v>
      </c>
    </row>
    <row r="186" spans="1:47" s="2" customFormat="1" ht="12">
      <c r="A186" s="39"/>
      <c r="B186" s="40"/>
      <c r="C186" s="41"/>
      <c r="D186" s="240" t="s">
        <v>152</v>
      </c>
      <c r="E186" s="41"/>
      <c r="F186" s="241" t="s">
        <v>320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86</v>
      </c>
    </row>
    <row r="187" spans="1:51" s="14" customFormat="1" ht="12">
      <c r="A187" s="14"/>
      <c r="B187" s="260"/>
      <c r="C187" s="261"/>
      <c r="D187" s="240" t="s">
        <v>246</v>
      </c>
      <c r="E187" s="262" t="s">
        <v>1</v>
      </c>
      <c r="F187" s="263" t="s">
        <v>326</v>
      </c>
      <c r="G187" s="261"/>
      <c r="H187" s="264">
        <v>4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246</v>
      </c>
      <c r="AU187" s="270" t="s">
        <v>86</v>
      </c>
      <c r="AV187" s="14" t="s">
        <v>86</v>
      </c>
      <c r="AW187" s="14" t="s">
        <v>32</v>
      </c>
      <c r="AX187" s="14" t="s">
        <v>84</v>
      </c>
      <c r="AY187" s="270" t="s">
        <v>143</v>
      </c>
    </row>
    <row r="188" spans="1:63" s="12" customFormat="1" ht="22.8" customHeight="1">
      <c r="A188" s="12"/>
      <c r="B188" s="211"/>
      <c r="C188" s="212"/>
      <c r="D188" s="213" t="s">
        <v>76</v>
      </c>
      <c r="E188" s="225" t="s">
        <v>327</v>
      </c>
      <c r="F188" s="225" t="s">
        <v>328</v>
      </c>
      <c r="G188" s="212"/>
      <c r="H188" s="212"/>
      <c r="I188" s="215"/>
      <c r="J188" s="226">
        <f>BK188</f>
        <v>0</v>
      </c>
      <c r="K188" s="212"/>
      <c r="L188" s="217"/>
      <c r="M188" s="218"/>
      <c r="N188" s="219"/>
      <c r="O188" s="219"/>
      <c r="P188" s="220">
        <f>SUM(P189:P231)</f>
        <v>0</v>
      </c>
      <c r="Q188" s="219"/>
      <c r="R188" s="220">
        <f>SUM(R189:R231)</f>
        <v>0</v>
      </c>
      <c r="S188" s="219"/>
      <c r="T188" s="221">
        <f>SUM(T189:T231)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2" t="s">
        <v>84</v>
      </c>
      <c r="AT188" s="223" t="s">
        <v>76</v>
      </c>
      <c r="AU188" s="223" t="s">
        <v>84</v>
      </c>
      <c r="AY188" s="222" t="s">
        <v>143</v>
      </c>
      <c r="BK188" s="224">
        <f>SUM(BK189:BK231)</f>
        <v>0</v>
      </c>
    </row>
    <row r="189" spans="1:65" s="2" customFormat="1" ht="24.15" customHeight="1">
      <c r="A189" s="39"/>
      <c r="B189" s="40"/>
      <c r="C189" s="227" t="s">
        <v>216</v>
      </c>
      <c r="D189" s="227" t="s">
        <v>146</v>
      </c>
      <c r="E189" s="228" t="s">
        <v>329</v>
      </c>
      <c r="F189" s="229" t="s">
        <v>330</v>
      </c>
      <c r="G189" s="230" t="s">
        <v>331</v>
      </c>
      <c r="H189" s="231">
        <v>128.291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160</v>
      </c>
      <c r="AT189" s="238" t="s">
        <v>146</v>
      </c>
      <c r="AU189" s="238" t="s">
        <v>86</v>
      </c>
      <c r="AY189" s="18" t="s">
        <v>143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84</v>
      </c>
      <c r="BK189" s="239">
        <f>ROUND(I189*H189,2)</f>
        <v>0</v>
      </c>
      <c r="BL189" s="18" t="s">
        <v>160</v>
      </c>
      <c r="BM189" s="238" t="s">
        <v>332</v>
      </c>
    </row>
    <row r="190" spans="1:47" s="2" customFormat="1" ht="12">
      <c r="A190" s="39"/>
      <c r="B190" s="40"/>
      <c r="C190" s="41"/>
      <c r="D190" s="240" t="s">
        <v>152</v>
      </c>
      <c r="E190" s="41"/>
      <c r="F190" s="241" t="s">
        <v>333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86</v>
      </c>
    </row>
    <row r="191" spans="1:51" s="13" customFormat="1" ht="12">
      <c r="A191" s="13"/>
      <c r="B191" s="250"/>
      <c r="C191" s="251"/>
      <c r="D191" s="240" t="s">
        <v>246</v>
      </c>
      <c r="E191" s="252" t="s">
        <v>1</v>
      </c>
      <c r="F191" s="253" t="s">
        <v>334</v>
      </c>
      <c r="G191" s="251"/>
      <c r="H191" s="252" t="s">
        <v>1</v>
      </c>
      <c r="I191" s="254"/>
      <c r="J191" s="251"/>
      <c r="K191" s="251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246</v>
      </c>
      <c r="AU191" s="259" t="s">
        <v>86</v>
      </c>
      <c r="AV191" s="13" t="s">
        <v>84</v>
      </c>
      <c r="AW191" s="13" t="s">
        <v>32</v>
      </c>
      <c r="AX191" s="13" t="s">
        <v>77</v>
      </c>
      <c r="AY191" s="259" t="s">
        <v>143</v>
      </c>
    </row>
    <row r="192" spans="1:51" s="14" customFormat="1" ht="12">
      <c r="A192" s="14"/>
      <c r="B192" s="260"/>
      <c r="C192" s="261"/>
      <c r="D192" s="240" t="s">
        <v>246</v>
      </c>
      <c r="E192" s="262" t="s">
        <v>1</v>
      </c>
      <c r="F192" s="263" t="s">
        <v>335</v>
      </c>
      <c r="G192" s="261"/>
      <c r="H192" s="264">
        <v>94.656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0" t="s">
        <v>246</v>
      </c>
      <c r="AU192" s="270" t="s">
        <v>86</v>
      </c>
      <c r="AV192" s="14" t="s">
        <v>86</v>
      </c>
      <c r="AW192" s="14" t="s">
        <v>32</v>
      </c>
      <c r="AX192" s="14" t="s">
        <v>77</v>
      </c>
      <c r="AY192" s="270" t="s">
        <v>143</v>
      </c>
    </row>
    <row r="193" spans="1:51" s="14" customFormat="1" ht="12">
      <c r="A193" s="14"/>
      <c r="B193" s="260"/>
      <c r="C193" s="261"/>
      <c r="D193" s="240" t="s">
        <v>246</v>
      </c>
      <c r="E193" s="262" t="s">
        <v>1</v>
      </c>
      <c r="F193" s="263" t="s">
        <v>336</v>
      </c>
      <c r="G193" s="261"/>
      <c r="H193" s="264">
        <v>30.28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0" t="s">
        <v>246</v>
      </c>
      <c r="AU193" s="270" t="s">
        <v>86</v>
      </c>
      <c r="AV193" s="14" t="s">
        <v>86</v>
      </c>
      <c r="AW193" s="14" t="s">
        <v>32</v>
      </c>
      <c r="AX193" s="14" t="s">
        <v>77</v>
      </c>
      <c r="AY193" s="270" t="s">
        <v>143</v>
      </c>
    </row>
    <row r="194" spans="1:51" s="14" customFormat="1" ht="12">
      <c r="A194" s="14"/>
      <c r="B194" s="260"/>
      <c r="C194" s="261"/>
      <c r="D194" s="240" t="s">
        <v>246</v>
      </c>
      <c r="E194" s="262" t="s">
        <v>1</v>
      </c>
      <c r="F194" s="263" t="s">
        <v>337</v>
      </c>
      <c r="G194" s="261"/>
      <c r="H194" s="264">
        <v>3.355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0" t="s">
        <v>246</v>
      </c>
      <c r="AU194" s="270" t="s">
        <v>86</v>
      </c>
      <c r="AV194" s="14" t="s">
        <v>86</v>
      </c>
      <c r="AW194" s="14" t="s">
        <v>32</v>
      </c>
      <c r="AX194" s="14" t="s">
        <v>77</v>
      </c>
      <c r="AY194" s="270" t="s">
        <v>143</v>
      </c>
    </row>
    <row r="195" spans="1:51" s="15" customFormat="1" ht="12">
      <c r="A195" s="15"/>
      <c r="B195" s="271"/>
      <c r="C195" s="272"/>
      <c r="D195" s="240" t="s">
        <v>246</v>
      </c>
      <c r="E195" s="273" t="s">
        <v>1</v>
      </c>
      <c r="F195" s="274" t="s">
        <v>250</v>
      </c>
      <c r="G195" s="272"/>
      <c r="H195" s="275">
        <v>128.291</v>
      </c>
      <c r="I195" s="276"/>
      <c r="J195" s="272"/>
      <c r="K195" s="272"/>
      <c r="L195" s="277"/>
      <c r="M195" s="278"/>
      <c r="N195" s="279"/>
      <c r="O195" s="279"/>
      <c r="P195" s="279"/>
      <c r="Q195" s="279"/>
      <c r="R195" s="279"/>
      <c r="S195" s="279"/>
      <c r="T195" s="28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1" t="s">
        <v>246</v>
      </c>
      <c r="AU195" s="281" t="s">
        <v>86</v>
      </c>
      <c r="AV195" s="15" t="s">
        <v>160</v>
      </c>
      <c r="AW195" s="15" t="s">
        <v>32</v>
      </c>
      <c r="AX195" s="15" t="s">
        <v>84</v>
      </c>
      <c r="AY195" s="281" t="s">
        <v>143</v>
      </c>
    </row>
    <row r="196" spans="1:65" s="2" customFormat="1" ht="16.5" customHeight="1">
      <c r="A196" s="39"/>
      <c r="B196" s="40"/>
      <c r="C196" s="227" t="s">
        <v>222</v>
      </c>
      <c r="D196" s="227" t="s">
        <v>146</v>
      </c>
      <c r="E196" s="228" t="s">
        <v>338</v>
      </c>
      <c r="F196" s="229" t="s">
        <v>339</v>
      </c>
      <c r="G196" s="230" t="s">
        <v>304</v>
      </c>
      <c r="H196" s="231">
        <v>-30280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160</v>
      </c>
      <c r="AT196" s="238" t="s">
        <v>146</v>
      </c>
      <c r="AU196" s="238" t="s">
        <v>86</v>
      </c>
      <c r="AY196" s="18" t="s">
        <v>143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160</v>
      </c>
      <c r="BM196" s="238" t="s">
        <v>340</v>
      </c>
    </row>
    <row r="197" spans="1:47" s="2" customFormat="1" ht="12">
      <c r="A197" s="39"/>
      <c r="B197" s="40"/>
      <c r="C197" s="41"/>
      <c r="D197" s="240" t="s">
        <v>152</v>
      </c>
      <c r="E197" s="41"/>
      <c r="F197" s="241" t="s">
        <v>339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152</v>
      </c>
      <c r="AU197" s="18" t="s">
        <v>86</v>
      </c>
    </row>
    <row r="198" spans="1:47" s="2" customFormat="1" ht="12">
      <c r="A198" s="39"/>
      <c r="B198" s="40"/>
      <c r="C198" s="41"/>
      <c r="D198" s="240" t="s">
        <v>179</v>
      </c>
      <c r="E198" s="41"/>
      <c r="F198" s="245" t="s">
        <v>306</v>
      </c>
      <c r="G198" s="41"/>
      <c r="H198" s="41"/>
      <c r="I198" s="242"/>
      <c r="J198" s="41"/>
      <c r="K198" s="41"/>
      <c r="L198" s="45"/>
      <c r="M198" s="243"/>
      <c r="N198" s="244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179</v>
      </c>
      <c r="AU198" s="18" t="s">
        <v>86</v>
      </c>
    </row>
    <row r="199" spans="1:51" s="13" customFormat="1" ht="12">
      <c r="A199" s="13"/>
      <c r="B199" s="250"/>
      <c r="C199" s="251"/>
      <c r="D199" s="240" t="s">
        <v>246</v>
      </c>
      <c r="E199" s="252" t="s">
        <v>1</v>
      </c>
      <c r="F199" s="253" t="s">
        <v>341</v>
      </c>
      <c r="G199" s="251"/>
      <c r="H199" s="252" t="s">
        <v>1</v>
      </c>
      <c r="I199" s="254"/>
      <c r="J199" s="251"/>
      <c r="K199" s="251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246</v>
      </c>
      <c r="AU199" s="259" t="s">
        <v>86</v>
      </c>
      <c r="AV199" s="13" t="s">
        <v>84</v>
      </c>
      <c r="AW199" s="13" t="s">
        <v>32</v>
      </c>
      <c r="AX199" s="13" t="s">
        <v>77</v>
      </c>
      <c r="AY199" s="259" t="s">
        <v>143</v>
      </c>
    </row>
    <row r="200" spans="1:51" s="14" customFormat="1" ht="12">
      <c r="A200" s="14"/>
      <c r="B200" s="260"/>
      <c r="C200" s="261"/>
      <c r="D200" s="240" t="s">
        <v>246</v>
      </c>
      <c r="E200" s="262" t="s">
        <v>1</v>
      </c>
      <c r="F200" s="263" t="s">
        <v>342</v>
      </c>
      <c r="G200" s="261"/>
      <c r="H200" s="264">
        <v>-30280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246</v>
      </c>
      <c r="AU200" s="270" t="s">
        <v>86</v>
      </c>
      <c r="AV200" s="14" t="s">
        <v>86</v>
      </c>
      <c r="AW200" s="14" t="s">
        <v>32</v>
      </c>
      <c r="AX200" s="14" t="s">
        <v>84</v>
      </c>
      <c r="AY200" s="270" t="s">
        <v>143</v>
      </c>
    </row>
    <row r="201" spans="1:65" s="2" customFormat="1" ht="24.15" customHeight="1">
      <c r="A201" s="39"/>
      <c r="B201" s="40"/>
      <c r="C201" s="227" t="s">
        <v>226</v>
      </c>
      <c r="D201" s="227" t="s">
        <v>146</v>
      </c>
      <c r="E201" s="228" t="s">
        <v>343</v>
      </c>
      <c r="F201" s="229" t="s">
        <v>344</v>
      </c>
      <c r="G201" s="230" t="s">
        <v>331</v>
      </c>
      <c r="H201" s="231">
        <v>5.993</v>
      </c>
      <c r="I201" s="232"/>
      <c r="J201" s="233">
        <f>ROUND(I201*H201,2)</f>
        <v>0</v>
      </c>
      <c r="K201" s="229" t="s">
        <v>243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160</v>
      </c>
      <c r="AT201" s="238" t="s">
        <v>146</v>
      </c>
      <c r="AU201" s="238" t="s">
        <v>86</v>
      </c>
      <c r="AY201" s="18" t="s">
        <v>143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84</v>
      </c>
      <c r="BK201" s="239">
        <f>ROUND(I201*H201,2)</f>
        <v>0</v>
      </c>
      <c r="BL201" s="18" t="s">
        <v>160</v>
      </c>
      <c r="BM201" s="238" t="s">
        <v>345</v>
      </c>
    </row>
    <row r="202" spans="1:47" s="2" customFormat="1" ht="12">
      <c r="A202" s="39"/>
      <c r="B202" s="40"/>
      <c r="C202" s="41"/>
      <c r="D202" s="240" t="s">
        <v>152</v>
      </c>
      <c r="E202" s="41"/>
      <c r="F202" s="241" t="s">
        <v>346</v>
      </c>
      <c r="G202" s="41"/>
      <c r="H202" s="41"/>
      <c r="I202" s="242"/>
      <c r="J202" s="41"/>
      <c r="K202" s="41"/>
      <c r="L202" s="45"/>
      <c r="M202" s="243"/>
      <c r="N202" s="244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152</v>
      </c>
      <c r="AU202" s="18" t="s">
        <v>86</v>
      </c>
    </row>
    <row r="203" spans="1:51" s="14" customFormat="1" ht="12">
      <c r="A203" s="14"/>
      <c r="B203" s="260"/>
      <c r="C203" s="261"/>
      <c r="D203" s="240" t="s">
        <v>246</v>
      </c>
      <c r="E203" s="262" t="s">
        <v>1</v>
      </c>
      <c r="F203" s="263" t="s">
        <v>347</v>
      </c>
      <c r="G203" s="261"/>
      <c r="H203" s="264">
        <v>5.993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0" t="s">
        <v>246</v>
      </c>
      <c r="AU203" s="270" t="s">
        <v>86</v>
      </c>
      <c r="AV203" s="14" t="s">
        <v>86</v>
      </c>
      <c r="AW203" s="14" t="s">
        <v>32</v>
      </c>
      <c r="AX203" s="14" t="s">
        <v>84</v>
      </c>
      <c r="AY203" s="270" t="s">
        <v>143</v>
      </c>
    </row>
    <row r="204" spans="1:65" s="2" customFormat="1" ht="24.15" customHeight="1">
      <c r="A204" s="39"/>
      <c r="B204" s="40"/>
      <c r="C204" s="227" t="s">
        <v>348</v>
      </c>
      <c r="D204" s="227" t="s">
        <v>146</v>
      </c>
      <c r="E204" s="228" t="s">
        <v>349</v>
      </c>
      <c r="F204" s="229" t="s">
        <v>350</v>
      </c>
      <c r="G204" s="230" t="s">
        <v>331</v>
      </c>
      <c r="H204" s="231">
        <v>94.656</v>
      </c>
      <c r="I204" s="232"/>
      <c r="J204" s="233">
        <f>ROUND(I204*H204,2)</f>
        <v>0</v>
      </c>
      <c r="K204" s="229" t="s">
        <v>243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160</v>
      </c>
      <c r="AT204" s="238" t="s">
        <v>146</v>
      </c>
      <c r="AU204" s="238" t="s">
        <v>86</v>
      </c>
      <c r="AY204" s="18" t="s">
        <v>143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160</v>
      </c>
      <c r="BM204" s="238" t="s">
        <v>351</v>
      </c>
    </row>
    <row r="205" spans="1:47" s="2" customFormat="1" ht="12">
      <c r="A205" s="39"/>
      <c r="B205" s="40"/>
      <c r="C205" s="41"/>
      <c r="D205" s="240" t="s">
        <v>152</v>
      </c>
      <c r="E205" s="41"/>
      <c r="F205" s="241" t="s">
        <v>352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152</v>
      </c>
      <c r="AU205" s="18" t="s">
        <v>86</v>
      </c>
    </row>
    <row r="206" spans="1:51" s="14" customFormat="1" ht="12">
      <c r="A206" s="14"/>
      <c r="B206" s="260"/>
      <c r="C206" s="261"/>
      <c r="D206" s="240" t="s">
        <v>246</v>
      </c>
      <c r="E206" s="262" t="s">
        <v>1</v>
      </c>
      <c r="F206" s="263" t="s">
        <v>335</v>
      </c>
      <c r="G206" s="261"/>
      <c r="H206" s="264">
        <v>94.656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0" t="s">
        <v>246</v>
      </c>
      <c r="AU206" s="270" t="s">
        <v>86</v>
      </c>
      <c r="AV206" s="14" t="s">
        <v>86</v>
      </c>
      <c r="AW206" s="14" t="s">
        <v>32</v>
      </c>
      <c r="AX206" s="14" t="s">
        <v>84</v>
      </c>
      <c r="AY206" s="270" t="s">
        <v>143</v>
      </c>
    </row>
    <row r="207" spans="1:65" s="2" customFormat="1" ht="24.15" customHeight="1">
      <c r="A207" s="39"/>
      <c r="B207" s="40"/>
      <c r="C207" s="227" t="s">
        <v>353</v>
      </c>
      <c r="D207" s="227" t="s">
        <v>146</v>
      </c>
      <c r="E207" s="228" t="s">
        <v>354</v>
      </c>
      <c r="F207" s="229" t="s">
        <v>355</v>
      </c>
      <c r="G207" s="230" t="s">
        <v>331</v>
      </c>
      <c r="H207" s="231">
        <v>3.355</v>
      </c>
      <c r="I207" s="232"/>
      <c r="J207" s="233">
        <f>ROUND(I207*H207,2)</f>
        <v>0</v>
      </c>
      <c r="K207" s="229" t="s">
        <v>243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160</v>
      </c>
      <c r="AT207" s="238" t="s">
        <v>146</v>
      </c>
      <c r="AU207" s="238" t="s">
        <v>86</v>
      </c>
      <c r="AY207" s="18" t="s">
        <v>143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84</v>
      </c>
      <c r="BK207" s="239">
        <f>ROUND(I207*H207,2)</f>
        <v>0</v>
      </c>
      <c r="BL207" s="18" t="s">
        <v>160</v>
      </c>
      <c r="BM207" s="238" t="s">
        <v>356</v>
      </c>
    </row>
    <row r="208" spans="1:47" s="2" customFormat="1" ht="12">
      <c r="A208" s="39"/>
      <c r="B208" s="40"/>
      <c r="C208" s="41"/>
      <c r="D208" s="240" t="s">
        <v>152</v>
      </c>
      <c r="E208" s="41"/>
      <c r="F208" s="241" t="s">
        <v>357</v>
      </c>
      <c r="G208" s="41"/>
      <c r="H208" s="41"/>
      <c r="I208" s="242"/>
      <c r="J208" s="41"/>
      <c r="K208" s="41"/>
      <c r="L208" s="45"/>
      <c r="M208" s="243"/>
      <c r="N208" s="24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152</v>
      </c>
      <c r="AU208" s="18" t="s">
        <v>86</v>
      </c>
    </row>
    <row r="209" spans="1:51" s="14" customFormat="1" ht="12">
      <c r="A209" s="14"/>
      <c r="B209" s="260"/>
      <c r="C209" s="261"/>
      <c r="D209" s="240" t="s">
        <v>246</v>
      </c>
      <c r="E209" s="262" t="s">
        <v>1</v>
      </c>
      <c r="F209" s="263" t="s">
        <v>337</v>
      </c>
      <c r="G209" s="261"/>
      <c r="H209" s="264">
        <v>3.355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0" t="s">
        <v>246</v>
      </c>
      <c r="AU209" s="270" t="s">
        <v>86</v>
      </c>
      <c r="AV209" s="14" t="s">
        <v>86</v>
      </c>
      <c r="AW209" s="14" t="s">
        <v>32</v>
      </c>
      <c r="AX209" s="14" t="s">
        <v>84</v>
      </c>
      <c r="AY209" s="270" t="s">
        <v>143</v>
      </c>
    </row>
    <row r="210" spans="1:65" s="2" customFormat="1" ht="16.5" customHeight="1">
      <c r="A210" s="39"/>
      <c r="B210" s="40"/>
      <c r="C210" s="227" t="s">
        <v>7</v>
      </c>
      <c r="D210" s="227" t="s">
        <v>146</v>
      </c>
      <c r="E210" s="228" t="s">
        <v>358</v>
      </c>
      <c r="F210" s="229" t="s">
        <v>359</v>
      </c>
      <c r="G210" s="230" t="s">
        <v>331</v>
      </c>
      <c r="H210" s="231">
        <v>128.291</v>
      </c>
      <c r="I210" s="232"/>
      <c r="J210" s="233">
        <f>ROUND(I210*H210,2)</f>
        <v>0</v>
      </c>
      <c r="K210" s="229" t="s">
        <v>243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160</v>
      </c>
      <c r="AT210" s="238" t="s">
        <v>146</v>
      </c>
      <c r="AU210" s="238" t="s">
        <v>86</v>
      </c>
      <c r="AY210" s="18" t="s">
        <v>143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84</v>
      </c>
      <c r="BK210" s="239">
        <f>ROUND(I210*H210,2)</f>
        <v>0</v>
      </c>
      <c r="BL210" s="18" t="s">
        <v>160</v>
      </c>
      <c r="BM210" s="238" t="s">
        <v>360</v>
      </c>
    </row>
    <row r="211" spans="1:47" s="2" customFormat="1" ht="12">
      <c r="A211" s="39"/>
      <c r="B211" s="40"/>
      <c r="C211" s="41"/>
      <c r="D211" s="240" t="s">
        <v>152</v>
      </c>
      <c r="E211" s="41"/>
      <c r="F211" s="241" t="s">
        <v>361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152</v>
      </c>
      <c r="AU211" s="18" t="s">
        <v>86</v>
      </c>
    </row>
    <row r="212" spans="1:51" s="13" customFormat="1" ht="12">
      <c r="A212" s="13"/>
      <c r="B212" s="250"/>
      <c r="C212" s="251"/>
      <c r="D212" s="240" t="s">
        <v>246</v>
      </c>
      <c r="E212" s="252" t="s">
        <v>1</v>
      </c>
      <c r="F212" s="253" t="s">
        <v>334</v>
      </c>
      <c r="G212" s="251"/>
      <c r="H212" s="252" t="s">
        <v>1</v>
      </c>
      <c r="I212" s="254"/>
      <c r="J212" s="251"/>
      <c r="K212" s="251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246</v>
      </c>
      <c r="AU212" s="259" t="s">
        <v>86</v>
      </c>
      <c r="AV212" s="13" t="s">
        <v>84</v>
      </c>
      <c r="AW212" s="13" t="s">
        <v>32</v>
      </c>
      <c r="AX212" s="13" t="s">
        <v>77</v>
      </c>
      <c r="AY212" s="259" t="s">
        <v>143</v>
      </c>
    </row>
    <row r="213" spans="1:51" s="14" customFormat="1" ht="12">
      <c r="A213" s="14"/>
      <c r="B213" s="260"/>
      <c r="C213" s="261"/>
      <c r="D213" s="240" t="s">
        <v>246</v>
      </c>
      <c r="E213" s="262" t="s">
        <v>1</v>
      </c>
      <c r="F213" s="263" t="s">
        <v>335</v>
      </c>
      <c r="G213" s="261"/>
      <c r="H213" s="264">
        <v>94.656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0" t="s">
        <v>246</v>
      </c>
      <c r="AU213" s="270" t="s">
        <v>86</v>
      </c>
      <c r="AV213" s="14" t="s">
        <v>86</v>
      </c>
      <c r="AW213" s="14" t="s">
        <v>32</v>
      </c>
      <c r="AX213" s="14" t="s">
        <v>77</v>
      </c>
      <c r="AY213" s="270" t="s">
        <v>143</v>
      </c>
    </row>
    <row r="214" spans="1:51" s="14" customFormat="1" ht="12">
      <c r="A214" s="14"/>
      <c r="B214" s="260"/>
      <c r="C214" s="261"/>
      <c r="D214" s="240" t="s">
        <v>246</v>
      </c>
      <c r="E214" s="262" t="s">
        <v>1</v>
      </c>
      <c r="F214" s="263" t="s">
        <v>362</v>
      </c>
      <c r="G214" s="261"/>
      <c r="H214" s="264">
        <v>30.28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246</v>
      </c>
      <c r="AU214" s="270" t="s">
        <v>86</v>
      </c>
      <c r="AV214" s="14" t="s">
        <v>86</v>
      </c>
      <c r="AW214" s="14" t="s">
        <v>32</v>
      </c>
      <c r="AX214" s="14" t="s">
        <v>77</v>
      </c>
      <c r="AY214" s="270" t="s">
        <v>143</v>
      </c>
    </row>
    <row r="215" spans="1:51" s="14" customFormat="1" ht="12">
      <c r="A215" s="14"/>
      <c r="B215" s="260"/>
      <c r="C215" s="261"/>
      <c r="D215" s="240" t="s">
        <v>246</v>
      </c>
      <c r="E215" s="262" t="s">
        <v>1</v>
      </c>
      <c r="F215" s="263" t="s">
        <v>337</v>
      </c>
      <c r="G215" s="261"/>
      <c r="H215" s="264">
        <v>3.355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0" t="s">
        <v>246</v>
      </c>
      <c r="AU215" s="270" t="s">
        <v>86</v>
      </c>
      <c r="AV215" s="14" t="s">
        <v>86</v>
      </c>
      <c r="AW215" s="14" t="s">
        <v>32</v>
      </c>
      <c r="AX215" s="14" t="s">
        <v>77</v>
      </c>
      <c r="AY215" s="270" t="s">
        <v>143</v>
      </c>
    </row>
    <row r="216" spans="1:51" s="15" customFormat="1" ht="12">
      <c r="A216" s="15"/>
      <c r="B216" s="271"/>
      <c r="C216" s="272"/>
      <c r="D216" s="240" t="s">
        <v>246</v>
      </c>
      <c r="E216" s="273" t="s">
        <v>1</v>
      </c>
      <c r="F216" s="274" t="s">
        <v>250</v>
      </c>
      <c r="G216" s="272"/>
      <c r="H216" s="275">
        <v>128.291</v>
      </c>
      <c r="I216" s="276"/>
      <c r="J216" s="272"/>
      <c r="K216" s="272"/>
      <c r="L216" s="277"/>
      <c r="M216" s="278"/>
      <c r="N216" s="279"/>
      <c r="O216" s="279"/>
      <c r="P216" s="279"/>
      <c r="Q216" s="279"/>
      <c r="R216" s="279"/>
      <c r="S216" s="279"/>
      <c r="T216" s="28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1" t="s">
        <v>246</v>
      </c>
      <c r="AU216" s="281" t="s">
        <v>86</v>
      </c>
      <c r="AV216" s="15" t="s">
        <v>160</v>
      </c>
      <c r="AW216" s="15" t="s">
        <v>32</v>
      </c>
      <c r="AX216" s="15" t="s">
        <v>84</v>
      </c>
      <c r="AY216" s="281" t="s">
        <v>143</v>
      </c>
    </row>
    <row r="217" spans="1:65" s="2" customFormat="1" ht="16.5" customHeight="1">
      <c r="A217" s="39"/>
      <c r="B217" s="40"/>
      <c r="C217" s="227" t="s">
        <v>363</v>
      </c>
      <c r="D217" s="227" t="s">
        <v>146</v>
      </c>
      <c r="E217" s="228" t="s">
        <v>364</v>
      </c>
      <c r="F217" s="229" t="s">
        <v>365</v>
      </c>
      <c r="G217" s="230" t="s">
        <v>331</v>
      </c>
      <c r="H217" s="231">
        <v>2.736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160</v>
      </c>
      <c r="AT217" s="238" t="s">
        <v>146</v>
      </c>
      <c r="AU217" s="238" t="s">
        <v>86</v>
      </c>
      <c r="AY217" s="18" t="s">
        <v>143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84</v>
      </c>
      <c r="BK217" s="239">
        <f>ROUND(I217*H217,2)</f>
        <v>0</v>
      </c>
      <c r="BL217" s="18" t="s">
        <v>160</v>
      </c>
      <c r="BM217" s="238" t="s">
        <v>366</v>
      </c>
    </row>
    <row r="218" spans="1:47" s="2" customFormat="1" ht="12">
      <c r="A218" s="39"/>
      <c r="B218" s="40"/>
      <c r="C218" s="41"/>
      <c r="D218" s="240" t="s">
        <v>152</v>
      </c>
      <c r="E218" s="41"/>
      <c r="F218" s="241" t="s">
        <v>367</v>
      </c>
      <c r="G218" s="41"/>
      <c r="H218" s="41"/>
      <c r="I218" s="242"/>
      <c r="J218" s="41"/>
      <c r="K218" s="41"/>
      <c r="L218" s="45"/>
      <c r="M218" s="243"/>
      <c r="N218" s="244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152</v>
      </c>
      <c r="AU218" s="18" t="s">
        <v>86</v>
      </c>
    </row>
    <row r="219" spans="1:51" s="14" customFormat="1" ht="12">
      <c r="A219" s="14"/>
      <c r="B219" s="260"/>
      <c r="C219" s="261"/>
      <c r="D219" s="240" t="s">
        <v>246</v>
      </c>
      <c r="E219" s="262" t="s">
        <v>1</v>
      </c>
      <c r="F219" s="263" t="s">
        <v>368</v>
      </c>
      <c r="G219" s="261"/>
      <c r="H219" s="264">
        <v>2.736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0" t="s">
        <v>246</v>
      </c>
      <c r="AU219" s="270" t="s">
        <v>86</v>
      </c>
      <c r="AV219" s="14" t="s">
        <v>86</v>
      </c>
      <c r="AW219" s="14" t="s">
        <v>32</v>
      </c>
      <c r="AX219" s="14" t="s">
        <v>84</v>
      </c>
      <c r="AY219" s="270" t="s">
        <v>143</v>
      </c>
    </row>
    <row r="220" spans="1:65" s="2" customFormat="1" ht="16.5" customHeight="1">
      <c r="A220" s="39"/>
      <c r="B220" s="40"/>
      <c r="C220" s="227" t="s">
        <v>369</v>
      </c>
      <c r="D220" s="227" t="s">
        <v>146</v>
      </c>
      <c r="E220" s="228" t="s">
        <v>370</v>
      </c>
      <c r="F220" s="229" t="s">
        <v>371</v>
      </c>
      <c r="G220" s="230" t="s">
        <v>331</v>
      </c>
      <c r="H220" s="231">
        <v>9.729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160</v>
      </c>
      <c r="AT220" s="238" t="s">
        <v>146</v>
      </c>
      <c r="AU220" s="238" t="s">
        <v>86</v>
      </c>
      <c r="AY220" s="18" t="s">
        <v>143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84</v>
      </c>
      <c r="BK220" s="239">
        <f>ROUND(I220*H220,2)</f>
        <v>0</v>
      </c>
      <c r="BL220" s="18" t="s">
        <v>160</v>
      </c>
      <c r="BM220" s="238" t="s">
        <v>372</v>
      </c>
    </row>
    <row r="221" spans="1:47" s="2" customFormat="1" ht="12">
      <c r="A221" s="39"/>
      <c r="B221" s="40"/>
      <c r="C221" s="41"/>
      <c r="D221" s="240" t="s">
        <v>152</v>
      </c>
      <c r="E221" s="41"/>
      <c r="F221" s="241" t="s">
        <v>373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86</v>
      </c>
    </row>
    <row r="222" spans="1:51" s="14" customFormat="1" ht="12">
      <c r="A222" s="14"/>
      <c r="B222" s="260"/>
      <c r="C222" s="261"/>
      <c r="D222" s="240" t="s">
        <v>246</v>
      </c>
      <c r="E222" s="262" t="s">
        <v>1</v>
      </c>
      <c r="F222" s="263" t="s">
        <v>374</v>
      </c>
      <c r="G222" s="261"/>
      <c r="H222" s="264">
        <v>3.736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0" t="s">
        <v>246</v>
      </c>
      <c r="AU222" s="270" t="s">
        <v>86</v>
      </c>
      <c r="AV222" s="14" t="s">
        <v>86</v>
      </c>
      <c r="AW222" s="14" t="s">
        <v>32</v>
      </c>
      <c r="AX222" s="14" t="s">
        <v>77</v>
      </c>
      <c r="AY222" s="270" t="s">
        <v>143</v>
      </c>
    </row>
    <row r="223" spans="1:51" s="14" customFormat="1" ht="12">
      <c r="A223" s="14"/>
      <c r="B223" s="260"/>
      <c r="C223" s="261"/>
      <c r="D223" s="240" t="s">
        <v>246</v>
      </c>
      <c r="E223" s="262" t="s">
        <v>1</v>
      </c>
      <c r="F223" s="263" t="s">
        <v>347</v>
      </c>
      <c r="G223" s="261"/>
      <c r="H223" s="264">
        <v>5.993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246</v>
      </c>
      <c r="AU223" s="270" t="s">
        <v>86</v>
      </c>
      <c r="AV223" s="14" t="s">
        <v>86</v>
      </c>
      <c r="AW223" s="14" t="s">
        <v>32</v>
      </c>
      <c r="AX223" s="14" t="s">
        <v>77</v>
      </c>
      <c r="AY223" s="270" t="s">
        <v>143</v>
      </c>
    </row>
    <row r="224" spans="1:51" s="15" customFormat="1" ht="12">
      <c r="A224" s="15"/>
      <c r="B224" s="271"/>
      <c r="C224" s="272"/>
      <c r="D224" s="240" t="s">
        <v>246</v>
      </c>
      <c r="E224" s="273" t="s">
        <v>1</v>
      </c>
      <c r="F224" s="274" t="s">
        <v>250</v>
      </c>
      <c r="G224" s="272"/>
      <c r="H224" s="275">
        <v>9.729000000000001</v>
      </c>
      <c r="I224" s="276"/>
      <c r="J224" s="272"/>
      <c r="K224" s="272"/>
      <c r="L224" s="277"/>
      <c r="M224" s="278"/>
      <c r="N224" s="279"/>
      <c r="O224" s="279"/>
      <c r="P224" s="279"/>
      <c r="Q224" s="279"/>
      <c r="R224" s="279"/>
      <c r="S224" s="279"/>
      <c r="T224" s="280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1" t="s">
        <v>246</v>
      </c>
      <c r="AU224" s="281" t="s">
        <v>86</v>
      </c>
      <c r="AV224" s="15" t="s">
        <v>160</v>
      </c>
      <c r="AW224" s="15" t="s">
        <v>32</v>
      </c>
      <c r="AX224" s="15" t="s">
        <v>84</v>
      </c>
      <c r="AY224" s="281" t="s">
        <v>143</v>
      </c>
    </row>
    <row r="225" spans="1:65" s="2" customFormat="1" ht="24.15" customHeight="1">
      <c r="A225" s="39"/>
      <c r="B225" s="40"/>
      <c r="C225" s="227" t="s">
        <v>375</v>
      </c>
      <c r="D225" s="227" t="s">
        <v>146</v>
      </c>
      <c r="E225" s="228" t="s">
        <v>376</v>
      </c>
      <c r="F225" s="229" t="s">
        <v>377</v>
      </c>
      <c r="G225" s="230" t="s">
        <v>331</v>
      </c>
      <c r="H225" s="231">
        <v>2.736</v>
      </c>
      <c r="I225" s="232"/>
      <c r="J225" s="233">
        <f>ROUND(I225*H225,2)</f>
        <v>0</v>
      </c>
      <c r="K225" s="229" t="s">
        <v>243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160</v>
      </c>
      <c r="AT225" s="238" t="s">
        <v>146</v>
      </c>
      <c r="AU225" s="238" t="s">
        <v>86</v>
      </c>
      <c r="AY225" s="18" t="s">
        <v>143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84</v>
      </c>
      <c r="BK225" s="239">
        <f>ROUND(I225*H225,2)</f>
        <v>0</v>
      </c>
      <c r="BL225" s="18" t="s">
        <v>160</v>
      </c>
      <c r="BM225" s="238" t="s">
        <v>378</v>
      </c>
    </row>
    <row r="226" spans="1:47" s="2" customFormat="1" ht="12">
      <c r="A226" s="39"/>
      <c r="B226" s="40"/>
      <c r="C226" s="41"/>
      <c r="D226" s="240" t="s">
        <v>152</v>
      </c>
      <c r="E226" s="41"/>
      <c r="F226" s="241" t="s">
        <v>377</v>
      </c>
      <c r="G226" s="41"/>
      <c r="H226" s="41"/>
      <c r="I226" s="242"/>
      <c r="J226" s="41"/>
      <c r="K226" s="41"/>
      <c r="L226" s="45"/>
      <c r="M226" s="243"/>
      <c r="N226" s="244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152</v>
      </c>
      <c r="AU226" s="18" t="s">
        <v>86</v>
      </c>
    </row>
    <row r="227" spans="1:51" s="14" customFormat="1" ht="12">
      <c r="A227" s="14"/>
      <c r="B227" s="260"/>
      <c r="C227" s="261"/>
      <c r="D227" s="240" t="s">
        <v>246</v>
      </c>
      <c r="E227" s="262" t="s">
        <v>1</v>
      </c>
      <c r="F227" s="263" t="s">
        <v>368</v>
      </c>
      <c r="G227" s="261"/>
      <c r="H227" s="264">
        <v>2.736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0" t="s">
        <v>246</v>
      </c>
      <c r="AU227" s="270" t="s">
        <v>86</v>
      </c>
      <c r="AV227" s="14" t="s">
        <v>86</v>
      </c>
      <c r="AW227" s="14" t="s">
        <v>32</v>
      </c>
      <c r="AX227" s="14" t="s">
        <v>84</v>
      </c>
      <c r="AY227" s="270" t="s">
        <v>143</v>
      </c>
    </row>
    <row r="228" spans="1:65" s="2" customFormat="1" ht="24.15" customHeight="1">
      <c r="A228" s="39"/>
      <c r="B228" s="40"/>
      <c r="C228" s="227" t="s">
        <v>379</v>
      </c>
      <c r="D228" s="227" t="s">
        <v>146</v>
      </c>
      <c r="E228" s="228" t="s">
        <v>380</v>
      </c>
      <c r="F228" s="229" t="s">
        <v>381</v>
      </c>
      <c r="G228" s="230" t="s">
        <v>331</v>
      </c>
      <c r="H228" s="231">
        <v>3.736</v>
      </c>
      <c r="I228" s="232"/>
      <c r="J228" s="233">
        <f>ROUND(I228*H228,2)</f>
        <v>0</v>
      </c>
      <c r="K228" s="229" t="s">
        <v>243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160</v>
      </c>
      <c r="AT228" s="238" t="s">
        <v>146</v>
      </c>
      <c r="AU228" s="238" t="s">
        <v>86</v>
      </c>
      <c r="AY228" s="18" t="s">
        <v>143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84</v>
      </c>
      <c r="BK228" s="239">
        <f>ROUND(I228*H228,2)</f>
        <v>0</v>
      </c>
      <c r="BL228" s="18" t="s">
        <v>160</v>
      </c>
      <c r="BM228" s="238" t="s">
        <v>382</v>
      </c>
    </row>
    <row r="229" spans="1:47" s="2" customFormat="1" ht="12">
      <c r="A229" s="39"/>
      <c r="B229" s="40"/>
      <c r="C229" s="41"/>
      <c r="D229" s="240" t="s">
        <v>152</v>
      </c>
      <c r="E229" s="41"/>
      <c r="F229" s="241" t="s">
        <v>381</v>
      </c>
      <c r="G229" s="41"/>
      <c r="H229" s="41"/>
      <c r="I229" s="242"/>
      <c r="J229" s="41"/>
      <c r="K229" s="41"/>
      <c r="L229" s="45"/>
      <c r="M229" s="243"/>
      <c r="N229" s="244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152</v>
      </c>
      <c r="AU229" s="18" t="s">
        <v>86</v>
      </c>
    </row>
    <row r="230" spans="1:51" s="14" customFormat="1" ht="12">
      <c r="A230" s="14"/>
      <c r="B230" s="260"/>
      <c r="C230" s="261"/>
      <c r="D230" s="240" t="s">
        <v>246</v>
      </c>
      <c r="E230" s="262" t="s">
        <v>1</v>
      </c>
      <c r="F230" s="263" t="s">
        <v>374</v>
      </c>
      <c r="G230" s="261"/>
      <c r="H230" s="264">
        <v>3.736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0" t="s">
        <v>246</v>
      </c>
      <c r="AU230" s="270" t="s">
        <v>86</v>
      </c>
      <c r="AV230" s="14" t="s">
        <v>86</v>
      </c>
      <c r="AW230" s="14" t="s">
        <v>32</v>
      </c>
      <c r="AX230" s="14" t="s">
        <v>84</v>
      </c>
      <c r="AY230" s="270" t="s">
        <v>143</v>
      </c>
    </row>
    <row r="231" spans="1:51" s="13" customFormat="1" ht="12">
      <c r="A231" s="13"/>
      <c r="B231" s="250"/>
      <c r="C231" s="251"/>
      <c r="D231" s="240" t="s">
        <v>246</v>
      </c>
      <c r="E231" s="252" t="s">
        <v>1</v>
      </c>
      <c r="F231" s="253" t="s">
        <v>383</v>
      </c>
      <c r="G231" s="251"/>
      <c r="H231" s="252" t="s">
        <v>1</v>
      </c>
      <c r="I231" s="254"/>
      <c r="J231" s="251"/>
      <c r="K231" s="251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246</v>
      </c>
      <c r="AU231" s="259" t="s">
        <v>86</v>
      </c>
      <c r="AV231" s="13" t="s">
        <v>84</v>
      </c>
      <c r="AW231" s="13" t="s">
        <v>32</v>
      </c>
      <c r="AX231" s="13" t="s">
        <v>77</v>
      </c>
      <c r="AY231" s="259" t="s">
        <v>143</v>
      </c>
    </row>
    <row r="232" spans="1:63" s="12" customFormat="1" ht="22.8" customHeight="1">
      <c r="A232" s="12"/>
      <c r="B232" s="211"/>
      <c r="C232" s="212"/>
      <c r="D232" s="213" t="s">
        <v>76</v>
      </c>
      <c r="E232" s="225" t="s">
        <v>384</v>
      </c>
      <c r="F232" s="225" t="s">
        <v>385</v>
      </c>
      <c r="G232" s="212"/>
      <c r="H232" s="212"/>
      <c r="I232" s="215"/>
      <c r="J232" s="226">
        <f>BK232</f>
        <v>0</v>
      </c>
      <c r="K232" s="212"/>
      <c r="L232" s="217"/>
      <c r="M232" s="218"/>
      <c r="N232" s="219"/>
      <c r="O232" s="219"/>
      <c r="P232" s="220">
        <f>SUM(P233:P234)</f>
        <v>0</v>
      </c>
      <c r="Q232" s="219"/>
      <c r="R232" s="220">
        <f>SUM(R233:R234)</f>
        <v>0</v>
      </c>
      <c r="S232" s="219"/>
      <c r="T232" s="221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2" t="s">
        <v>84</v>
      </c>
      <c r="AT232" s="223" t="s">
        <v>76</v>
      </c>
      <c r="AU232" s="223" t="s">
        <v>84</v>
      </c>
      <c r="AY232" s="222" t="s">
        <v>143</v>
      </c>
      <c r="BK232" s="224">
        <f>SUM(BK233:BK234)</f>
        <v>0</v>
      </c>
    </row>
    <row r="233" spans="1:65" s="2" customFormat="1" ht="16.5" customHeight="1">
      <c r="A233" s="39"/>
      <c r="B233" s="40"/>
      <c r="C233" s="227" t="s">
        <v>386</v>
      </c>
      <c r="D233" s="227" t="s">
        <v>146</v>
      </c>
      <c r="E233" s="228" t="s">
        <v>387</v>
      </c>
      <c r="F233" s="229" t="s">
        <v>388</v>
      </c>
      <c r="G233" s="230" t="s">
        <v>331</v>
      </c>
      <c r="H233" s="231">
        <v>4.804</v>
      </c>
      <c r="I233" s="232"/>
      <c r="J233" s="233">
        <f>ROUND(I233*H233,2)</f>
        <v>0</v>
      </c>
      <c r="K233" s="229" t="s">
        <v>243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160</v>
      </c>
      <c r="AT233" s="238" t="s">
        <v>146</v>
      </c>
      <c r="AU233" s="238" t="s">
        <v>86</v>
      </c>
      <c r="AY233" s="18" t="s">
        <v>143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84</v>
      </c>
      <c r="BK233" s="239">
        <f>ROUND(I233*H233,2)</f>
        <v>0</v>
      </c>
      <c r="BL233" s="18" t="s">
        <v>160</v>
      </c>
      <c r="BM233" s="238" t="s">
        <v>389</v>
      </c>
    </row>
    <row r="234" spans="1:47" s="2" customFormat="1" ht="12">
      <c r="A234" s="39"/>
      <c r="B234" s="40"/>
      <c r="C234" s="41"/>
      <c r="D234" s="240" t="s">
        <v>152</v>
      </c>
      <c r="E234" s="41"/>
      <c r="F234" s="241" t="s">
        <v>390</v>
      </c>
      <c r="G234" s="41"/>
      <c r="H234" s="41"/>
      <c r="I234" s="242"/>
      <c r="J234" s="41"/>
      <c r="K234" s="41"/>
      <c r="L234" s="45"/>
      <c r="M234" s="246"/>
      <c r="N234" s="247"/>
      <c r="O234" s="248"/>
      <c r="P234" s="248"/>
      <c r="Q234" s="248"/>
      <c r="R234" s="248"/>
      <c r="S234" s="248"/>
      <c r="T234" s="24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152</v>
      </c>
      <c r="AU234" s="18" t="s">
        <v>86</v>
      </c>
    </row>
    <row r="235" spans="1:31" s="2" customFormat="1" ht="6.95" customHeight="1">
      <c r="A235" s="39"/>
      <c r="B235" s="67"/>
      <c r="C235" s="68"/>
      <c r="D235" s="68"/>
      <c r="E235" s="68"/>
      <c r="F235" s="68"/>
      <c r="G235" s="68"/>
      <c r="H235" s="68"/>
      <c r="I235" s="68"/>
      <c r="J235" s="68"/>
      <c r="K235" s="68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password="CC35" sheet="1" objects="1" scenarios="1" formatColumns="0" formatRows="0" autoFilter="0"/>
  <autoFilter ref="C124:K2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Lávka na ul. Novosady v Novém Jičíně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391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392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31. 1. 2024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ROUND(J133,2)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ROUND((SUM(BE133:BE531)),2)</f>
        <v>0</v>
      </c>
      <c r="G35" s="39"/>
      <c r="H35" s="39"/>
      <c r="I35" s="165">
        <v>0.21</v>
      </c>
      <c r="J35" s="164">
        <f>ROUND(((SUM(BE133:BE531))*I35),2)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ROUND((SUM(BF133:BF531)),2)</f>
        <v>0</v>
      </c>
      <c r="G36" s="39"/>
      <c r="H36" s="39"/>
      <c r="I36" s="165">
        <v>0.12</v>
      </c>
      <c r="J36" s="164">
        <f>ROUND(((SUM(BF133:BF531))*I36),2)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ROUND((SUM(BG133:BG531)),2)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ROUND((SUM(BH133:BH531)),2)</f>
        <v>0</v>
      </c>
      <c r="G38" s="39"/>
      <c r="H38" s="39"/>
      <c r="I38" s="165">
        <v>0.12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ROUND((SUM(BI133:BI531)),2)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Lávka na ul. Novosady v Novém Jičíně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391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101 - Zpevněné plochy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Nový Jičín</v>
      </c>
      <c r="G91" s="41"/>
      <c r="H91" s="41"/>
      <c r="I91" s="33" t="s">
        <v>22</v>
      </c>
      <c r="J91" s="80" t="str">
        <f>IF(J14="","",J14)</f>
        <v>31. 1. 2024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Nový Jičín</v>
      </c>
      <c r="G93" s="41"/>
      <c r="H93" s="41"/>
      <c r="I93" s="33" t="s">
        <v>30</v>
      </c>
      <c r="J93" s="37" t="str">
        <f>E23</f>
        <v>Blank architekti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232</v>
      </c>
      <c r="E99" s="192"/>
      <c r="F99" s="192"/>
      <c r="G99" s="192"/>
      <c r="H99" s="192"/>
      <c r="I99" s="192"/>
      <c r="J99" s="193">
        <f>J134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233</v>
      </c>
      <c r="E100" s="197"/>
      <c r="F100" s="197"/>
      <c r="G100" s="197"/>
      <c r="H100" s="197"/>
      <c r="I100" s="197"/>
      <c r="J100" s="198">
        <f>J135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393</v>
      </c>
      <c r="E101" s="197"/>
      <c r="F101" s="197"/>
      <c r="G101" s="197"/>
      <c r="H101" s="197"/>
      <c r="I101" s="197"/>
      <c r="J101" s="198">
        <f>J286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394</v>
      </c>
      <c r="E102" s="197"/>
      <c r="F102" s="197"/>
      <c r="G102" s="197"/>
      <c r="H102" s="197"/>
      <c r="I102" s="197"/>
      <c r="J102" s="198">
        <f>J290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395</v>
      </c>
      <c r="E103" s="197"/>
      <c r="F103" s="197"/>
      <c r="G103" s="197"/>
      <c r="H103" s="197"/>
      <c r="I103" s="197"/>
      <c r="J103" s="198">
        <f>J294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396</v>
      </c>
      <c r="E104" s="197"/>
      <c r="F104" s="197"/>
      <c r="G104" s="197"/>
      <c r="H104" s="197"/>
      <c r="I104" s="197"/>
      <c r="J104" s="198">
        <f>J390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234</v>
      </c>
      <c r="E105" s="197"/>
      <c r="F105" s="197"/>
      <c r="G105" s="197"/>
      <c r="H105" s="197"/>
      <c r="I105" s="197"/>
      <c r="J105" s="198">
        <f>J412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235</v>
      </c>
      <c r="E106" s="197"/>
      <c r="F106" s="197"/>
      <c r="G106" s="197"/>
      <c r="H106" s="197"/>
      <c r="I106" s="197"/>
      <c r="J106" s="198">
        <f>J485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236</v>
      </c>
      <c r="E107" s="197"/>
      <c r="F107" s="197"/>
      <c r="G107" s="197"/>
      <c r="H107" s="197"/>
      <c r="I107" s="197"/>
      <c r="J107" s="198">
        <f>J517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9"/>
      <c r="C108" s="190"/>
      <c r="D108" s="191" t="s">
        <v>397</v>
      </c>
      <c r="E108" s="192"/>
      <c r="F108" s="192"/>
      <c r="G108" s="192"/>
      <c r="H108" s="192"/>
      <c r="I108" s="192"/>
      <c r="J108" s="193">
        <f>J520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5"/>
      <c r="C109" s="134"/>
      <c r="D109" s="196" t="s">
        <v>398</v>
      </c>
      <c r="E109" s="197"/>
      <c r="F109" s="197"/>
      <c r="G109" s="197"/>
      <c r="H109" s="197"/>
      <c r="I109" s="197"/>
      <c r="J109" s="198">
        <f>J521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9"/>
      <c r="C110" s="190"/>
      <c r="D110" s="191" t="s">
        <v>399</v>
      </c>
      <c r="E110" s="192"/>
      <c r="F110" s="192"/>
      <c r="G110" s="192"/>
      <c r="H110" s="192"/>
      <c r="I110" s="192"/>
      <c r="J110" s="193">
        <f>J527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5"/>
      <c r="C111" s="134"/>
      <c r="D111" s="196" t="s">
        <v>400</v>
      </c>
      <c r="E111" s="197"/>
      <c r="F111" s="197"/>
      <c r="G111" s="197"/>
      <c r="H111" s="197"/>
      <c r="I111" s="197"/>
      <c r="J111" s="198">
        <f>J528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127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4" t="str">
        <f>E7</f>
        <v>Lávka na ul. Novosady v Novém Jičíně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2:12" s="1" customFormat="1" ht="12" customHeight="1">
      <c r="B122" s="22"/>
      <c r="C122" s="33" t="s">
        <v>112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pans="1:31" s="2" customFormat="1" ht="16.5" customHeight="1">
      <c r="A123" s="39"/>
      <c r="B123" s="40"/>
      <c r="C123" s="41"/>
      <c r="D123" s="41"/>
      <c r="E123" s="184" t="s">
        <v>391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114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E11</f>
        <v>101 - Zpevněné plochy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F14</f>
        <v>Nový Jičín</v>
      </c>
      <c r="G127" s="41"/>
      <c r="H127" s="41"/>
      <c r="I127" s="33" t="s">
        <v>22</v>
      </c>
      <c r="J127" s="80" t="str">
        <f>IF(J14="","",J14)</f>
        <v>31. 1. 2024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E17</f>
        <v>Město Nový Jičín</v>
      </c>
      <c r="G129" s="41"/>
      <c r="H129" s="41"/>
      <c r="I129" s="33" t="s">
        <v>30</v>
      </c>
      <c r="J129" s="37" t="str">
        <f>E23</f>
        <v>Blank architekti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IF(E20="","",E20)</f>
        <v>Vyplň údaj</v>
      </c>
      <c r="G130" s="41"/>
      <c r="H130" s="41"/>
      <c r="I130" s="33" t="s">
        <v>33</v>
      </c>
      <c r="J130" s="37" t="str">
        <f>E26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200"/>
      <c r="B132" s="201"/>
      <c r="C132" s="202" t="s">
        <v>128</v>
      </c>
      <c r="D132" s="203" t="s">
        <v>62</v>
      </c>
      <c r="E132" s="203" t="s">
        <v>58</v>
      </c>
      <c r="F132" s="203" t="s">
        <v>59</v>
      </c>
      <c r="G132" s="203" t="s">
        <v>129</v>
      </c>
      <c r="H132" s="203" t="s">
        <v>130</v>
      </c>
      <c r="I132" s="203" t="s">
        <v>131</v>
      </c>
      <c r="J132" s="203" t="s">
        <v>118</v>
      </c>
      <c r="K132" s="204" t="s">
        <v>132</v>
      </c>
      <c r="L132" s="205"/>
      <c r="M132" s="101" t="s">
        <v>1</v>
      </c>
      <c r="N132" s="102" t="s">
        <v>41</v>
      </c>
      <c r="O132" s="102" t="s">
        <v>133</v>
      </c>
      <c r="P132" s="102" t="s">
        <v>134</v>
      </c>
      <c r="Q132" s="102" t="s">
        <v>135</v>
      </c>
      <c r="R132" s="102" t="s">
        <v>136</v>
      </c>
      <c r="S132" s="102" t="s">
        <v>137</v>
      </c>
      <c r="T132" s="103" t="s">
        <v>138</v>
      </c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</row>
    <row r="133" spans="1:63" s="2" customFormat="1" ht="22.8" customHeight="1">
      <c r="A133" s="39"/>
      <c r="B133" s="40"/>
      <c r="C133" s="108" t="s">
        <v>139</v>
      </c>
      <c r="D133" s="41"/>
      <c r="E133" s="41"/>
      <c r="F133" s="41"/>
      <c r="G133" s="41"/>
      <c r="H133" s="41"/>
      <c r="I133" s="41"/>
      <c r="J133" s="206">
        <f>BK133</f>
        <v>0</v>
      </c>
      <c r="K133" s="41"/>
      <c r="L133" s="45"/>
      <c r="M133" s="104"/>
      <c r="N133" s="207"/>
      <c r="O133" s="105"/>
      <c r="P133" s="208">
        <f>P134+P520+P527</f>
        <v>0</v>
      </c>
      <c r="Q133" s="105"/>
      <c r="R133" s="208">
        <f>R134+R520+R527</f>
        <v>196.99832600000002</v>
      </c>
      <c r="S133" s="105"/>
      <c r="T133" s="209">
        <f>T134+T520+T527</f>
        <v>385.97249999999997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76</v>
      </c>
      <c r="AU133" s="18" t="s">
        <v>120</v>
      </c>
      <c r="BK133" s="210">
        <f>BK134+BK520+BK527</f>
        <v>0</v>
      </c>
    </row>
    <row r="134" spans="1:63" s="12" customFormat="1" ht="25.9" customHeight="1">
      <c r="A134" s="12"/>
      <c r="B134" s="211"/>
      <c r="C134" s="212"/>
      <c r="D134" s="213" t="s">
        <v>76</v>
      </c>
      <c r="E134" s="214" t="s">
        <v>237</v>
      </c>
      <c r="F134" s="214" t="s">
        <v>238</v>
      </c>
      <c r="G134" s="212"/>
      <c r="H134" s="212"/>
      <c r="I134" s="215"/>
      <c r="J134" s="216">
        <f>BK134</f>
        <v>0</v>
      </c>
      <c r="K134" s="212"/>
      <c r="L134" s="217"/>
      <c r="M134" s="218"/>
      <c r="N134" s="219"/>
      <c r="O134" s="219"/>
      <c r="P134" s="220">
        <f>P135+P286+P290+P294+P390+P412+P485+P517</f>
        <v>0</v>
      </c>
      <c r="Q134" s="219"/>
      <c r="R134" s="220">
        <f>R135+R286+R290+R294+R390+R412+R485+R517</f>
        <v>196.991126</v>
      </c>
      <c r="S134" s="219"/>
      <c r="T134" s="221">
        <f>T135+T286+T290+T294+T390+T412+T485+T517</f>
        <v>385.97249999999997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84</v>
      </c>
      <c r="AT134" s="223" t="s">
        <v>76</v>
      </c>
      <c r="AU134" s="223" t="s">
        <v>77</v>
      </c>
      <c r="AY134" s="222" t="s">
        <v>143</v>
      </c>
      <c r="BK134" s="224">
        <f>BK135+BK286+BK290+BK294+BK390+BK412+BK485+BK517</f>
        <v>0</v>
      </c>
    </row>
    <row r="135" spans="1:63" s="12" customFormat="1" ht="22.8" customHeight="1">
      <c r="A135" s="12"/>
      <c r="B135" s="211"/>
      <c r="C135" s="212"/>
      <c r="D135" s="213" t="s">
        <v>76</v>
      </c>
      <c r="E135" s="225" t="s">
        <v>84</v>
      </c>
      <c r="F135" s="225" t="s">
        <v>239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SUM(P136:P285)</f>
        <v>0</v>
      </c>
      <c r="Q135" s="219"/>
      <c r="R135" s="220">
        <f>SUM(R136:R285)</f>
        <v>11.124247</v>
      </c>
      <c r="S135" s="219"/>
      <c r="T135" s="221">
        <f>SUM(T136:T285)</f>
        <v>385.2865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84</v>
      </c>
      <c r="AT135" s="223" t="s">
        <v>76</v>
      </c>
      <c r="AU135" s="223" t="s">
        <v>84</v>
      </c>
      <c r="AY135" s="222" t="s">
        <v>143</v>
      </c>
      <c r="BK135" s="224">
        <f>SUM(BK136:BK285)</f>
        <v>0</v>
      </c>
    </row>
    <row r="136" spans="1:65" s="2" customFormat="1" ht="16.5" customHeight="1">
      <c r="A136" s="39"/>
      <c r="B136" s="40"/>
      <c r="C136" s="227" t="s">
        <v>84</v>
      </c>
      <c r="D136" s="227" t="s">
        <v>146</v>
      </c>
      <c r="E136" s="228" t="s">
        <v>401</v>
      </c>
      <c r="F136" s="229" t="s">
        <v>402</v>
      </c>
      <c r="G136" s="230" t="s">
        <v>242</v>
      </c>
      <c r="H136" s="231">
        <v>33</v>
      </c>
      <c r="I136" s="232"/>
      <c r="J136" s="233">
        <f>ROUND(I136*H136,2)</f>
        <v>0</v>
      </c>
      <c r="K136" s="229" t="s">
        <v>243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0.26</v>
      </c>
      <c r="T136" s="237">
        <f>S136*H136</f>
        <v>8.58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160</v>
      </c>
      <c r="AT136" s="238" t="s">
        <v>146</v>
      </c>
      <c r="AU136" s="238" t="s">
        <v>86</v>
      </c>
      <c r="AY136" s="18" t="s">
        <v>143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84</v>
      </c>
      <c r="BK136" s="239">
        <f>ROUND(I136*H136,2)</f>
        <v>0</v>
      </c>
      <c r="BL136" s="18" t="s">
        <v>160</v>
      </c>
      <c r="BM136" s="238" t="s">
        <v>403</v>
      </c>
    </row>
    <row r="137" spans="1:47" s="2" customFormat="1" ht="12">
      <c r="A137" s="39"/>
      <c r="B137" s="40"/>
      <c r="C137" s="41"/>
      <c r="D137" s="240" t="s">
        <v>152</v>
      </c>
      <c r="E137" s="41"/>
      <c r="F137" s="241" t="s">
        <v>404</v>
      </c>
      <c r="G137" s="41"/>
      <c r="H137" s="41"/>
      <c r="I137" s="242"/>
      <c r="J137" s="41"/>
      <c r="K137" s="41"/>
      <c r="L137" s="45"/>
      <c r="M137" s="243"/>
      <c r="N137" s="244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152</v>
      </c>
      <c r="AU137" s="18" t="s">
        <v>86</v>
      </c>
    </row>
    <row r="138" spans="1:51" s="14" customFormat="1" ht="12">
      <c r="A138" s="14"/>
      <c r="B138" s="260"/>
      <c r="C138" s="261"/>
      <c r="D138" s="240" t="s">
        <v>246</v>
      </c>
      <c r="E138" s="262" t="s">
        <v>1</v>
      </c>
      <c r="F138" s="263" t="s">
        <v>405</v>
      </c>
      <c r="G138" s="261"/>
      <c r="H138" s="264">
        <v>23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246</v>
      </c>
      <c r="AU138" s="270" t="s">
        <v>86</v>
      </c>
      <c r="AV138" s="14" t="s">
        <v>86</v>
      </c>
      <c r="AW138" s="14" t="s">
        <v>32</v>
      </c>
      <c r="AX138" s="14" t="s">
        <v>77</v>
      </c>
      <c r="AY138" s="270" t="s">
        <v>143</v>
      </c>
    </row>
    <row r="139" spans="1:51" s="13" customFormat="1" ht="12">
      <c r="A139" s="13"/>
      <c r="B139" s="250"/>
      <c r="C139" s="251"/>
      <c r="D139" s="240" t="s">
        <v>246</v>
      </c>
      <c r="E139" s="252" t="s">
        <v>1</v>
      </c>
      <c r="F139" s="253" t="s">
        <v>406</v>
      </c>
      <c r="G139" s="251"/>
      <c r="H139" s="252" t="s">
        <v>1</v>
      </c>
      <c r="I139" s="254"/>
      <c r="J139" s="251"/>
      <c r="K139" s="251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246</v>
      </c>
      <c r="AU139" s="259" t="s">
        <v>86</v>
      </c>
      <c r="AV139" s="13" t="s">
        <v>84</v>
      </c>
      <c r="AW139" s="13" t="s">
        <v>32</v>
      </c>
      <c r="AX139" s="13" t="s">
        <v>77</v>
      </c>
      <c r="AY139" s="259" t="s">
        <v>143</v>
      </c>
    </row>
    <row r="140" spans="1:51" s="14" customFormat="1" ht="12">
      <c r="A140" s="14"/>
      <c r="B140" s="260"/>
      <c r="C140" s="261"/>
      <c r="D140" s="240" t="s">
        <v>246</v>
      </c>
      <c r="E140" s="262" t="s">
        <v>1</v>
      </c>
      <c r="F140" s="263" t="s">
        <v>407</v>
      </c>
      <c r="G140" s="261"/>
      <c r="H140" s="264">
        <v>10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246</v>
      </c>
      <c r="AU140" s="270" t="s">
        <v>86</v>
      </c>
      <c r="AV140" s="14" t="s">
        <v>86</v>
      </c>
      <c r="AW140" s="14" t="s">
        <v>32</v>
      </c>
      <c r="AX140" s="14" t="s">
        <v>77</v>
      </c>
      <c r="AY140" s="270" t="s">
        <v>143</v>
      </c>
    </row>
    <row r="141" spans="1:51" s="15" customFormat="1" ht="12">
      <c r="A141" s="15"/>
      <c r="B141" s="271"/>
      <c r="C141" s="272"/>
      <c r="D141" s="240" t="s">
        <v>246</v>
      </c>
      <c r="E141" s="273" t="s">
        <v>1</v>
      </c>
      <c r="F141" s="274" t="s">
        <v>250</v>
      </c>
      <c r="G141" s="272"/>
      <c r="H141" s="275">
        <v>33</v>
      </c>
      <c r="I141" s="276"/>
      <c r="J141" s="272"/>
      <c r="K141" s="272"/>
      <c r="L141" s="277"/>
      <c r="M141" s="278"/>
      <c r="N141" s="279"/>
      <c r="O141" s="279"/>
      <c r="P141" s="279"/>
      <c r="Q141" s="279"/>
      <c r="R141" s="279"/>
      <c r="S141" s="279"/>
      <c r="T141" s="28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1" t="s">
        <v>246</v>
      </c>
      <c r="AU141" s="281" t="s">
        <v>86</v>
      </c>
      <c r="AV141" s="15" t="s">
        <v>160</v>
      </c>
      <c r="AW141" s="15" t="s">
        <v>32</v>
      </c>
      <c r="AX141" s="15" t="s">
        <v>84</v>
      </c>
      <c r="AY141" s="281" t="s">
        <v>143</v>
      </c>
    </row>
    <row r="142" spans="1:65" s="2" customFormat="1" ht="16.5" customHeight="1">
      <c r="A142" s="39"/>
      <c r="B142" s="40"/>
      <c r="C142" s="227" t="s">
        <v>86</v>
      </c>
      <c r="D142" s="227" t="s">
        <v>146</v>
      </c>
      <c r="E142" s="228" t="s">
        <v>408</v>
      </c>
      <c r="F142" s="229" t="s">
        <v>409</v>
      </c>
      <c r="G142" s="230" t="s">
        <v>242</v>
      </c>
      <c r="H142" s="231">
        <v>138</v>
      </c>
      <c r="I142" s="232"/>
      <c r="J142" s="233">
        <f>ROUND(I142*H142,2)</f>
        <v>0</v>
      </c>
      <c r="K142" s="229" t="s">
        <v>243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0.26</v>
      </c>
      <c r="T142" s="237">
        <f>S142*H142</f>
        <v>35.88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160</v>
      </c>
      <c r="AT142" s="238" t="s">
        <v>146</v>
      </c>
      <c r="AU142" s="238" t="s">
        <v>86</v>
      </c>
      <c r="AY142" s="18" t="s">
        <v>143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160</v>
      </c>
      <c r="BM142" s="238" t="s">
        <v>410</v>
      </c>
    </row>
    <row r="143" spans="1:47" s="2" customFormat="1" ht="12">
      <c r="A143" s="39"/>
      <c r="B143" s="40"/>
      <c r="C143" s="41"/>
      <c r="D143" s="240" t="s">
        <v>152</v>
      </c>
      <c r="E143" s="41"/>
      <c r="F143" s="241" t="s">
        <v>411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152</v>
      </c>
      <c r="AU143" s="18" t="s">
        <v>86</v>
      </c>
    </row>
    <row r="144" spans="1:51" s="14" customFormat="1" ht="12">
      <c r="A144" s="14"/>
      <c r="B144" s="260"/>
      <c r="C144" s="261"/>
      <c r="D144" s="240" t="s">
        <v>246</v>
      </c>
      <c r="E144" s="262" t="s">
        <v>1</v>
      </c>
      <c r="F144" s="263" t="s">
        <v>412</v>
      </c>
      <c r="G144" s="261"/>
      <c r="H144" s="264">
        <v>138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246</v>
      </c>
      <c r="AU144" s="270" t="s">
        <v>86</v>
      </c>
      <c r="AV144" s="14" t="s">
        <v>86</v>
      </c>
      <c r="AW144" s="14" t="s">
        <v>32</v>
      </c>
      <c r="AX144" s="14" t="s">
        <v>84</v>
      </c>
      <c r="AY144" s="270" t="s">
        <v>143</v>
      </c>
    </row>
    <row r="145" spans="1:65" s="2" customFormat="1" ht="21.75" customHeight="1">
      <c r="A145" s="39"/>
      <c r="B145" s="40"/>
      <c r="C145" s="227" t="s">
        <v>156</v>
      </c>
      <c r="D145" s="227" t="s">
        <v>146</v>
      </c>
      <c r="E145" s="228" t="s">
        <v>413</v>
      </c>
      <c r="F145" s="229" t="s">
        <v>414</v>
      </c>
      <c r="G145" s="230" t="s">
        <v>242</v>
      </c>
      <c r="H145" s="231">
        <v>138</v>
      </c>
      <c r="I145" s="232"/>
      <c r="J145" s="233">
        <f>ROUND(I145*H145,2)</f>
        <v>0</v>
      </c>
      <c r="K145" s="229" t="s">
        <v>243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0.525</v>
      </c>
      <c r="T145" s="237">
        <f>S145*H145</f>
        <v>72.45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160</v>
      </c>
      <c r="AT145" s="238" t="s">
        <v>146</v>
      </c>
      <c r="AU145" s="238" t="s">
        <v>86</v>
      </c>
      <c r="AY145" s="18" t="s">
        <v>143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84</v>
      </c>
      <c r="BK145" s="239">
        <f>ROUND(I145*H145,2)</f>
        <v>0</v>
      </c>
      <c r="BL145" s="18" t="s">
        <v>160</v>
      </c>
      <c r="BM145" s="238" t="s">
        <v>415</v>
      </c>
    </row>
    <row r="146" spans="1:47" s="2" customFormat="1" ht="12">
      <c r="A146" s="39"/>
      <c r="B146" s="40"/>
      <c r="C146" s="41"/>
      <c r="D146" s="240" t="s">
        <v>152</v>
      </c>
      <c r="E146" s="41"/>
      <c r="F146" s="241" t="s">
        <v>416</v>
      </c>
      <c r="G146" s="41"/>
      <c r="H146" s="41"/>
      <c r="I146" s="242"/>
      <c r="J146" s="41"/>
      <c r="K146" s="41"/>
      <c r="L146" s="45"/>
      <c r="M146" s="243"/>
      <c r="N146" s="24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152</v>
      </c>
      <c r="AU146" s="18" t="s">
        <v>86</v>
      </c>
    </row>
    <row r="147" spans="1:51" s="14" customFormat="1" ht="12">
      <c r="A147" s="14"/>
      <c r="B147" s="260"/>
      <c r="C147" s="261"/>
      <c r="D147" s="240" t="s">
        <v>246</v>
      </c>
      <c r="E147" s="262" t="s">
        <v>1</v>
      </c>
      <c r="F147" s="263" t="s">
        <v>417</v>
      </c>
      <c r="G147" s="261"/>
      <c r="H147" s="264">
        <v>138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246</v>
      </c>
      <c r="AU147" s="270" t="s">
        <v>86</v>
      </c>
      <c r="AV147" s="14" t="s">
        <v>86</v>
      </c>
      <c r="AW147" s="14" t="s">
        <v>32</v>
      </c>
      <c r="AX147" s="14" t="s">
        <v>84</v>
      </c>
      <c r="AY147" s="270" t="s">
        <v>143</v>
      </c>
    </row>
    <row r="148" spans="1:65" s="2" customFormat="1" ht="16.5" customHeight="1">
      <c r="A148" s="39"/>
      <c r="B148" s="40"/>
      <c r="C148" s="227" t="s">
        <v>160</v>
      </c>
      <c r="D148" s="227" t="s">
        <v>146</v>
      </c>
      <c r="E148" s="228" t="s">
        <v>418</v>
      </c>
      <c r="F148" s="229" t="s">
        <v>419</v>
      </c>
      <c r="G148" s="230" t="s">
        <v>242</v>
      </c>
      <c r="H148" s="231">
        <v>220</v>
      </c>
      <c r="I148" s="232"/>
      <c r="J148" s="233">
        <f>ROUND(I148*H148,2)</f>
        <v>0</v>
      </c>
      <c r="K148" s="229" t="s">
        <v>243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0.42</v>
      </c>
      <c r="T148" s="237">
        <f>S148*H148</f>
        <v>92.39999999999999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160</v>
      </c>
      <c r="AT148" s="238" t="s">
        <v>146</v>
      </c>
      <c r="AU148" s="238" t="s">
        <v>86</v>
      </c>
      <c r="AY148" s="18" t="s">
        <v>143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160</v>
      </c>
      <c r="BM148" s="238" t="s">
        <v>420</v>
      </c>
    </row>
    <row r="149" spans="1:47" s="2" customFormat="1" ht="12">
      <c r="A149" s="39"/>
      <c r="B149" s="40"/>
      <c r="C149" s="41"/>
      <c r="D149" s="240" t="s">
        <v>152</v>
      </c>
      <c r="E149" s="41"/>
      <c r="F149" s="241" t="s">
        <v>421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152</v>
      </c>
      <c r="AU149" s="18" t="s">
        <v>86</v>
      </c>
    </row>
    <row r="150" spans="1:51" s="14" customFormat="1" ht="12">
      <c r="A150" s="14"/>
      <c r="B150" s="260"/>
      <c r="C150" s="261"/>
      <c r="D150" s="240" t="s">
        <v>246</v>
      </c>
      <c r="E150" s="262" t="s">
        <v>1</v>
      </c>
      <c r="F150" s="263" t="s">
        <v>422</v>
      </c>
      <c r="G150" s="261"/>
      <c r="H150" s="264">
        <v>220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246</v>
      </c>
      <c r="AU150" s="270" t="s">
        <v>86</v>
      </c>
      <c r="AV150" s="14" t="s">
        <v>86</v>
      </c>
      <c r="AW150" s="14" t="s">
        <v>32</v>
      </c>
      <c r="AX150" s="14" t="s">
        <v>84</v>
      </c>
      <c r="AY150" s="270" t="s">
        <v>143</v>
      </c>
    </row>
    <row r="151" spans="1:65" s="2" customFormat="1" ht="16.5" customHeight="1">
      <c r="A151" s="39"/>
      <c r="B151" s="40"/>
      <c r="C151" s="227" t="s">
        <v>142</v>
      </c>
      <c r="D151" s="227" t="s">
        <v>146</v>
      </c>
      <c r="E151" s="228" t="s">
        <v>423</v>
      </c>
      <c r="F151" s="229" t="s">
        <v>424</v>
      </c>
      <c r="G151" s="230" t="s">
        <v>242</v>
      </c>
      <c r="H151" s="231">
        <v>220</v>
      </c>
      <c r="I151" s="232"/>
      <c r="J151" s="233">
        <f>ROUND(I151*H151,2)</f>
        <v>0</v>
      </c>
      <c r="K151" s="229" t="s">
        <v>243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0.23</v>
      </c>
      <c r="T151" s="237">
        <f>S151*H151</f>
        <v>50.6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160</v>
      </c>
      <c r="AT151" s="238" t="s">
        <v>146</v>
      </c>
      <c r="AU151" s="238" t="s">
        <v>86</v>
      </c>
      <c r="AY151" s="18" t="s">
        <v>143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84</v>
      </c>
      <c r="BK151" s="239">
        <f>ROUND(I151*H151,2)</f>
        <v>0</v>
      </c>
      <c r="BL151" s="18" t="s">
        <v>160</v>
      </c>
      <c r="BM151" s="238" t="s">
        <v>425</v>
      </c>
    </row>
    <row r="152" spans="1:47" s="2" customFormat="1" ht="12">
      <c r="A152" s="39"/>
      <c r="B152" s="40"/>
      <c r="C152" s="41"/>
      <c r="D152" s="240" t="s">
        <v>152</v>
      </c>
      <c r="E152" s="41"/>
      <c r="F152" s="241" t="s">
        <v>426</v>
      </c>
      <c r="G152" s="41"/>
      <c r="H152" s="41"/>
      <c r="I152" s="242"/>
      <c r="J152" s="41"/>
      <c r="K152" s="41"/>
      <c r="L152" s="45"/>
      <c r="M152" s="243"/>
      <c r="N152" s="24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152</v>
      </c>
      <c r="AU152" s="18" t="s">
        <v>86</v>
      </c>
    </row>
    <row r="153" spans="1:51" s="14" customFormat="1" ht="12">
      <c r="A153" s="14"/>
      <c r="B153" s="260"/>
      <c r="C153" s="261"/>
      <c r="D153" s="240" t="s">
        <v>246</v>
      </c>
      <c r="E153" s="262" t="s">
        <v>1</v>
      </c>
      <c r="F153" s="263" t="s">
        <v>427</v>
      </c>
      <c r="G153" s="261"/>
      <c r="H153" s="264">
        <v>220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246</v>
      </c>
      <c r="AU153" s="270" t="s">
        <v>86</v>
      </c>
      <c r="AV153" s="14" t="s">
        <v>86</v>
      </c>
      <c r="AW153" s="14" t="s">
        <v>32</v>
      </c>
      <c r="AX153" s="14" t="s">
        <v>84</v>
      </c>
      <c r="AY153" s="270" t="s">
        <v>143</v>
      </c>
    </row>
    <row r="154" spans="1:65" s="2" customFormat="1" ht="16.5" customHeight="1">
      <c r="A154" s="39"/>
      <c r="B154" s="40"/>
      <c r="C154" s="227" t="s">
        <v>167</v>
      </c>
      <c r="D154" s="227" t="s">
        <v>146</v>
      </c>
      <c r="E154" s="228" t="s">
        <v>428</v>
      </c>
      <c r="F154" s="229" t="s">
        <v>429</v>
      </c>
      <c r="G154" s="230" t="s">
        <v>242</v>
      </c>
      <c r="H154" s="231">
        <v>220</v>
      </c>
      <c r="I154" s="232"/>
      <c r="J154" s="233">
        <f>ROUND(I154*H154,2)</f>
        <v>0</v>
      </c>
      <c r="K154" s="229" t="s">
        <v>243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0.235</v>
      </c>
      <c r="T154" s="237">
        <f>S154*H154</f>
        <v>51.699999999999996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160</v>
      </c>
      <c r="AT154" s="238" t="s">
        <v>146</v>
      </c>
      <c r="AU154" s="238" t="s">
        <v>86</v>
      </c>
      <c r="AY154" s="18" t="s">
        <v>143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160</v>
      </c>
      <c r="BM154" s="238" t="s">
        <v>430</v>
      </c>
    </row>
    <row r="155" spans="1:47" s="2" customFormat="1" ht="12">
      <c r="A155" s="39"/>
      <c r="B155" s="40"/>
      <c r="C155" s="41"/>
      <c r="D155" s="240" t="s">
        <v>152</v>
      </c>
      <c r="E155" s="41"/>
      <c r="F155" s="241" t="s">
        <v>431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86</v>
      </c>
    </row>
    <row r="156" spans="1:51" s="14" customFormat="1" ht="12">
      <c r="A156" s="14"/>
      <c r="B156" s="260"/>
      <c r="C156" s="261"/>
      <c r="D156" s="240" t="s">
        <v>246</v>
      </c>
      <c r="E156" s="262" t="s">
        <v>1</v>
      </c>
      <c r="F156" s="263" t="s">
        <v>432</v>
      </c>
      <c r="G156" s="261"/>
      <c r="H156" s="264">
        <v>220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0" t="s">
        <v>246</v>
      </c>
      <c r="AU156" s="270" t="s">
        <v>86</v>
      </c>
      <c r="AV156" s="14" t="s">
        <v>86</v>
      </c>
      <c r="AW156" s="14" t="s">
        <v>32</v>
      </c>
      <c r="AX156" s="14" t="s">
        <v>84</v>
      </c>
      <c r="AY156" s="270" t="s">
        <v>143</v>
      </c>
    </row>
    <row r="157" spans="1:65" s="2" customFormat="1" ht="16.5" customHeight="1">
      <c r="A157" s="39"/>
      <c r="B157" s="40"/>
      <c r="C157" s="227" t="s">
        <v>171</v>
      </c>
      <c r="D157" s="227" t="s">
        <v>146</v>
      </c>
      <c r="E157" s="228" t="s">
        <v>433</v>
      </c>
      <c r="F157" s="229" t="s">
        <v>434</v>
      </c>
      <c r="G157" s="230" t="s">
        <v>242</v>
      </c>
      <c r="H157" s="231">
        <v>10</v>
      </c>
      <c r="I157" s="232"/>
      <c r="J157" s="233">
        <f>ROUND(I157*H157,2)</f>
        <v>0</v>
      </c>
      <c r="K157" s="229" t="s">
        <v>243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0.42</v>
      </c>
      <c r="T157" s="237">
        <f>S157*H157</f>
        <v>4.2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160</v>
      </c>
      <c r="AT157" s="238" t="s">
        <v>146</v>
      </c>
      <c r="AU157" s="238" t="s">
        <v>86</v>
      </c>
      <c r="AY157" s="18" t="s">
        <v>143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160</v>
      </c>
      <c r="BM157" s="238" t="s">
        <v>435</v>
      </c>
    </row>
    <row r="158" spans="1:47" s="2" customFormat="1" ht="12">
      <c r="A158" s="39"/>
      <c r="B158" s="40"/>
      <c r="C158" s="41"/>
      <c r="D158" s="240" t="s">
        <v>152</v>
      </c>
      <c r="E158" s="41"/>
      <c r="F158" s="241" t="s">
        <v>436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152</v>
      </c>
      <c r="AU158" s="18" t="s">
        <v>86</v>
      </c>
    </row>
    <row r="159" spans="1:51" s="14" customFormat="1" ht="12">
      <c r="A159" s="14"/>
      <c r="B159" s="260"/>
      <c r="C159" s="261"/>
      <c r="D159" s="240" t="s">
        <v>246</v>
      </c>
      <c r="E159" s="262" t="s">
        <v>1</v>
      </c>
      <c r="F159" s="263" t="s">
        <v>437</v>
      </c>
      <c r="G159" s="261"/>
      <c r="H159" s="264">
        <v>10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0" t="s">
        <v>246</v>
      </c>
      <c r="AU159" s="270" t="s">
        <v>86</v>
      </c>
      <c r="AV159" s="14" t="s">
        <v>86</v>
      </c>
      <c r="AW159" s="14" t="s">
        <v>32</v>
      </c>
      <c r="AX159" s="14" t="s">
        <v>84</v>
      </c>
      <c r="AY159" s="270" t="s">
        <v>143</v>
      </c>
    </row>
    <row r="160" spans="1:65" s="2" customFormat="1" ht="16.5" customHeight="1">
      <c r="A160" s="39"/>
      <c r="B160" s="40"/>
      <c r="C160" s="227" t="s">
        <v>175</v>
      </c>
      <c r="D160" s="227" t="s">
        <v>146</v>
      </c>
      <c r="E160" s="228" t="s">
        <v>438</v>
      </c>
      <c r="F160" s="229" t="s">
        <v>439</v>
      </c>
      <c r="G160" s="230" t="s">
        <v>242</v>
      </c>
      <c r="H160" s="231">
        <v>67</v>
      </c>
      <c r="I160" s="232"/>
      <c r="J160" s="233">
        <f>ROUND(I160*H160,2)</f>
        <v>0</v>
      </c>
      <c r="K160" s="229" t="s">
        <v>243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0.4725</v>
      </c>
      <c r="T160" s="237">
        <f>S160*H160</f>
        <v>31.6575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160</v>
      </c>
      <c r="AT160" s="238" t="s">
        <v>146</v>
      </c>
      <c r="AU160" s="238" t="s">
        <v>86</v>
      </c>
      <c r="AY160" s="18" t="s">
        <v>143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84</v>
      </c>
      <c r="BK160" s="239">
        <f>ROUND(I160*H160,2)</f>
        <v>0</v>
      </c>
      <c r="BL160" s="18" t="s">
        <v>160</v>
      </c>
      <c r="BM160" s="238" t="s">
        <v>440</v>
      </c>
    </row>
    <row r="161" spans="1:47" s="2" customFormat="1" ht="12">
      <c r="A161" s="39"/>
      <c r="B161" s="40"/>
      <c r="C161" s="41"/>
      <c r="D161" s="240" t="s">
        <v>152</v>
      </c>
      <c r="E161" s="41"/>
      <c r="F161" s="241" t="s">
        <v>441</v>
      </c>
      <c r="G161" s="41"/>
      <c r="H161" s="41"/>
      <c r="I161" s="242"/>
      <c r="J161" s="41"/>
      <c r="K161" s="41"/>
      <c r="L161" s="45"/>
      <c r="M161" s="243"/>
      <c r="N161" s="24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152</v>
      </c>
      <c r="AU161" s="18" t="s">
        <v>86</v>
      </c>
    </row>
    <row r="162" spans="1:51" s="14" customFormat="1" ht="12">
      <c r="A162" s="14"/>
      <c r="B162" s="260"/>
      <c r="C162" s="261"/>
      <c r="D162" s="240" t="s">
        <v>246</v>
      </c>
      <c r="E162" s="262" t="s">
        <v>1</v>
      </c>
      <c r="F162" s="263" t="s">
        <v>442</v>
      </c>
      <c r="G162" s="261"/>
      <c r="H162" s="264">
        <v>44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0" t="s">
        <v>246</v>
      </c>
      <c r="AU162" s="270" t="s">
        <v>86</v>
      </c>
      <c r="AV162" s="14" t="s">
        <v>86</v>
      </c>
      <c r="AW162" s="14" t="s">
        <v>32</v>
      </c>
      <c r="AX162" s="14" t="s">
        <v>77</v>
      </c>
      <c r="AY162" s="270" t="s">
        <v>143</v>
      </c>
    </row>
    <row r="163" spans="1:51" s="14" customFormat="1" ht="12">
      <c r="A163" s="14"/>
      <c r="B163" s="260"/>
      <c r="C163" s="261"/>
      <c r="D163" s="240" t="s">
        <v>246</v>
      </c>
      <c r="E163" s="262" t="s">
        <v>1</v>
      </c>
      <c r="F163" s="263" t="s">
        <v>443</v>
      </c>
      <c r="G163" s="261"/>
      <c r="H163" s="264">
        <v>23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246</v>
      </c>
      <c r="AU163" s="270" t="s">
        <v>86</v>
      </c>
      <c r="AV163" s="14" t="s">
        <v>86</v>
      </c>
      <c r="AW163" s="14" t="s">
        <v>32</v>
      </c>
      <c r="AX163" s="14" t="s">
        <v>77</v>
      </c>
      <c r="AY163" s="270" t="s">
        <v>143</v>
      </c>
    </row>
    <row r="164" spans="1:51" s="15" customFormat="1" ht="12">
      <c r="A164" s="15"/>
      <c r="B164" s="271"/>
      <c r="C164" s="272"/>
      <c r="D164" s="240" t="s">
        <v>246</v>
      </c>
      <c r="E164" s="273" t="s">
        <v>1</v>
      </c>
      <c r="F164" s="274" t="s">
        <v>250</v>
      </c>
      <c r="G164" s="272"/>
      <c r="H164" s="275">
        <v>67</v>
      </c>
      <c r="I164" s="276"/>
      <c r="J164" s="272"/>
      <c r="K164" s="272"/>
      <c r="L164" s="277"/>
      <c r="M164" s="278"/>
      <c r="N164" s="279"/>
      <c r="O164" s="279"/>
      <c r="P164" s="279"/>
      <c r="Q164" s="279"/>
      <c r="R164" s="279"/>
      <c r="S164" s="279"/>
      <c r="T164" s="28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1" t="s">
        <v>246</v>
      </c>
      <c r="AU164" s="281" t="s">
        <v>86</v>
      </c>
      <c r="AV164" s="15" t="s">
        <v>160</v>
      </c>
      <c r="AW164" s="15" t="s">
        <v>32</v>
      </c>
      <c r="AX164" s="15" t="s">
        <v>84</v>
      </c>
      <c r="AY164" s="281" t="s">
        <v>143</v>
      </c>
    </row>
    <row r="165" spans="1:65" s="2" customFormat="1" ht="16.5" customHeight="1">
      <c r="A165" s="39"/>
      <c r="B165" s="40"/>
      <c r="C165" s="227" t="s">
        <v>181</v>
      </c>
      <c r="D165" s="227" t="s">
        <v>146</v>
      </c>
      <c r="E165" s="228" t="s">
        <v>251</v>
      </c>
      <c r="F165" s="229" t="s">
        <v>252</v>
      </c>
      <c r="G165" s="230" t="s">
        <v>242</v>
      </c>
      <c r="H165" s="231">
        <v>44</v>
      </c>
      <c r="I165" s="232"/>
      <c r="J165" s="233">
        <f>ROUND(I165*H165,2)</f>
        <v>0</v>
      </c>
      <c r="K165" s="229" t="s">
        <v>243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0.235</v>
      </c>
      <c r="T165" s="237">
        <f>S165*H165</f>
        <v>10.34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160</v>
      </c>
      <c r="AT165" s="238" t="s">
        <v>146</v>
      </c>
      <c r="AU165" s="238" t="s">
        <v>86</v>
      </c>
      <c r="AY165" s="18" t="s">
        <v>143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160</v>
      </c>
      <c r="BM165" s="238" t="s">
        <v>444</v>
      </c>
    </row>
    <row r="166" spans="1:47" s="2" customFormat="1" ht="12">
      <c r="A166" s="39"/>
      <c r="B166" s="40"/>
      <c r="C166" s="41"/>
      <c r="D166" s="240" t="s">
        <v>152</v>
      </c>
      <c r="E166" s="41"/>
      <c r="F166" s="241" t="s">
        <v>254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86</v>
      </c>
    </row>
    <row r="167" spans="1:51" s="14" customFormat="1" ht="12">
      <c r="A167" s="14"/>
      <c r="B167" s="260"/>
      <c r="C167" s="261"/>
      <c r="D167" s="240" t="s">
        <v>246</v>
      </c>
      <c r="E167" s="262" t="s">
        <v>1</v>
      </c>
      <c r="F167" s="263" t="s">
        <v>445</v>
      </c>
      <c r="G167" s="261"/>
      <c r="H167" s="264">
        <v>44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246</v>
      </c>
      <c r="AU167" s="270" t="s">
        <v>86</v>
      </c>
      <c r="AV167" s="14" t="s">
        <v>86</v>
      </c>
      <c r="AW167" s="14" t="s">
        <v>32</v>
      </c>
      <c r="AX167" s="14" t="s">
        <v>84</v>
      </c>
      <c r="AY167" s="270" t="s">
        <v>143</v>
      </c>
    </row>
    <row r="168" spans="1:65" s="2" customFormat="1" ht="21.75" customHeight="1">
      <c r="A168" s="39"/>
      <c r="B168" s="40"/>
      <c r="C168" s="227" t="s">
        <v>187</v>
      </c>
      <c r="D168" s="227" t="s">
        <v>146</v>
      </c>
      <c r="E168" s="228" t="s">
        <v>257</v>
      </c>
      <c r="F168" s="229" t="s">
        <v>258</v>
      </c>
      <c r="G168" s="230" t="s">
        <v>242</v>
      </c>
      <c r="H168" s="231">
        <v>21</v>
      </c>
      <c r="I168" s="232"/>
      <c r="J168" s="233">
        <f>ROUND(I168*H168,2)</f>
        <v>0</v>
      </c>
      <c r="K168" s="229" t="s">
        <v>243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4E-05</v>
      </c>
      <c r="R168" s="236">
        <f>Q168*H168</f>
        <v>0.00084</v>
      </c>
      <c r="S168" s="236">
        <v>0.094</v>
      </c>
      <c r="T168" s="237">
        <f>S168*H168</f>
        <v>1.974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160</v>
      </c>
      <c r="AT168" s="238" t="s">
        <v>146</v>
      </c>
      <c r="AU168" s="238" t="s">
        <v>86</v>
      </c>
      <c r="AY168" s="18" t="s">
        <v>143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160</v>
      </c>
      <c r="BM168" s="238" t="s">
        <v>446</v>
      </c>
    </row>
    <row r="169" spans="1:47" s="2" customFormat="1" ht="12">
      <c r="A169" s="39"/>
      <c r="B169" s="40"/>
      <c r="C169" s="41"/>
      <c r="D169" s="240" t="s">
        <v>152</v>
      </c>
      <c r="E169" s="41"/>
      <c r="F169" s="241" t="s">
        <v>260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86</v>
      </c>
    </row>
    <row r="170" spans="1:51" s="13" customFormat="1" ht="12">
      <c r="A170" s="13"/>
      <c r="B170" s="250"/>
      <c r="C170" s="251"/>
      <c r="D170" s="240" t="s">
        <v>246</v>
      </c>
      <c r="E170" s="252" t="s">
        <v>1</v>
      </c>
      <c r="F170" s="253" t="s">
        <v>261</v>
      </c>
      <c r="G170" s="251"/>
      <c r="H170" s="252" t="s">
        <v>1</v>
      </c>
      <c r="I170" s="254"/>
      <c r="J170" s="251"/>
      <c r="K170" s="251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246</v>
      </c>
      <c r="AU170" s="259" t="s">
        <v>86</v>
      </c>
      <c r="AV170" s="13" t="s">
        <v>84</v>
      </c>
      <c r="AW170" s="13" t="s">
        <v>32</v>
      </c>
      <c r="AX170" s="13" t="s">
        <v>77</v>
      </c>
      <c r="AY170" s="259" t="s">
        <v>143</v>
      </c>
    </row>
    <row r="171" spans="1:51" s="14" customFormat="1" ht="12">
      <c r="A171" s="14"/>
      <c r="B171" s="260"/>
      <c r="C171" s="261"/>
      <c r="D171" s="240" t="s">
        <v>246</v>
      </c>
      <c r="E171" s="262" t="s">
        <v>1</v>
      </c>
      <c r="F171" s="263" t="s">
        <v>447</v>
      </c>
      <c r="G171" s="261"/>
      <c r="H171" s="264">
        <v>21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0" t="s">
        <v>246</v>
      </c>
      <c r="AU171" s="270" t="s">
        <v>86</v>
      </c>
      <c r="AV171" s="14" t="s">
        <v>86</v>
      </c>
      <c r="AW171" s="14" t="s">
        <v>32</v>
      </c>
      <c r="AX171" s="14" t="s">
        <v>84</v>
      </c>
      <c r="AY171" s="270" t="s">
        <v>143</v>
      </c>
    </row>
    <row r="172" spans="1:65" s="2" customFormat="1" ht="16.5" customHeight="1">
      <c r="A172" s="39"/>
      <c r="B172" s="40"/>
      <c r="C172" s="227" t="s">
        <v>191</v>
      </c>
      <c r="D172" s="227" t="s">
        <v>146</v>
      </c>
      <c r="E172" s="228" t="s">
        <v>448</v>
      </c>
      <c r="F172" s="229" t="s">
        <v>449</v>
      </c>
      <c r="G172" s="230" t="s">
        <v>267</v>
      </c>
      <c r="H172" s="231">
        <v>117</v>
      </c>
      <c r="I172" s="232"/>
      <c r="J172" s="233">
        <f>ROUND(I172*H172,2)</f>
        <v>0</v>
      </c>
      <c r="K172" s="229" t="s">
        <v>243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0.205</v>
      </c>
      <c r="T172" s="237">
        <f>S172*H172</f>
        <v>23.985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160</v>
      </c>
      <c r="AT172" s="238" t="s">
        <v>146</v>
      </c>
      <c r="AU172" s="238" t="s">
        <v>86</v>
      </c>
      <c r="AY172" s="18" t="s">
        <v>143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160</v>
      </c>
      <c r="BM172" s="238" t="s">
        <v>450</v>
      </c>
    </row>
    <row r="173" spans="1:47" s="2" customFormat="1" ht="12">
      <c r="A173" s="39"/>
      <c r="B173" s="40"/>
      <c r="C173" s="41"/>
      <c r="D173" s="240" t="s">
        <v>152</v>
      </c>
      <c r="E173" s="41"/>
      <c r="F173" s="241" t="s">
        <v>451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86</v>
      </c>
    </row>
    <row r="174" spans="1:51" s="14" customFormat="1" ht="12">
      <c r="A174" s="14"/>
      <c r="B174" s="260"/>
      <c r="C174" s="261"/>
      <c r="D174" s="240" t="s">
        <v>246</v>
      </c>
      <c r="E174" s="262" t="s">
        <v>1</v>
      </c>
      <c r="F174" s="263" t="s">
        <v>452</v>
      </c>
      <c r="G174" s="261"/>
      <c r="H174" s="264">
        <v>117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246</v>
      </c>
      <c r="AU174" s="270" t="s">
        <v>86</v>
      </c>
      <c r="AV174" s="14" t="s">
        <v>86</v>
      </c>
      <c r="AW174" s="14" t="s">
        <v>32</v>
      </c>
      <c r="AX174" s="14" t="s">
        <v>84</v>
      </c>
      <c r="AY174" s="270" t="s">
        <v>143</v>
      </c>
    </row>
    <row r="175" spans="1:65" s="2" customFormat="1" ht="16.5" customHeight="1">
      <c r="A175" s="39"/>
      <c r="B175" s="40"/>
      <c r="C175" s="227" t="s">
        <v>8</v>
      </c>
      <c r="D175" s="227" t="s">
        <v>146</v>
      </c>
      <c r="E175" s="228" t="s">
        <v>453</v>
      </c>
      <c r="F175" s="229" t="s">
        <v>454</v>
      </c>
      <c r="G175" s="230" t="s">
        <v>267</v>
      </c>
      <c r="H175" s="231">
        <v>38</v>
      </c>
      <c r="I175" s="232"/>
      <c r="J175" s="233">
        <f>ROUND(I175*H175,2)</f>
        <v>0</v>
      </c>
      <c r="K175" s="229" t="s">
        <v>243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0.04</v>
      </c>
      <c r="T175" s="237">
        <f>S175*H175</f>
        <v>1.52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160</v>
      </c>
      <c r="AT175" s="238" t="s">
        <v>146</v>
      </c>
      <c r="AU175" s="238" t="s">
        <v>86</v>
      </c>
      <c r="AY175" s="18" t="s">
        <v>143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84</v>
      </c>
      <c r="BK175" s="239">
        <f>ROUND(I175*H175,2)</f>
        <v>0</v>
      </c>
      <c r="BL175" s="18" t="s">
        <v>160</v>
      </c>
      <c r="BM175" s="238" t="s">
        <v>455</v>
      </c>
    </row>
    <row r="176" spans="1:47" s="2" customFormat="1" ht="12">
      <c r="A176" s="39"/>
      <c r="B176" s="40"/>
      <c r="C176" s="41"/>
      <c r="D176" s="240" t="s">
        <v>152</v>
      </c>
      <c r="E176" s="41"/>
      <c r="F176" s="241" t="s">
        <v>456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86</v>
      </c>
    </row>
    <row r="177" spans="1:51" s="14" customFormat="1" ht="12">
      <c r="A177" s="14"/>
      <c r="B177" s="260"/>
      <c r="C177" s="261"/>
      <c r="D177" s="240" t="s">
        <v>246</v>
      </c>
      <c r="E177" s="262" t="s">
        <v>1</v>
      </c>
      <c r="F177" s="263" t="s">
        <v>457</v>
      </c>
      <c r="G177" s="261"/>
      <c r="H177" s="264">
        <v>38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246</v>
      </c>
      <c r="AU177" s="270" t="s">
        <v>86</v>
      </c>
      <c r="AV177" s="14" t="s">
        <v>86</v>
      </c>
      <c r="AW177" s="14" t="s">
        <v>32</v>
      </c>
      <c r="AX177" s="14" t="s">
        <v>84</v>
      </c>
      <c r="AY177" s="270" t="s">
        <v>143</v>
      </c>
    </row>
    <row r="178" spans="1:65" s="2" customFormat="1" ht="16.5" customHeight="1">
      <c r="A178" s="39"/>
      <c r="B178" s="40"/>
      <c r="C178" s="227" t="s">
        <v>201</v>
      </c>
      <c r="D178" s="227" t="s">
        <v>146</v>
      </c>
      <c r="E178" s="228" t="s">
        <v>458</v>
      </c>
      <c r="F178" s="229" t="s">
        <v>459</v>
      </c>
      <c r="G178" s="230" t="s">
        <v>460</v>
      </c>
      <c r="H178" s="231">
        <v>10</v>
      </c>
      <c r="I178" s="232"/>
      <c r="J178" s="233">
        <f>ROUND(I178*H178,2)</f>
        <v>0</v>
      </c>
      <c r="K178" s="229" t="s">
        <v>243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3E-05</v>
      </c>
      <c r="R178" s="236">
        <f>Q178*H178</f>
        <v>0.00030000000000000003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160</v>
      </c>
      <c r="AT178" s="238" t="s">
        <v>146</v>
      </c>
      <c r="AU178" s="238" t="s">
        <v>86</v>
      </c>
      <c r="AY178" s="18" t="s">
        <v>143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84</v>
      </c>
      <c r="BK178" s="239">
        <f>ROUND(I178*H178,2)</f>
        <v>0</v>
      </c>
      <c r="BL178" s="18" t="s">
        <v>160</v>
      </c>
      <c r="BM178" s="238" t="s">
        <v>461</v>
      </c>
    </row>
    <row r="179" spans="1:47" s="2" customFormat="1" ht="12">
      <c r="A179" s="39"/>
      <c r="B179" s="40"/>
      <c r="C179" s="41"/>
      <c r="D179" s="240" t="s">
        <v>152</v>
      </c>
      <c r="E179" s="41"/>
      <c r="F179" s="241" t="s">
        <v>462</v>
      </c>
      <c r="G179" s="41"/>
      <c r="H179" s="41"/>
      <c r="I179" s="242"/>
      <c r="J179" s="41"/>
      <c r="K179" s="41"/>
      <c r="L179" s="45"/>
      <c r="M179" s="243"/>
      <c r="N179" s="244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152</v>
      </c>
      <c r="AU179" s="18" t="s">
        <v>86</v>
      </c>
    </row>
    <row r="180" spans="1:51" s="14" customFormat="1" ht="12">
      <c r="A180" s="14"/>
      <c r="B180" s="260"/>
      <c r="C180" s="261"/>
      <c r="D180" s="240" t="s">
        <v>246</v>
      </c>
      <c r="E180" s="262" t="s">
        <v>1</v>
      </c>
      <c r="F180" s="263" t="s">
        <v>463</v>
      </c>
      <c r="G180" s="261"/>
      <c r="H180" s="264">
        <v>10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0" t="s">
        <v>246</v>
      </c>
      <c r="AU180" s="270" t="s">
        <v>86</v>
      </c>
      <c r="AV180" s="14" t="s">
        <v>86</v>
      </c>
      <c r="AW180" s="14" t="s">
        <v>32</v>
      </c>
      <c r="AX180" s="14" t="s">
        <v>84</v>
      </c>
      <c r="AY180" s="270" t="s">
        <v>143</v>
      </c>
    </row>
    <row r="181" spans="1:65" s="2" customFormat="1" ht="16.5" customHeight="1">
      <c r="A181" s="39"/>
      <c r="B181" s="40"/>
      <c r="C181" s="227" t="s">
        <v>208</v>
      </c>
      <c r="D181" s="227" t="s">
        <v>146</v>
      </c>
      <c r="E181" s="228" t="s">
        <v>464</v>
      </c>
      <c r="F181" s="229" t="s">
        <v>465</v>
      </c>
      <c r="G181" s="230" t="s">
        <v>466</v>
      </c>
      <c r="H181" s="231">
        <v>2</v>
      </c>
      <c r="I181" s="232"/>
      <c r="J181" s="233">
        <f>ROUND(I181*H181,2)</f>
        <v>0</v>
      </c>
      <c r="K181" s="229" t="s">
        <v>243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160</v>
      </c>
      <c r="AT181" s="238" t="s">
        <v>146</v>
      </c>
      <c r="AU181" s="238" t="s">
        <v>86</v>
      </c>
      <c r="AY181" s="18" t="s">
        <v>143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160</v>
      </c>
      <c r="BM181" s="238" t="s">
        <v>467</v>
      </c>
    </row>
    <row r="182" spans="1:47" s="2" customFormat="1" ht="12">
      <c r="A182" s="39"/>
      <c r="B182" s="40"/>
      <c r="C182" s="41"/>
      <c r="D182" s="240" t="s">
        <v>152</v>
      </c>
      <c r="E182" s="41"/>
      <c r="F182" s="241" t="s">
        <v>468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86</v>
      </c>
    </row>
    <row r="183" spans="1:51" s="14" customFormat="1" ht="12">
      <c r="A183" s="14"/>
      <c r="B183" s="260"/>
      <c r="C183" s="261"/>
      <c r="D183" s="240" t="s">
        <v>246</v>
      </c>
      <c r="E183" s="262" t="s">
        <v>1</v>
      </c>
      <c r="F183" s="263" t="s">
        <v>469</v>
      </c>
      <c r="G183" s="261"/>
      <c r="H183" s="264">
        <v>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246</v>
      </c>
      <c r="AU183" s="270" t="s">
        <v>86</v>
      </c>
      <c r="AV183" s="14" t="s">
        <v>86</v>
      </c>
      <c r="AW183" s="14" t="s">
        <v>32</v>
      </c>
      <c r="AX183" s="14" t="s">
        <v>84</v>
      </c>
      <c r="AY183" s="270" t="s">
        <v>143</v>
      </c>
    </row>
    <row r="184" spans="1:65" s="2" customFormat="1" ht="16.5" customHeight="1">
      <c r="A184" s="39"/>
      <c r="B184" s="40"/>
      <c r="C184" s="227" t="s">
        <v>212</v>
      </c>
      <c r="D184" s="227" t="s">
        <v>146</v>
      </c>
      <c r="E184" s="228" t="s">
        <v>470</v>
      </c>
      <c r="F184" s="229" t="s">
        <v>471</v>
      </c>
      <c r="G184" s="230" t="s">
        <v>242</v>
      </c>
      <c r="H184" s="231">
        <v>137</v>
      </c>
      <c r="I184" s="232"/>
      <c r="J184" s="233">
        <f>ROUND(I184*H184,2)</f>
        <v>0</v>
      </c>
      <c r="K184" s="229" t="s">
        <v>243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160</v>
      </c>
      <c r="AT184" s="238" t="s">
        <v>146</v>
      </c>
      <c r="AU184" s="238" t="s">
        <v>86</v>
      </c>
      <c r="AY184" s="18" t="s">
        <v>143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84</v>
      </c>
      <c r="BK184" s="239">
        <f>ROUND(I184*H184,2)</f>
        <v>0</v>
      </c>
      <c r="BL184" s="18" t="s">
        <v>160</v>
      </c>
      <c r="BM184" s="238" t="s">
        <v>472</v>
      </c>
    </row>
    <row r="185" spans="1:47" s="2" customFormat="1" ht="12">
      <c r="A185" s="39"/>
      <c r="B185" s="40"/>
      <c r="C185" s="41"/>
      <c r="D185" s="240" t="s">
        <v>152</v>
      </c>
      <c r="E185" s="41"/>
      <c r="F185" s="241" t="s">
        <v>473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152</v>
      </c>
      <c r="AU185" s="18" t="s">
        <v>86</v>
      </c>
    </row>
    <row r="186" spans="1:51" s="14" customFormat="1" ht="12">
      <c r="A186" s="14"/>
      <c r="B186" s="260"/>
      <c r="C186" s="261"/>
      <c r="D186" s="240" t="s">
        <v>246</v>
      </c>
      <c r="E186" s="262" t="s">
        <v>1</v>
      </c>
      <c r="F186" s="263" t="s">
        <v>474</v>
      </c>
      <c r="G186" s="261"/>
      <c r="H186" s="264">
        <v>137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246</v>
      </c>
      <c r="AU186" s="270" t="s">
        <v>86</v>
      </c>
      <c r="AV186" s="14" t="s">
        <v>86</v>
      </c>
      <c r="AW186" s="14" t="s">
        <v>32</v>
      </c>
      <c r="AX186" s="14" t="s">
        <v>84</v>
      </c>
      <c r="AY186" s="270" t="s">
        <v>143</v>
      </c>
    </row>
    <row r="187" spans="1:65" s="2" customFormat="1" ht="21.75" customHeight="1">
      <c r="A187" s="39"/>
      <c r="B187" s="40"/>
      <c r="C187" s="227" t="s">
        <v>216</v>
      </c>
      <c r="D187" s="227" t="s">
        <v>146</v>
      </c>
      <c r="E187" s="228" t="s">
        <v>475</v>
      </c>
      <c r="F187" s="229" t="s">
        <v>476</v>
      </c>
      <c r="G187" s="230" t="s">
        <v>292</v>
      </c>
      <c r="H187" s="231">
        <v>245</v>
      </c>
      <c r="I187" s="232"/>
      <c r="J187" s="233">
        <f>ROUND(I187*H187,2)</f>
        <v>0</v>
      </c>
      <c r="K187" s="229" t="s">
        <v>243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160</v>
      </c>
      <c r="AT187" s="238" t="s">
        <v>146</v>
      </c>
      <c r="AU187" s="238" t="s">
        <v>86</v>
      </c>
      <c r="AY187" s="18" t="s">
        <v>143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84</v>
      </c>
      <c r="BK187" s="239">
        <f>ROUND(I187*H187,2)</f>
        <v>0</v>
      </c>
      <c r="BL187" s="18" t="s">
        <v>160</v>
      </c>
      <c r="BM187" s="238" t="s">
        <v>477</v>
      </c>
    </row>
    <row r="188" spans="1:47" s="2" customFormat="1" ht="12">
      <c r="A188" s="39"/>
      <c r="B188" s="40"/>
      <c r="C188" s="41"/>
      <c r="D188" s="240" t="s">
        <v>152</v>
      </c>
      <c r="E188" s="41"/>
      <c r="F188" s="241" t="s">
        <v>478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152</v>
      </c>
      <c r="AU188" s="18" t="s">
        <v>86</v>
      </c>
    </row>
    <row r="189" spans="1:51" s="14" customFormat="1" ht="12">
      <c r="A189" s="14"/>
      <c r="B189" s="260"/>
      <c r="C189" s="261"/>
      <c r="D189" s="240" t="s">
        <v>246</v>
      </c>
      <c r="E189" s="262" t="s">
        <v>1</v>
      </c>
      <c r="F189" s="263" t="s">
        <v>479</v>
      </c>
      <c r="G189" s="261"/>
      <c r="H189" s="264">
        <v>245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0" t="s">
        <v>246</v>
      </c>
      <c r="AU189" s="270" t="s">
        <v>86</v>
      </c>
      <c r="AV189" s="14" t="s">
        <v>86</v>
      </c>
      <c r="AW189" s="14" t="s">
        <v>32</v>
      </c>
      <c r="AX189" s="14" t="s">
        <v>84</v>
      </c>
      <c r="AY189" s="270" t="s">
        <v>143</v>
      </c>
    </row>
    <row r="190" spans="1:65" s="2" customFormat="1" ht="21.75" customHeight="1">
      <c r="A190" s="39"/>
      <c r="B190" s="40"/>
      <c r="C190" s="227" t="s">
        <v>222</v>
      </c>
      <c r="D190" s="227" t="s">
        <v>146</v>
      </c>
      <c r="E190" s="228" t="s">
        <v>480</v>
      </c>
      <c r="F190" s="229" t="s">
        <v>481</v>
      </c>
      <c r="G190" s="230" t="s">
        <v>292</v>
      </c>
      <c r="H190" s="231">
        <v>21</v>
      </c>
      <c r="I190" s="232"/>
      <c r="J190" s="233">
        <f>ROUND(I190*H190,2)</f>
        <v>0</v>
      </c>
      <c r="K190" s="229" t="s">
        <v>243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160</v>
      </c>
      <c r="AT190" s="238" t="s">
        <v>146</v>
      </c>
      <c r="AU190" s="238" t="s">
        <v>86</v>
      </c>
      <c r="AY190" s="18" t="s">
        <v>143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84</v>
      </c>
      <c r="BK190" s="239">
        <f>ROUND(I190*H190,2)</f>
        <v>0</v>
      </c>
      <c r="BL190" s="18" t="s">
        <v>160</v>
      </c>
      <c r="BM190" s="238" t="s">
        <v>482</v>
      </c>
    </row>
    <row r="191" spans="1:47" s="2" customFormat="1" ht="12">
      <c r="A191" s="39"/>
      <c r="B191" s="40"/>
      <c r="C191" s="41"/>
      <c r="D191" s="240" t="s">
        <v>152</v>
      </c>
      <c r="E191" s="41"/>
      <c r="F191" s="241" t="s">
        <v>483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152</v>
      </c>
      <c r="AU191" s="18" t="s">
        <v>86</v>
      </c>
    </row>
    <row r="192" spans="1:51" s="14" customFormat="1" ht="12">
      <c r="A192" s="14"/>
      <c r="B192" s="260"/>
      <c r="C192" s="261"/>
      <c r="D192" s="240" t="s">
        <v>246</v>
      </c>
      <c r="E192" s="262" t="s">
        <v>1</v>
      </c>
      <c r="F192" s="263" t="s">
        <v>484</v>
      </c>
      <c r="G192" s="261"/>
      <c r="H192" s="264">
        <v>21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0" t="s">
        <v>246</v>
      </c>
      <c r="AU192" s="270" t="s">
        <v>86</v>
      </c>
      <c r="AV192" s="14" t="s">
        <v>86</v>
      </c>
      <c r="AW192" s="14" t="s">
        <v>32</v>
      </c>
      <c r="AX192" s="14" t="s">
        <v>84</v>
      </c>
      <c r="AY192" s="270" t="s">
        <v>143</v>
      </c>
    </row>
    <row r="193" spans="1:65" s="2" customFormat="1" ht="16.5" customHeight="1">
      <c r="A193" s="39"/>
      <c r="B193" s="40"/>
      <c r="C193" s="227" t="s">
        <v>226</v>
      </c>
      <c r="D193" s="227" t="s">
        <v>146</v>
      </c>
      <c r="E193" s="228" t="s">
        <v>485</v>
      </c>
      <c r="F193" s="229" t="s">
        <v>486</v>
      </c>
      <c r="G193" s="230" t="s">
        <v>292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160</v>
      </c>
      <c r="AT193" s="238" t="s">
        <v>146</v>
      </c>
      <c r="AU193" s="238" t="s">
        <v>86</v>
      </c>
      <c r="AY193" s="18" t="s">
        <v>143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84</v>
      </c>
      <c r="BK193" s="239">
        <f>ROUND(I193*H193,2)</f>
        <v>0</v>
      </c>
      <c r="BL193" s="18" t="s">
        <v>160</v>
      </c>
      <c r="BM193" s="238" t="s">
        <v>487</v>
      </c>
    </row>
    <row r="194" spans="1:47" s="2" customFormat="1" ht="12">
      <c r="A194" s="39"/>
      <c r="B194" s="40"/>
      <c r="C194" s="41"/>
      <c r="D194" s="240" t="s">
        <v>152</v>
      </c>
      <c r="E194" s="41"/>
      <c r="F194" s="241" t="s">
        <v>488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152</v>
      </c>
      <c r="AU194" s="18" t="s">
        <v>86</v>
      </c>
    </row>
    <row r="195" spans="1:51" s="14" customFormat="1" ht="12">
      <c r="A195" s="14"/>
      <c r="B195" s="260"/>
      <c r="C195" s="261"/>
      <c r="D195" s="240" t="s">
        <v>246</v>
      </c>
      <c r="E195" s="262" t="s">
        <v>1</v>
      </c>
      <c r="F195" s="263" t="s">
        <v>489</v>
      </c>
      <c r="G195" s="261"/>
      <c r="H195" s="264">
        <v>1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0" t="s">
        <v>246</v>
      </c>
      <c r="AU195" s="270" t="s">
        <v>86</v>
      </c>
      <c r="AV195" s="14" t="s">
        <v>86</v>
      </c>
      <c r="AW195" s="14" t="s">
        <v>32</v>
      </c>
      <c r="AX195" s="14" t="s">
        <v>84</v>
      </c>
      <c r="AY195" s="270" t="s">
        <v>143</v>
      </c>
    </row>
    <row r="196" spans="1:65" s="2" customFormat="1" ht="16.5" customHeight="1">
      <c r="A196" s="39"/>
      <c r="B196" s="40"/>
      <c r="C196" s="227" t="s">
        <v>348</v>
      </c>
      <c r="D196" s="227" t="s">
        <v>146</v>
      </c>
      <c r="E196" s="228" t="s">
        <v>490</v>
      </c>
      <c r="F196" s="229" t="s">
        <v>491</v>
      </c>
      <c r="G196" s="230" t="s">
        <v>242</v>
      </c>
      <c r="H196" s="231">
        <v>42</v>
      </c>
      <c r="I196" s="232"/>
      <c r="J196" s="233">
        <f>ROUND(I196*H196,2)</f>
        <v>0</v>
      </c>
      <c r="K196" s="229" t="s">
        <v>243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0.00084</v>
      </c>
      <c r="R196" s="236">
        <f>Q196*H196</f>
        <v>0.03528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160</v>
      </c>
      <c r="AT196" s="238" t="s">
        <v>146</v>
      </c>
      <c r="AU196" s="238" t="s">
        <v>86</v>
      </c>
      <c r="AY196" s="18" t="s">
        <v>143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160</v>
      </c>
      <c r="BM196" s="238" t="s">
        <v>492</v>
      </c>
    </row>
    <row r="197" spans="1:47" s="2" customFormat="1" ht="12">
      <c r="A197" s="39"/>
      <c r="B197" s="40"/>
      <c r="C197" s="41"/>
      <c r="D197" s="240" t="s">
        <v>152</v>
      </c>
      <c r="E197" s="41"/>
      <c r="F197" s="241" t="s">
        <v>493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152</v>
      </c>
      <c r="AU197" s="18" t="s">
        <v>86</v>
      </c>
    </row>
    <row r="198" spans="1:51" s="14" customFormat="1" ht="12">
      <c r="A198" s="14"/>
      <c r="B198" s="260"/>
      <c r="C198" s="261"/>
      <c r="D198" s="240" t="s">
        <v>246</v>
      </c>
      <c r="E198" s="262" t="s">
        <v>1</v>
      </c>
      <c r="F198" s="263" t="s">
        <v>494</v>
      </c>
      <c r="G198" s="261"/>
      <c r="H198" s="264">
        <v>42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0" t="s">
        <v>246</v>
      </c>
      <c r="AU198" s="270" t="s">
        <v>86</v>
      </c>
      <c r="AV198" s="14" t="s">
        <v>86</v>
      </c>
      <c r="AW198" s="14" t="s">
        <v>32</v>
      </c>
      <c r="AX198" s="14" t="s">
        <v>84</v>
      </c>
      <c r="AY198" s="270" t="s">
        <v>143</v>
      </c>
    </row>
    <row r="199" spans="1:65" s="2" customFormat="1" ht="16.5" customHeight="1">
      <c r="A199" s="39"/>
      <c r="B199" s="40"/>
      <c r="C199" s="227" t="s">
        <v>353</v>
      </c>
      <c r="D199" s="227" t="s">
        <v>146</v>
      </c>
      <c r="E199" s="228" t="s">
        <v>495</v>
      </c>
      <c r="F199" s="229" t="s">
        <v>496</v>
      </c>
      <c r="G199" s="230" t="s">
        <v>242</v>
      </c>
      <c r="H199" s="231">
        <v>42</v>
      </c>
      <c r="I199" s="232"/>
      <c r="J199" s="233">
        <f>ROUND(I199*H199,2)</f>
        <v>0</v>
      </c>
      <c r="K199" s="229" t="s">
        <v>243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160</v>
      </c>
      <c r="AT199" s="238" t="s">
        <v>146</v>
      </c>
      <c r="AU199" s="238" t="s">
        <v>86</v>
      </c>
      <c r="AY199" s="18" t="s">
        <v>143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84</v>
      </c>
      <c r="BK199" s="239">
        <f>ROUND(I199*H199,2)</f>
        <v>0</v>
      </c>
      <c r="BL199" s="18" t="s">
        <v>160</v>
      </c>
      <c r="BM199" s="238" t="s">
        <v>497</v>
      </c>
    </row>
    <row r="200" spans="1:47" s="2" customFormat="1" ht="12">
      <c r="A200" s="39"/>
      <c r="B200" s="40"/>
      <c r="C200" s="41"/>
      <c r="D200" s="240" t="s">
        <v>152</v>
      </c>
      <c r="E200" s="41"/>
      <c r="F200" s="241" t="s">
        <v>498</v>
      </c>
      <c r="G200" s="41"/>
      <c r="H200" s="41"/>
      <c r="I200" s="242"/>
      <c r="J200" s="41"/>
      <c r="K200" s="41"/>
      <c r="L200" s="45"/>
      <c r="M200" s="243"/>
      <c r="N200" s="244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152</v>
      </c>
      <c r="AU200" s="18" t="s">
        <v>86</v>
      </c>
    </row>
    <row r="201" spans="1:51" s="14" customFormat="1" ht="12">
      <c r="A201" s="14"/>
      <c r="B201" s="260"/>
      <c r="C201" s="261"/>
      <c r="D201" s="240" t="s">
        <v>246</v>
      </c>
      <c r="E201" s="262" t="s">
        <v>1</v>
      </c>
      <c r="F201" s="263" t="s">
        <v>499</v>
      </c>
      <c r="G201" s="261"/>
      <c r="H201" s="264">
        <v>42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0" t="s">
        <v>246</v>
      </c>
      <c r="AU201" s="270" t="s">
        <v>86</v>
      </c>
      <c r="AV201" s="14" t="s">
        <v>86</v>
      </c>
      <c r="AW201" s="14" t="s">
        <v>32</v>
      </c>
      <c r="AX201" s="14" t="s">
        <v>84</v>
      </c>
      <c r="AY201" s="270" t="s">
        <v>143</v>
      </c>
    </row>
    <row r="202" spans="1:65" s="2" customFormat="1" ht="24.15" customHeight="1">
      <c r="A202" s="39"/>
      <c r="B202" s="40"/>
      <c r="C202" s="227" t="s">
        <v>7</v>
      </c>
      <c r="D202" s="227" t="s">
        <v>146</v>
      </c>
      <c r="E202" s="228" t="s">
        <v>500</v>
      </c>
      <c r="F202" s="229" t="s">
        <v>501</v>
      </c>
      <c r="G202" s="230" t="s">
        <v>292</v>
      </c>
      <c r="H202" s="231">
        <v>60.482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160</v>
      </c>
      <c r="AT202" s="238" t="s">
        <v>146</v>
      </c>
      <c r="AU202" s="238" t="s">
        <v>86</v>
      </c>
      <c r="AY202" s="18" t="s">
        <v>143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84</v>
      </c>
      <c r="BK202" s="239">
        <f>ROUND(I202*H202,2)</f>
        <v>0</v>
      </c>
      <c r="BL202" s="18" t="s">
        <v>160</v>
      </c>
      <c r="BM202" s="238" t="s">
        <v>502</v>
      </c>
    </row>
    <row r="203" spans="1:47" s="2" customFormat="1" ht="12">
      <c r="A203" s="39"/>
      <c r="B203" s="40"/>
      <c r="C203" s="41"/>
      <c r="D203" s="240" t="s">
        <v>152</v>
      </c>
      <c r="E203" s="41"/>
      <c r="F203" s="241" t="s">
        <v>503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152</v>
      </c>
      <c r="AU203" s="18" t="s">
        <v>86</v>
      </c>
    </row>
    <row r="204" spans="1:51" s="14" customFormat="1" ht="12">
      <c r="A204" s="14"/>
      <c r="B204" s="260"/>
      <c r="C204" s="261"/>
      <c r="D204" s="240" t="s">
        <v>246</v>
      </c>
      <c r="E204" s="262" t="s">
        <v>1</v>
      </c>
      <c r="F204" s="263" t="s">
        <v>504</v>
      </c>
      <c r="G204" s="261"/>
      <c r="H204" s="264">
        <v>13.7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0" t="s">
        <v>246</v>
      </c>
      <c r="AU204" s="270" t="s">
        <v>86</v>
      </c>
      <c r="AV204" s="14" t="s">
        <v>86</v>
      </c>
      <c r="AW204" s="14" t="s">
        <v>32</v>
      </c>
      <c r="AX204" s="14" t="s">
        <v>77</v>
      </c>
      <c r="AY204" s="270" t="s">
        <v>143</v>
      </c>
    </row>
    <row r="205" spans="1:51" s="14" customFormat="1" ht="12">
      <c r="A205" s="14"/>
      <c r="B205" s="260"/>
      <c r="C205" s="261"/>
      <c r="D205" s="240" t="s">
        <v>246</v>
      </c>
      <c r="E205" s="262" t="s">
        <v>1</v>
      </c>
      <c r="F205" s="263" t="s">
        <v>505</v>
      </c>
      <c r="G205" s="261"/>
      <c r="H205" s="264">
        <v>13.7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0" t="s">
        <v>246</v>
      </c>
      <c r="AU205" s="270" t="s">
        <v>86</v>
      </c>
      <c r="AV205" s="14" t="s">
        <v>86</v>
      </c>
      <c r="AW205" s="14" t="s">
        <v>32</v>
      </c>
      <c r="AX205" s="14" t="s">
        <v>77</v>
      </c>
      <c r="AY205" s="270" t="s">
        <v>143</v>
      </c>
    </row>
    <row r="206" spans="1:51" s="14" customFormat="1" ht="12">
      <c r="A206" s="14"/>
      <c r="B206" s="260"/>
      <c r="C206" s="261"/>
      <c r="D206" s="240" t="s">
        <v>246</v>
      </c>
      <c r="E206" s="262" t="s">
        <v>1</v>
      </c>
      <c r="F206" s="263" t="s">
        <v>506</v>
      </c>
      <c r="G206" s="261"/>
      <c r="H206" s="264">
        <v>16.541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0" t="s">
        <v>246</v>
      </c>
      <c r="AU206" s="270" t="s">
        <v>86</v>
      </c>
      <c r="AV206" s="14" t="s">
        <v>86</v>
      </c>
      <c r="AW206" s="14" t="s">
        <v>32</v>
      </c>
      <c r="AX206" s="14" t="s">
        <v>77</v>
      </c>
      <c r="AY206" s="270" t="s">
        <v>143</v>
      </c>
    </row>
    <row r="207" spans="1:51" s="14" customFormat="1" ht="12">
      <c r="A207" s="14"/>
      <c r="B207" s="260"/>
      <c r="C207" s="261"/>
      <c r="D207" s="240" t="s">
        <v>246</v>
      </c>
      <c r="E207" s="262" t="s">
        <v>1</v>
      </c>
      <c r="F207" s="263" t="s">
        <v>507</v>
      </c>
      <c r="G207" s="261"/>
      <c r="H207" s="264">
        <v>16.541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0" t="s">
        <v>246</v>
      </c>
      <c r="AU207" s="270" t="s">
        <v>86</v>
      </c>
      <c r="AV207" s="14" t="s">
        <v>86</v>
      </c>
      <c r="AW207" s="14" t="s">
        <v>32</v>
      </c>
      <c r="AX207" s="14" t="s">
        <v>77</v>
      </c>
      <c r="AY207" s="270" t="s">
        <v>143</v>
      </c>
    </row>
    <row r="208" spans="1:51" s="15" customFormat="1" ht="12">
      <c r="A208" s="15"/>
      <c r="B208" s="271"/>
      <c r="C208" s="272"/>
      <c r="D208" s="240" t="s">
        <v>246</v>
      </c>
      <c r="E208" s="273" t="s">
        <v>1</v>
      </c>
      <c r="F208" s="274" t="s">
        <v>250</v>
      </c>
      <c r="G208" s="272"/>
      <c r="H208" s="275">
        <v>60.482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1" t="s">
        <v>246</v>
      </c>
      <c r="AU208" s="281" t="s">
        <v>86</v>
      </c>
      <c r="AV208" s="15" t="s">
        <v>160</v>
      </c>
      <c r="AW208" s="15" t="s">
        <v>32</v>
      </c>
      <c r="AX208" s="15" t="s">
        <v>84</v>
      </c>
      <c r="AY208" s="281" t="s">
        <v>143</v>
      </c>
    </row>
    <row r="209" spans="1:65" s="2" customFormat="1" ht="24.15" customHeight="1">
      <c r="A209" s="39"/>
      <c r="B209" s="40"/>
      <c r="C209" s="227" t="s">
        <v>363</v>
      </c>
      <c r="D209" s="227" t="s">
        <v>146</v>
      </c>
      <c r="E209" s="228" t="s">
        <v>508</v>
      </c>
      <c r="F209" s="229" t="s">
        <v>509</v>
      </c>
      <c r="G209" s="230" t="s">
        <v>292</v>
      </c>
      <c r="H209" s="231">
        <v>250.459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160</v>
      </c>
      <c r="AT209" s="238" t="s">
        <v>146</v>
      </c>
      <c r="AU209" s="238" t="s">
        <v>86</v>
      </c>
      <c r="AY209" s="18" t="s">
        <v>143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84</v>
      </c>
      <c r="BK209" s="239">
        <f>ROUND(I209*H209,2)</f>
        <v>0</v>
      </c>
      <c r="BL209" s="18" t="s">
        <v>160</v>
      </c>
      <c r="BM209" s="238" t="s">
        <v>510</v>
      </c>
    </row>
    <row r="210" spans="1:47" s="2" customFormat="1" ht="12">
      <c r="A210" s="39"/>
      <c r="B210" s="40"/>
      <c r="C210" s="41"/>
      <c r="D210" s="240" t="s">
        <v>152</v>
      </c>
      <c r="E210" s="41"/>
      <c r="F210" s="241" t="s">
        <v>511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152</v>
      </c>
      <c r="AU210" s="18" t="s">
        <v>86</v>
      </c>
    </row>
    <row r="211" spans="1:51" s="14" customFormat="1" ht="12">
      <c r="A211" s="14"/>
      <c r="B211" s="260"/>
      <c r="C211" s="261"/>
      <c r="D211" s="240" t="s">
        <v>246</v>
      </c>
      <c r="E211" s="262" t="s">
        <v>1</v>
      </c>
      <c r="F211" s="263" t="s">
        <v>512</v>
      </c>
      <c r="G211" s="261"/>
      <c r="H211" s="264">
        <v>267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0" t="s">
        <v>246</v>
      </c>
      <c r="AU211" s="270" t="s">
        <v>86</v>
      </c>
      <c r="AV211" s="14" t="s">
        <v>86</v>
      </c>
      <c r="AW211" s="14" t="s">
        <v>32</v>
      </c>
      <c r="AX211" s="14" t="s">
        <v>77</v>
      </c>
      <c r="AY211" s="270" t="s">
        <v>143</v>
      </c>
    </row>
    <row r="212" spans="1:51" s="14" customFormat="1" ht="12">
      <c r="A212" s="14"/>
      <c r="B212" s="260"/>
      <c r="C212" s="261"/>
      <c r="D212" s="240" t="s">
        <v>246</v>
      </c>
      <c r="E212" s="262" t="s">
        <v>1</v>
      </c>
      <c r="F212" s="263" t="s">
        <v>513</v>
      </c>
      <c r="G212" s="261"/>
      <c r="H212" s="264">
        <v>-14.541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0" t="s">
        <v>246</v>
      </c>
      <c r="AU212" s="270" t="s">
        <v>86</v>
      </c>
      <c r="AV212" s="14" t="s">
        <v>86</v>
      </c>
      <c r="AW212" s="14" t="s">
        <v>32</v>
      </c>
      <c r="AX212" s="14" t="s">
        <v>77</v>
      </c>
      <c r="AY212" s="270" t="s">
        <v>143</v>
      </c>
    </row>
    <row r="213" spans="1:51" s="14" customFormat="1" ht="12">
      <c r="A213" s="14"/>
      <c r="B213" s="260"/>
      <c r="C213" s="261"/>
      <c r="D213" s="240" t="s">
        <v>246</v>
      </c>
      <c r="E213" s="262" t="s">
        <v>1</v>
      </c>
      <c r="F213" s="263" t="s">
        <v>514</v>
      </c>
      <c r="G213" s="261"/>
      <c r="H213" s="264">
        <v>-2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0" t="s">
        <v>246</v>
      </c>
      <c r="AU213" s="270" t="s">
        <v>86</v>
      </c>
      <c r="AV213" s="14" t="s">
        <v>86</v>
      </c>
      <c r="AW213" s="14" t="s">
        <v>32</v>
      </c>
      <c r="AX213" s="14" t="s">
        <v>77</v>
      </c>
      <c r="AY213" s="270" t="s">
        <v>143</v>
      </c>
    </row>
    <row r="214" spans="1:51" s="15" customFormat="1" ht="12">
      <c r="A214" s="15"/>
      <c r="B214" s="271"/>
      <c r="C214" s="272"/>
      <c r="D214" s="240" t="s">
        <v>246</v>
      </c>
      <c r="E214" s="273" t="s">
        <v>1</v>
      </c>
      <c r="F214" s="274" t="s">
        <v>250</v>
      </c>
      <c r="G214" s="272"/>
      <c r="H214" s="275">
        <v>250.459</v>
      </c>
      <c r="I214" s="276"/>
      <c r="J214" s="272"/>
      <c r="K214" s="272"/>
      <c r="L214" s="277"/>
      <c r="M214" s="278"/>
      <c r="N214" s="279"/>
      <c r="O214" s="279"/>
      <c r="P214" s="279"/>
      <c r="Q214" s="279"/>
      <c r="R214" s="279"/>
      <c r="S214" s="279"/>
      <c r="T214" s="28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1" t="s">
        <v>246</v>
      </c>
      <c r="AU214" s="281" t="s">
        <v>86</v>
      </c>
      <c r="AV214" s="15" t="s">
        <v>160</v>
      </c>
      <c r="AW214" s="15" t="s">
        <v>32</v>
      </c>
      <c r="AX214" s="15" t="s">
        <v>84</v>
      </c>
      <c r="AY214" s="281" t="s">
        <v>143</v>
      </c>
    </row>
    <row r="215" spans="1:65" s="2" customFormat="1" ht="16.5" customHeight="1">
      <c r="A215" s="39"/>
      <c r="B215" s="40"/>
      <c r="C215" s="227" t="s">
        <v>369</v>
      </c>
      <c r="D215" s="227" t="s">
        <v>146</v>
      </c>
      <c r="E215" s="228" t="s">
        <v>515</v>
      </c>
      <c r="F215" s="229" t="s">
        <v>516</v>
      </c>
      <c r="G215" s="230" t="s">
        <v>292</v>
      </c>
      <c r="H215" s="231">
        <v>30.241</v>
      </c>
      <c r="I215" s="232"/>
      <c r="J215" s="233">
        <f>ROUND(I215*H215,2)</f>
        <v>0</v>
      </c>
      <c r="K215" s="229" t="s">
        <v>243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160</v>
      </c>
      <c r="AT215" s="238" t="s">
        <v>146</v>
      </c>
      <c r="AU215" s="238" t="s">
        <v>86</v>
      </c>
      <c r="AY215" s="18" t="s">
        <v>143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84</v>
      </c>
      <c r="BK215" s="239">
        <f>ROUND(I215*H215,2)</f>
        <v>0</v>
      </c>
      <c r="BL215" s="18" t="s">
        <v>160</v>
      </c>
      <c r="BM215" s="238" t="s">
        <v>517</v>
      </c>
    </row>
    <row r="216" spans="1:47" s="2" customFormat="1" ht="12">
      <c r="A216" s="39"/>
      <c r="B216" s="40"/>
      <c r="C216" s="41"/>
      <c r="D216" s="240" t="s">
        <v>152</v>
      </c>
      <c r="E216" s="41"/>
      <c r="F216" s="241" t="s">
        <v>518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152</v>
      </c>
      <c r="AU216" s="18" t="s">
        <v>86</v>
      </c>
    </row>
    <row r="217" spans="1:51" s="14" customFormat="1" ht="12">
      <c r="A217" s="14"/>
      <c r="B217" s="260"/>
      <c r="C217" s="261"/>
      <c r="D217" s="240" t="s">
        <v>246</v>
      </c>
      <c r="E217" s="262" t="s">
        <v>1</v>
      </c>
      <c r="F217" s="263" t="s">
        <v>505</v>
      </c>
      <c r="G217" s="261"/>
      <c r="H217" s="264">
        <v>13.7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246</v>
      </c>
      <c r="AU217" s="270" t="s">
        <v>86</v>
      </c>
      <c r="AV217" s="14" t="s">
        <v>86</v>
      </c>
      <c r="AW217" s="14" t="s">
        <v>32</v>
      </c>
      <c r="AX217" s="14" t="s">
        <v>77</v>
      </c>
      <c r="AY217" s="270" t="s">
        <v>143</v>
      </c>
    </row>
    <row r="218" spans="1:51" s="14" customFormat="1" ht="12">
      <c r="A218" s="14"/>
      <c r="B218" s="260"/>
      <c r="C218" s="261"/>
      <c r="D218" s="240" t="s">
        <v>246</v>
      </c>
      <c r="E218" s="262" t="s">
        <v>1</v>
      </c>
      <c r="F218" s="263" t="s">
        <v>507</v>
      </c>
      <c r="G218" s="261"/>
      <c r="H218" s="264">
        <v>16.541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0" t="s">
        <v>246</v>
      </c>
      <c r="AU218" s="270" t="s">
        <v>86</v>
      </c>
      <c r="AV218" s="14" t="s">
        <v>86</v>
      </c>
      <c r="AW218" s="14" t="s">
        <v>32</v>
      </c>
      <c r="AX218" s="14" t="s">
        <v>77</v>
      </c>
      <c r="AY218" s="270" t="s">
        <v>143</v>
      </c>
    </row>
    <row r="219" spans="1:51" s="15" customFormat="1" ht="12">
      <c r="A219" s="15"/>
      <c r="B219" s="271"/>
      <c r="C219" s="272"/>
      <c r="D219" s="240" t="s">
        <v>246</v>
      </c>
      <c r="E219" s="273" t="s">
        <v>1</v>
      </c>
      <c r="F219" s="274" t="s">
        <v>250</v>
      </c>
      <c r="G219" s="272"/>
      <c r="H219" s="275">
        <v>30.241</v>
      </c>
      <c r="I219" s="276"/>
      <c r="J219" s="272"/>
      <c r="K219" s="272"/>
      <c r="L219" s="277"/>
      <c r="M219" s="278"/>
      <c r="N219" s="279"/>
      <c r="O219" s="279"/>
      <c r="P219" s="279"/>
      <c r="Q219" s="279"/>
      <c r="R219" s="279"/>
      <c r="S219" s="279"/>
      <c r="T219" s="28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1" t="s">
        <v>246</v>
      </c>
      <c r="AU219" s="281" t="s">
        <v>86</v>
      </c>
      <c r="AV219" s="15" t="s">
        <v>160</v>
      </c>
      <c r="AW219" s="15" t="s">
        <v>32</v>
      </c>
      <c r="AX219" s="15" t="s">
        <v>84</v>
      </c>
      <c r="AY219" s="281" t="s">
        <v>143</v>
      </c>
    </row>
    <row r="220" spans="1:65" s="2" customFormat="1" ht="16.5" customHeight="1">
      <c r="A220" s="39"/>
      <c r="B220" s="40"/>
      <c r="C220" s="227" t="s">
        <v>375</v>
      </c>
      <c r="D220" s="227" t="s">
        <v>146</v>
      </c>
      <c r="E220" s="228" t="s">
        <v>519</v>
      </c>
      <c r="F220" s="229" t="s">
        <v>520</v>
      </c>
      <c r="G220" s="230" t="s">
        <v>292</v>
      </c>
      <c r="H220" s="231">
        <v>2</v>
      </c>
      <c r="I220" s="232"/>
      <c r="J220" s="233">
        <f>ROUND(I220*H220,2)</f>
        <v>0</v>
      </c>
      <c r="K220" s="229" t="s">
        <v>243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160</v>
      </c>
      <c r="AT220" s="238" t="s">
        <v>146</v>
      </c>
      <c r="AU220" s="238" t="s">
        <v>86</v>
      </c>
      <c r="AY220" s="18" t="s">
        <v>143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84</v>
      </c>
      <c r="BK220" s="239">
        <f>ROUND(I220*H220,2)</f>
        <v>0</v>
      </c>
      <c r="BL220" s="18" t="s">
        <v>160</v>
      </c>
      <c r="BM220" s="238" t="s">
        <v>521</v>
      </c>
    </row>
    <row r="221" spans="1:47" s="2" customFormat="1" ht="12">
      <c r="A221" s="39"/>
      <c r="B221" s="40"/>
      <c r="C221" s="41"/>
      <c r="D221" s="240" t="s">
        <v>152</v>
      </c>
      <c r="E221" s="41"/>
      <c r="F221" s="241" t="s">
        <v>522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86</v>
      </c>
    </row>
    <row r="222" spans="1:51" s="14" customFormat="1" ht="12">
      <c r="A222" s="14"/>
      <c r="B222" s="260"/>
      <c r="C222" s="261"/>
      <c r="D222" s="240" t="s">
        <v>246</v>
      </c>
      <c r="E222" s="262" t="s">
        <v>1</v>
      </c>
      <c r="F222" s="263" t="s">
        <v>523</v>
      </c>
      <c r="G222" s="261"/>
      <c r="H222" s="264">
        <v>2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0" t="s">
        <v>246</v>
      </c>
      <c r="AU222" s="270" t="s">
        <v>86</v>
      </c>
      <c r="AV222" s="14" t="s">
        <v>86</v>
      </c>
      <c r="AW222" s="14" t="s">
        <v>32</v>
      </c>
      <c r="AX222" s="14" t="s">
        <v>84</v>
      </c>
      <c r="AY222" s="270" t="s">
        <v>143</v>
      </c>
    </row>
    <row r="223" spans="1:65" s="2" customFormat="1" ht="24.15" customHeight="1">
      <c r="A223" s="39"/>
      <c r="B223" s="40"/>
      <c r="C223" s="227" t="s">
        <v>379</v>
      </c>
      <c r="D223" s="227" t="s">
        <v>146</v>
      </c>
      <c r="E223" s="228" t="s">
        <v>524</v>
      </c>
      <c r="F223" s="229" t="s">
        <v>525</v>
      </c>
      <c r="G223" s="230" t="s">
        <v>292</v>
      </c>
      <c r="H223" s="231">
        <v>188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160</v>
      </c>
      <c r="AT223" s="238" t="s">
        <v>146</v>
      </c>
      <c r="AU223" s="238" t="s">
        <v>86</v>
      </c>
      <c r="AY223" s="18" t="s">
        <v>143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84</v>
      </c>
      <c r="BK223" s="239">
        <f>ROUND(I223*H223,2)</f>
        <v>0</v>
      </c>
      <c r="BL223" s="18" t="s">
        <v>160</v>
      </c>
      <c r="BM223" s="238" t="s">
        <v>526</v>
      </c>
    </row>
    <row r="224" spans="1:47" s="2" customFormat="1" ht="12">
      <c r="A224" s="39"/>
      <c r="B224" s="40"/>
      <c r="C224" s="41"/>
      <c r="D224" s="240" t="s">
        <v>152</v>
      </c>
      <c r="E224" s="41"/>
      <c r="F224" s="241" t="s">
        <v>527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152</v>
      </c>
      <c r="AU224" s="18" t="s">
        <v>86</v>
      </c>
    </row>
    <row r="225" spans="1:51" s="13" customFormat="1" ht="12">
      <c r="A225" s="13"/>
      <c r="B225" s="250"/>
      <c r="C225" s="251"/>
      <c r="D225" s="240" t="s">
        <v>246</v>
      </c>
      <c r="E225" s="252" t="s">
        <v>1</v>
      </c>
      <c r="F225" s="253" t="s">
        <v>528</v>
      </c>
      <c r="G225" s="251"/>
      <c r="H225" s="252" t="s">
        <v>1</v>
      </c>
      <c r="I225" s="254"/>
      <c r="J225" s="251"/>
      <c r="K225" s="251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246</v>
      </c>
      <c r="AU225" s="259" t="s">
        <v>86</v>
      </c>
      <c r="AV225" s="13" t="s">
        <v>84</v>
      </c>
      <c r="AW225" s="13" t="s">
        <v>32</v>
      </c>
      <c r="AX225" s="13" t="s">
        <v>77</v>
      </c>
      <c r="AY225" s="259" t="s">
        <v>143</v>
      </c>
    </row>
    <row r="226" spans="1:51" s="13" customFormat="1" ht="12">
      <c r="A226" s="13"/>
      <c r="B226" s="250"/>
      <c r="C226" s="251"/>
      <c r="D226" s="240" t="s">
        <v>246</v>
      </c>
      <c r="E226" s="252" t="s">
        <v>1</v>
      </c>
      <c r="F226" s="253" t="s">
        <v>529</v>
      </c>
      <c r="G226" s="251"/>
      <c r="H226" s="252" t="s">
        <v>1</v>
      </c>
      <c r="I226" s="254"/>
      <c r="J226" s="251"/>
      <c r="K226" s="251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246</v>
      </c>
      <c r="AU226" s="259" t="s">
        <v>86</v>
      </c>
      <c r="AV226" s="13" t="s">
        <v>84</v>
      </c>
      <c r="AW226" s="13" t="s">
        <v>32</v>
      </c>
      <c r="AX226" s="13" t="s">
        <v>77</v>
      </c>
      <c r="AY226" s="259" t="s">
        <v>143</v>
      </c>
    </row>
    <row r="227" spans="1:51" s="14" customFormat="1" ht="12">
      <c r="A227" s="14"/>
      <c r="B227" s="260"/>
      <c r="C227" s="261"/>
      <c r="D227" s="240" t="s">
        <v>246</v>
      </c>
      <c r="E227" s="262" t="s">
        <v>1</v>
      </c>
      <c r="F227" s="263" t="s">
        <v>530</v>
      </c>
      <c r="G227" s="261"/>
      <c r="H227" s="264">
        <v>66.4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0" t="s">
        <v>246</v>
      </c>
      <c r="AU227" s="270" t="s">
        <v>86</v>
      </c>
      <c r="AV227" s="14" t="s">
        <v>86</v>
      </c>
      <c r="AW227" s="14" t="s">
        <v>32</v>
      </c>
      <c r="AX227" s="14" t="s">
        <v>77</v>
      </c>
      <c r="AY227" s="270" t="s">
        <v>143</v>
      </c>
    </row>
    <row r="228" spans="1:51" s="13" customFormat="1" ht="12">
      <c r="A228" s="13"/>
      <c r="B228" s="250"/>
      <c r="C228" s="251"/>
      <c r="D228" s="240" t="s">
        <v>246</v>
      </c>
      <c r="E228" s="252" t="s">
        <v>1</v>
      </c>
      <c r="F228" s="253" t="s">
        <v>531</v>
      </c>
      <c r="G228" s="251"/>
      <c r="H228" s="252" t="s">
        <v>1</v>
      </c>
      <c r="I228" s="254"/>
      <c r="J228" s="251"/>
      <c r="K228" s="251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246</v>
      </c>
      <c r="AU228" s="259" t="s">
        <v>86</v>
      </c>
      <c r="AV228" s="13" t="s">
        <v>84</v>
      </c>
      <c r="AW228" s="13" t="s">
        <v>32</v>
      </c>
      <c r="AX228" s="13" t="s">
        <v>77</v>
      </c>
      <c r="AY228" s="259" t="s">
        <v>143</v>
      </c>
    </row>
    <row r="229" spans="1:51" s="14" customFormat="1" ht="12">
      <c r="A229" s="14"/>
      <c r="B229" s="260"/>
      <c r="C229" s="261"/>
      <c r="D229" s="240" t="s">
        <v>246</v>
      </c>
      <c r="E229" s="262" t="s">
        <v>1</v>
      </c>
      <c r="F229" s="263" t="s">
        <v>532</v>
      </c>
      <c r="G229" s="261"/>
      <c r="H229" s="264">
        <v>121.6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0" t="s">
        <v>246</v>
      </c>
      <c r="AU229" s="270" t="s">
        <v>86</v>
      </c>
      <c r="AV229" s="14" t="s">
        <v>86</v>
      </c>
      <c r="AW229" s="14" t="s">
        <v>32</v>
      </c>
      <c r="AX229" s="14" t="s">
        <v>77</v>
      </c>
      <c r="AY229" s="270" t="s">
        <v>143</v>
      </c>
    </row>
    <row r="230" spans="1:51" s="15" customFormat="1" ht="12">
      <c r="A230" s="15"/>
      <c r="B230" s="271"/>
      <c r="C230" s="272"/>
      <c r="D230" s="240" t="s">
        <v>246</v>
      </c>
      <c r="E230" s="273" t="s">
        <v>1</v>
      </c>
      <c r="F230" s="274" t="s">
        <v>250</v>
      </c>
      <c r="G230" s="272"/>
      <c r="H230" s="275">
        <v>188</v>
      </c>
      <c r="I230" s="276"/>
      <c r="J230" s="272"/>
      <c r="K230" s="272"/>
      <c r="L230" s="277"/>
      <c r="M230" s="278"/>
      <c r="N230" s="279"/>
      <c r="O230" s="279"/>
      <c r="P230" s="279"/>
      <c r="Q230" s="279"/>
      <c r="R230" s="279"/>
      <c r="S230" s="279"/>
      <c r="T230" s="280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1" t="s">
        <v>246</v>
      </c>
      <c r="AU230" s="281" t="s">
        <v>86</v>
      </c>
      <c r="AV230" s="15" t="s">
        <v>160</v>
      </c>
      <c r="AW230" s="15" t="s">
        <v>32</v>
      </c>
      <c r="AX230" s="15" t="s">
        <v>84</v>
      </c>
      <c r="AY230" s="281" t="s">
        <v>143</v>
      </c>
    </row>
    <row r="231" spans="1:65" s="2" customFormat="1" ht="16.5" customHeight="1">
      <c r="A231" s="39"/>
      <c r="B231" s="40"/>
      <c r="C231" s="282" t="s">
        <v>386</v>
      </c>
      <c r="D231" s="282" t="s">
        <v>533</v>
      </c>
      <c r="E231" s="283" t="s">
        <v>534</v>
      </c>
      <c r="F231" s="284" t="s">
        <v>535</v>
      </c>
      <c r="G231" s="285" t="s">
        <v>331</v>
      </c>
      <c r="H231" s="286">
        <v>394.8</v>
      </c>
      <c r="I231" s="287"/>
      <c r="J231" s="288">
        <f>ROUND(I231*H231,2)</f>
        <v>0</v>
      </c>
      <c r="K231" s="284" t="s">
        <v>243</v>
      </c>
      <c r="L231" s="289"/>
      <c r="M231" s="290" t="s">
        <v>1</v>
      </c>
      <c r="N231" s="291" t="s">
        <v>42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175</v>
      </c>
      <c r="AT231" s="238" t="s">
        <v>533</v>
      </c>
      <c r="AU231" s="238" t="s">
        <v>86</v>
      </c>
      <c r="AY231" s="18" t="s">
        <v>143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84</v>
      </c>
      <c r="BK231" s="239">
        <f>ROUND(I231*H231,2)</f>
        <v>0</v>
      </c>
      <c r="BL231" s="18" t="s">
        <v>160</v>
      </c>
      <c r="BM231" s="238" t="s">
        <v>536</v>
      </c>
    </row>
    <row r="232" spans="1:47" s="2" customFormat="1" ht="12">
      <c r="A232" s="39"/>
      <c r="B232" s="40"/>
      <c r="C232" s="41"/>
      <c r="D232" s="240" t="s">
        <v>152</v>
      </c>
      <c r="E232" s="41"/>
      <c r="F232" s="241" t="s">
        <v>535</v>
      </c>
      <c r="G232" s="41"/>
      <c r="H232" s="41"/>
      <c r="I232" s="242"/>
      <c r="J232" s="41"/>
      <c r="K232" s="41"/>
      <c r="L232" s="45"/>
      <c r="M232" s="243"/>
      <c r="N232" s="244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152</v>
      </c>
      <c r="AU232" s="18" t="s">
        <v>86</v>
      </c>
    </row>
    <row r="233" spans="1:51" s="14" customFormat="1" ht="12">
      <c r="A233" s="14"/>
      <c r="B233" s="260"/>
      <c r="C233" s="261"/>
      <c r="D233" s="240" t="s">
        <v>246</v>
      </c>
      <c r="E233" s="262" t="s">
        <v>1</v>
      </c>
      <c r="F233" s="263" t="s">
        <v>537</v>
      </c>
      <c r="G233" s="261"/>
      <c r="H233" s="264">
        <v>188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0" t="s">
        <v>246</v>
      </c>
      <c r="AU233" s="270" t="s">
        <v>86</v>
      </c>
      <c r="AV233" s="14" t="s">
        <v>86</v>
      </c>
      <c r="AW233" s="14" t="s">
        <v>32</v>
      </c>
      <c r="AX233" s="14" t="s">
        <v>84</v>
      </c>
      <c r="AY233" s="270" t="s">
        <v>143</v>
      </c>
    </row>
    <row r="234" spans="1:51" s="14" customFormat="1" ht="12">
      <c r="A234" s="14"/>
      <c r="B234" s="260"/>
      <c r="C234" s="261"/>
      <c r="D234" s="240" t="s">
        <v>246</v>
      </c>
      <c r="E234" s="261"/>
      <c r="F234" s="263" t="s">
        <v>538</v>
      </c>
      <c r="G234" s="261"/>
      <c r="H234" s="264">
        <v>394.8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0" t="s">
        <v>246</v>
      </c>
      <c r="AU234" s="270" t="s">
        <v>86</v>
      </c>
      <c r="AV234" s="14" t="s">
        <v>86</v>
      </c>
      <c r="AW234" s="14" t="s">
        <v>4</v>
      </c>
      <c r="AX234" s="14" t="s">
        <v>84</v>
      </c>
      <c r="AY234" s="270" t="s">
        <v>143</v>
      </c>
    </row>
    <row r="235" spans="1:65" s="2" customFormat="1" ht="16.5" customHeight="1">
      <c r="A235" s="39"/>
      <c r="B235" s="40"/>
      <c r="C235" s="227" t="s">
        <v>539</v>
      </c>
      <c r="D235" s="227" t="s">
        <v>146</v>
      </c>
      <c r="E235" s="228" t="s">
        <v>540</v>
      </c>
      <c r="F235" s="229" t="s">
        <v>541</v>
      </c>
      <c r="G235" s="230" t="s">
        <v>331</v>
      </c>
      <c r="H235" s="231">
        <v>475.872</v>
      </c>
      <c r="I235" s="232"/>
      <c r="J235" s="233">
        <f>ROUND(I235*H235,2)</f>
        <v>0</v>
      </c>
      <c r="K235" s="229" t="s">
        <v>243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160</v>
      </c>
      <c r="AT235" s="238" t="s">
        <v>146</v>
      </c>
      <c r="AU235" s="238" t="s">
        <v>86</v>
      </c>
      <c r="AY235" s="18" t="s">
        <v>143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84</v>
      </c>
      <c r="BK235" s="239">
        <f>ROUND(I235*H235,2)</f>
        <v>0</v>
      </c>
      <c r="BL235" s="18" t="s">
        <v>160</v>
      </c>
      <c r="BM235" s="238" t="s">
        <v>542</v>
      </c>
    </row>
    <row r="236" spans="1:47" s="2" customFormat="1" ht="12">
      <c r="A236" s="39"/>
      <c r="B236" s="40"/>
      <c r="C236" s="41"/>
      <c r="D236" s="240" t="s">
        <v>152</v>
      </c>
      <c r="E236" s="41"/>
      <c r="F236" s="241" t="s">
        <v>377</v>
      </c>
      <c r="G236" s="41"/>
      <c r="H236" s="41"/>
      <c r="I236" s="242"/>
      <c r="J236" s="41"/>
      <c r="K236" s="41"/>
      <c r="L236" s="45"/>
      <c r="M236" s="243"/>
      <c r="N236" s="244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152</v>
      </c>
      <c r="AU236" s="18" t="s">
        <v>86</v>
      </c>
    </row>
    <row r="237" spans="1:51" s="14" customFormat="1" ht="12">
      <c r="A237" s="14"/>
      <c r="B237" s="260"/>
      <c r="C237" s="261"/>
      <c r="D237" s="240" t="s">
        <v>246</v>
      </c>
      <c r="E237" s="262" t="s">
        <v>1</v>
      </c>
      <c r="F237" s="263" t="s">
        <v>543</v>
      </c>
      <c r="G237" s="261"/>
      <c r="H237" s="264">
        <v>475.872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0" t="s">
        <v>246</v>
      </c>
      <c r="AU237" s="270" t="s">
        <v>86</v>
      </c>
      <c r="AV237" s="14" t="s">
        <v>86</v>
      </c>
      <c r="AW237" s="14" t="s">
        <v>32</v>
      </c>
      <c r="AX237" s="14" t="s">
        <v>84</v>
      </c>
      <c r="AY237" s="270" t="s">
        <v>143</v>
      </c>
    </row>
    <row r="238" spans="1:65" s="2" customFormat="1" ht="16.5" customHeight="1">
      <c r="A238" s="39"/>
      <c r="B238" s="40"/>
      <c r="C238" s="227" t="s">
        <v>544</v>
      </c>
      <c r="D238" s="227" t="s">
        <v>146</v>
      </c>
      <c r="E238" s="228" t="s">
        <v>545</v>
      </c>
      <c r="F238" s="229" t="s">
        <v>546</v>
      </c>
      <c r="G238" s="230" t="s">
        <v>292</v>
      </c>
      <c r="H238" s="231">
        <v>280.7</v>
      </c>
      <c r="I238" s="232"/>
      <c r="J238" s="233">
        <f>ROUND(I238*H238,2)</f>
        <v>0</v>
      </c>
      <c r="K238" s="229" t="s">
        <v>243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160</v>
      </c>
      <c r="AT238" s="238" t="s">
        <v>146</v>
      </c>
      <c r="AU238" s="238" t="s">
        <v>86</v>
      </c>
      <c r="AY238" s="18" t="s">
        <v>143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84</v>
      </c>
      <c r="BK238" s="239">
        <f>ROUND(I238*H238,2)</f>
        <v>0</v>
      </c>
      <c r="BL238" s="18" t="s">
        <v>160</v>
      </c>
      <c r="BM238" s="238" t="s">
        <v>547</v>
      </c>
    </row>
    <row r="239" spans="1:47" s="2" customFormat="1" ht="12">
      <c r="A239" s="39"/>
      <c r="B239" s="40"/>
      <c r="C239" s="41"/>
      <c r="D239" s="240" t="s">
        <v>152</v>
      </c>
      <c r="E239" s="41"/>
      <c r="F239" s="241" t="s">
        <v>548</v>
      </c>
      <c r="G239" s="41"/>
      <c r="H239" s="41"/>
      <c r="I239" s="242"/>
      <c r="J239" s="41"/>
      <c r="K239" s="41"/>
      <c r="L239" s="45"/>
      <c r="M239" s="243"/>
      <c r="N239" s="244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152</v>
      </c>
      <c r="AU239" s="18" t="s">
        <v>86</v>
      </c>
    </row>
    <row r="240" spans="1:51" s="14" customFormat="1" ht="12">
      <c r="A240" s="14"/>
      <c r="B240" s="260"/>
      <c r="C240" s="261"/>
      <c r="D240" s="240" t="s">
        <v>246</v>
      </c>
      <c r="E240" s="262" t="s">
        <v>1</v>
      </c>
      <c r="F240" s="263" t="s">
        <v>504</v>
      </c>
      <c r="G240" s="261"/>
      <c r="H240" s="264">
        <v>13.7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0" t="s">
        <v>246</v>
      </c>
      <c r="AU240" s="270" t="s">
        <v>86</v>
      </c>
      <c r="AV240" s="14" t="s">
        <v>86</v>
      </c>
      <c r="AW240" s="14" t="s">
        <v>32</v>
      </c>
      <c r="AX240" s="14" t="s">
        <v>77</v>
      </c>
      <c r="AY240" s="270" t="s">
        <v>143</v>
      </c>
    </row>
    <row r="241" spans="1:51" s="14" customFormat="1" ht="12">
      <c r="A241" s="14"/>
      <c r="B241" s="260"/>
      <c r="C241" s="261"/>
      <c r="D241" s="240" t="s">
        <v>246</v>
      </c>
      <c r="E241" s="262" t="s">
        <v>1</v>
      </c>
      <c r="F241" s="263" t="s">
        <v>549</v>
      </c>
      <c r="G241" s="261"/>
      <c r="H241" s="264">
        <v>267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0" t="s">
        <v>246</v>
      </c>
      <c r="AU241" s="270" t="s">
        <v>86</v>
      </c>
      <c r="AV241" s="14" t="s">
        <v>86</v>
      </c>
      <c r="AW241" s="14" t="s">
        <v>32</v>
      </c>
      <c r="AX241" s="14" t="s">
        <v>77</v>
      </c>
      <c r="AY241" s="270" t="s">
        <v>143</v>
      </c>
    </row>
    <row r="242" spans="1:51" s="15" customFormat="1" ht="12">
      <c r="A242" s="15"/>
      <c r="B242" s="271"/>
      <c r="C242" s="272"/>
      <c r="D242" s="240" t="s">
        <v>246</v>
      </c>
      <c r="E242" s="273" t="s">
        <v>1</v>
      </c>
      <c r="F242" s="274" t="s">
        <v>250</v>
      </c>
      <c r="G242" s="272"/>
      <c r="H242" s="275">
        <v>280.7</v>
      </c>
      <c r="I242" s="276"/>
      <c r="J242" s="272"/>
      <c r="K242" s="272"/>
      <c r="L242" s="277"/>
      <c r="M242" s="278"/>
      <c r="N242" s="279"/>
      <c r="O242" s="279"/>
      <c r="P242" s="279"/>
      <c r="Q242" s="279"/>
      <c r="R242" s="279"/>
      <c r="S242" s="279"/>
      <c r="T242" s="280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1" t="s">
        <v>246</v>
      </c>
      <c r="AU242" s="281" t="s">
        <v>86</v>
      </c>
      <c r="AV242" s="15" t="s">
        <v>160</v>
      </c>
      <c r="AW242" s="15" t="s">
        <v>32</v>
      </c>
      <c r="AX242" s="15" t="s">
        <v>84</v>
      </c>
      <c r="AY242" s="281" t="s">
        <v>143</v>
      </c>
    </row>
    <row r="243" spans="1:65" s="2" customFormat="1" ht="16.5" customHeight="1">
      <c r="A243" s="39"/>
      <c r="B243" s="40"/>
      <c r="C243" s="227" t="s">
        <v>550</v>
      </c>
      <c r="D243" s="227" t="s">
        <v>146</v>
      </c>
      <c r="E243" s="228" t="s">
        <v>551</v>
      </c>
      <c r="F243" s="229" t="s">
        <v>552</v>
      </c>
      <c r="G243" s="230" t="s">
        <v>292</v>
      </c>
      <c r="H243" s="231">
        <v>14.541</v>
      </c>
      <c r="I243" s="232"/>
      <c r="J243" s="233">
        <f>ROUND(I243*H243,2)</f>
        <v>0</v>
      </c>
      <c r="K243" s="229" t="s">
        <v>243</v>
      </c>
      <c r="L243" s="45"/>
      <c r="M243" s="234" t="s">
        <v>1</v>
      </c>
      <c r="N243" s="235" t="s">
        <v>42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160</v>
      </c>
      <c r="AT243" s="238" t="s">
        <v>146</v>
      </c>
      <c r="AU243" s="238" t="s">
        <v>86</v>
      </c>
      <c r="AY243" s="18" t="s">
        <v>143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84</v>
      </c>
      <c r="BK243" s="239">
        <f>ROUND(I243*H243,2)</f>
        <v>0</v>
      </c>
      <c r="BL243" s="18" t="s">
        <v>160</v>
      </c>
      <c r="BM243" s="238" t="s">
        <v>553</v>
      </c>
    </row>
    <row r="244" spans="1:47" s="2" customFormat="1" ht="12">
      <c r="A244" s="39"/>
      <c r="B244" s="40"/>
      <c r="C244" s="41"/>
      <c r="D244" s="240" t="s">
        <v>152</v>
      </c>
      <c r="E244" s="41"/>
      <c r="F244" s="241" t="s">
        <v>554</v>
      </c>
      <c r="G244" s="41"/>
      <c r="H244" s="41"/>
      <c r="I244" s="242"/>
      <c r="J244" s="41"/>
      <c r="K244" s="41"/>
      <c r="L244" s="45"/>
      <c r="M244" s="243"/>
      <c r="N244" s="244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152</v>
      </c>
      <c r="AU244" s="18" t="s">
        <v>86</v>
      </c>
    </row>
    <row r="245" spans="1:51" s="14" customFormat="1" ht="12">
      <c r="A245" s="14"/>
      <c r="B245" s="260"/>
      <c r="C245" s="261"/>
      <c r="D245" s="240" t="s">
        <v>246</v>
      </c>
      <c r="E245" s="262" t="s">
        <v>1</v>
      </c>
      <c r="F245" s="263" t="s">
        <v>489</v>
      </c>
      <c r="G245" s="261"/>
      <c r="H245" s="264">
        <v>1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0" t="s">
        <v>246</v>
      </c>
      <c r="AU245" s="270" t="s">
        <v>86</v>
      </c>
      <c r="AV245" s="14" t="s">
        <v>86</v>
      </c>
      <c r="AW245" s="14" t="s">
        <v>32</v>
      </c>
      <c r="AX245" s="14" t="s">
        <v>77</v>
      </c>
      <c r="AY245" s="270" t="s">
        <v>143</v>
      </c>
    </row>
    <row r="246" spans="1:51" s="14" customFormat="1" ht="12">
      <c r="A246" s="14"/>
      <c r="B246" s="260"/>
      <c r="C246" s="261"/>
      <c r="D246" s="240" t="s">
        <v>246</v>
      </c>
      <c r="E246" s="262" t="s">
        <v>1</v>
      </c>
      <c r="F246" s="263" t="s">
        <v>555</v>
      </c>
      <c r="G246" s="261"/>
      <c r="H246" s="264">
        <v>21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0" t="s">
        <v>246</v>
      </c>
      <c r="AU246" s="270" t="s">
        <v>86</v>
      </c>
      <c r="AV246" s="14" t="s">
        <v>86</v>
      </c>
      <c r="AW246" s="14" t="s">
        <v>32</v>
      </c>
      <c r="AX246" s="14" t="s">
        <v>77</v>
      </c>
      <c r="AY246" s="270" t="s">
        <v>143</v>
      </c>
    </row>
    <row r="247" spans="1:51" s="13" customFormat="1" ht="12">
      <c r="A247" s="13"/>
      <c r="B247" s="250"/>
      <c r="C247" s="251"/>
      <c r="D247" s="240" t="s">
        <v>246</v>
      </c>
      <c r="E247" s="252" t="s">
        <v>1</v>
      </c>
      <c r="F247" s="253" t="s">
        <v>556</v>
      </c>
      <c r="G247" s="251"/>
      <c r="H247" s="252" t="s">
        <v>1</v>
      </c>
      <c r="I247" s="254"/>
      <c r="J247" s="251"/>
      <c r="K247" s="251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246</v>
      </c>
      <c r="AU247" s="259" t="s">
        <v>86</v>
      </c>
      <c r="AV247" s="13" t="s">
        <v>84</v>
      </c>
      <c r="AW247" s="13" t="s">
        <v>32</v>
      </c>
      <c r="AX247" s="13" t="s">
        <v>77</v>
      </c>
      <c r="AY247" s="259" t="s">
        <v>143</v>
      </c>
    </row>
    <row r="248" spans="1:51" s="14" customFormat="1" ht="12">
      <c r="A248" s="14"/>
      <c r="B248" s="260"/>
      <c r="C248" s="261"/>
      <c r="D248" s="240" t="s">
        <v>246</v>
      </c>
      <c r="E248" s="262" t="s">
        <v>1</v>
      </c>
      <c r="F248" s="263" t="s">
        <v>557</v>
      </c>
      <c r="G248" s="261"/>
      <c r="H248" s="264">
        <v>-5.279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0" t="s">
        <v>246</v>
      </c>
      <c r="AU248" s="270" t="s">
        <v>86</v>
      </c>
      <c r="AV248" s="14" t="s">
        <v>86</v>
      </c>
      <c r="AW248" s="14" t="s">
        <v>32</v>
      </c>
      <c r="AX248" s="14" t="s">
        <v>77</v>
      </c>
      <c r="AY248" s="270" t="s">
        <v>143</v>
      </c>
    </row>
    <row r="249" spans="1:51" s="14" customFormat="1" ht="12">
      <c r="A249" s="14"/>
      <c r="B249" s="260"/>
      <c r="C249" s="261"/>
      <c r="D249" s="240" t="s">
        <v>246</v>
      </c>
      <c r="E249" s="262" t="s">
        <v>1</v>
      </c>
      <c r="F249" s="263" t="s">
        <v>558</v>
      </c>
      <c r="G249" s="261"/>
      <c r="H249" s="264">
        <v>-1.2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0" t="s">
        <v>246</v>
      </c>
      <c r="AU249" s="270" t="s">
        <v>86</v>
      </c>
      <c r="AV249" s="14" t="s">
        <v>86</v>
      </c>
      <c r="AW249" s="14" t="s">
        <v>32</v>
      </c>
      <c r="AX249" s="14" t="s">
        <v>77</v>
      </c>
      <c r="AY249" s="270" t="s">
        <v>143</v>
      </c>
    </row>
    <row r="250" spans="1:51" s="14" customFormat="1" ht="12">
      <c r="A250" s="14"/>
      <c r="B250" s="260"/>
      <c r="C250" s="261"/>
      <c r="D250" s="240" t="s">
        <v>246</v>
      </c>
      <c r="E250" s="262" t="s">
        <v>1</v>
      </c>
      <c r="F250" s="263" t="s">
        <v>559</v>
      </c>
      <c r="G250" s="261"/>
      <c r="H250" s="264">
        <v>-0.241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0" t="s">
        <v>246</v>
      </c>
      <c r="AU250" s="270" t="s">
        <v>86</v>
      </c>
      <c r="AV250" s="14" t="s">
        <v>86</v>
      </c>
      <c r="AW250" s="14" t="s">
        <v>32</v>
      </c>
      <c r="AX250" s="14" t="s">
        <v>77</v>
      </c>
      <c r="AY250" s="270" t="s">
        <v>143</v>
      </c>
    </row>
    <row r="251" spans="1:51" s="14" customFormat="1" ht="12">
      <c r="A251" s="14"/>
      <c r="B251" s="260"/>
      <c r="C251" s="261"/>
      <c r="D251" s="240" t="s">
        <v>246</v>
      </c>
      <c r="E251" s="262" t="s">
        <v>1</v>
      </c>
      <c r="F251" s="263" t="s">
        <v>560</v>
      </c>
      <c r="G251" s="261"/>
      <c r="H251" s="264">
        <v>-0.739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0" t="s">
        <v>246</v>
      </c>
      <c r="AU251" s="270" t="s">
        <v>86</v>
      </c>
      <c r="AV251" s="14" t="s">
        <v>86</v>
      </c>
      <c r="AW251" s="14" t="s">
        <v>32</v>
      </c>
      <c r="AX251" s="14" t="s">
        <v>77</v>
      </c>
      <c r="AY251" s="270" t="s">
        <v>143</v>
      </c>
    </row>
    <row r="252" spans="1:51" s="15" customFormat="1" ht="12">
      <c r="A252" s="15"/>
      <c r="B252" s="271"/>
      <c r="C252" s="272"/>
      <c r="D252" s="240" t="s">
        <v>246</v>
      </c>
      <c r="E252" s="273" t="s">
        <v>1</v>
      </c>
      <c r="F252" s="274" t="s">
        <v>250</v>
      </c>
      <c r="G252" s="272"/>
      <c r="H252" s="275">
        <v>14.541</v>
      </c>
      <c r="I252" s="276"/>
      <c r="J252" s="272"/>
      <c r="K252" s="272"/>
      <c r="L252" s="277"/>
      <c r="M252" s="278"/>
      <c r="N252" s="279"/>
      <c r="O252" s="279"/>
      <c r="P252" s="279"/>
      <c r="Q252" s="279"/>
      <c r="R252" s="279"/>
      <c r="S252" s="279"/>
      <c r="T252" s="280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1" t="s">
        <v>246</v>
      </c>
      <c r="AU252" s="281" t="s">
        <v>86</v>
      </c>
      <c r="AV252" s="15" t="s">
        <v>160</v>
      </c>
      <c r="AW252" s="15" t="s">
        <v>32</v>
      </c>
      <c r="AX252" s="15" t="s">
        <v>84</v>
      </c>
      <c r="AY252" s="281" t="s">
        <v>143</v>
      </c>
    </row>
    <row r="253" spans="1:65" s="2" customFormat="1" ht="16.5" customHeight="1">
      <c r="A253" s="39"/>
      <c r="B253" s="40"/>
      <c r="C253" s="227" t="s">
        <v>561</v>
      </c>
      <c r="D253" s="227" t="s">
        <v>146</v>
      </c>
      <c r="E253" s="228" t="s">
        <v>562</v>
      </c>
      <c r="F253" s="229" t="s">
        <v>563</v>
      </c>
      <c r="G253" s="230" t="s">
        <v>292</v>
      </c>
      <c r="H253" s="231">
        <v>5.279</v>
      </c>
      <c r="I253" s="232"/>
      <c r="J253" s="233">
        <f>ROUND(I253*H253,2)</f>
        <v>0</v>
      </c>
      <c r="K253" s="229" t="s">
        <v>243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160</v>
      </c>
      <c r="AT253" s="238" t="s">
        <v>146</v>
      </c>
      <c r="AU253" s="238" t="s">
        <v>86</v>
      </c>
      <c r="AY253" s="18" t="s">
        <v>143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84</v>
      </c>
      <c r="BK253" s="239">
        <f>ROUND(I253*H253,2)</f>
        <v>0</v>
      </c>
      <c r="BL253" s="18" t="s">
        <v>160</v>
      </c>
      <c r="BM253" s="238" t="s">
        <v>564</v>
      </c>
    </row>
    <row r="254" spans="1:47" s="2" customFormat="1" ht="12">
      <c r="A254" s="39"/>
      <c r="B254" s="40"/>
      <c r="C254" s="41"/>
      <c r="D254" s="240" t="s">
        <v>152</v>
      </c>
      <c r="E254" s="41"/>
      <c r="F254" s="241" t="s">
        <v>565</v>
      </c>
      <c r="G254" s="41"/>
      <c r="H254" s="41"/>
      <c r="I254" s="242"/>
      <c r="J254" s="41"/>
      <c r="K254" s="41"/>
      <c r="L254" s="45"/>
      <c r="M254" s="243"/>
      <c r="N254" s="244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152</v>
      </c>
      <c r="AU254" s="18" t="s">
        <v>86</v>
      </c>
    </row>
    <row r="255" spans="1:51" s="14" customFormat="1" ht="12">
      <c r="A255" s="14"/>
      <c r="B255" s="260"/>
      <c r="C255" s="261"/>
      <c r="D255" s="240" t="s">
        <v>246</v>
      </c>
      <c r="E255" s="262" t="s">
        <v>1</v>
      </c>
      <c r="F255" s="263" t="s">
        <v>566</v>
      </c>
      <c r="G255" s="261"/>
      <c r="H255" s="264">
        <v>5.279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0" t="s">
        <v>246</v>
      </c>
      <c r="AU255" s="270" t="s">
        <v>86</v>
      </c>
      <c r="AV255" s="14" t="s">
        <v>86</v>
      </c>
      <c r="AW255" s="14" t="s">
        <v>32</v>
      </c>
      <c r="AX255" s="14" t="s">
        <v>84</v>
      </c>
      <c r="AY255" s="270" t="s">
        <v>143</v>
      </c>
    </row>
    <row r="256" spans="1:65" s="2" customFormat="1" ht="16.5" customHeight="1">
      <c r="A256" s="39"/>
      <c r="B256" s="40"/>
      <c r="C256" s="282" t="s">
        <v>567</v>
      </c>
      <c r="D256" s="282" t="s">
        <v>533</v>
      </c>
      <c r="E256" s="283" t="s">
        <v>568</v>
      </c>
      <c r="F256" s="284" t="s">
        <v>569</v>
      </c>
      <c r="G256" s="285" t="s">
        <v>331</v>
      </c>
      <c r="H256" s="286">
        <v>11.086</v>
      </c>
      <c r="I256" s="287"/>
      <c r="J256" s="288">
        <f>ROUND(I256*H256,2)</f>
        <v>0</v>
      </c>
      <c r="K256" s="284" t="s">
        <v>243</v>
      </c>
      <c r="L256" s="289"/>
      <c r="M256" s="290" t="s">
        <v>1</v>
      </c>
      <c r="N256" s="291" t="s">
        <v>42</v>
      </c>
      <c r="O256" s="92"/>
      <c r="P256" s="236">
        <f>O256*H256</f>
        <v>0</v>
      </c>
      <c r="Q256" s="236">
        <v>1</v>
      </c>
      <c r="R256" s="236">
        <f>Q256*H256</f>
        <v>11.086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175</v>
      </c>
      <c r="AT256" s="238" t="s">
        <v>533</v>
      </c>
      <c r="AU256" s="238" t="s">
        <v>86</v>
      </c>
      <c r="AY256" s="18" t="s">
        <v>143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84</v>
      </c>
      <c r="BK256" s="239">
        <f>ROUND(I256*H256,2)</f>
        <v>0</v>
      </c>
      <c r="BL256" s="18" t="s">
        <v>160</v>
      </c>
      <c r="BM256" s="238" t="s">
        <v>570</v>
      </c>
    </row>
    <row r="257" spans="1:47" s="2" customFormat="1" ht="12">
      <c r="A257" s="39"/>
      <c r="B257" s="40"/>
      <c r="C257" s="41"/>
      <c r="D257" s="240" t="s">
        <v>152</v>
      </c>
      <c r="E257" s="41"/>
      <c r="F257" s="241" t="s">
        <v>569</v>
      </c>
      <c r="G257" s="41"/>
      <c r="H257" s="41"/>
      <c r="I257" s="242"/>
      <c r="J257" s="41"/>
      <c r="K257" s="41"/>
      <c r="L257" s="45"/>
      <c r="M257" s="243"/>
      <c r="N257" s="244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152</v>
      </c>
      <c r="AU257" s="18" t="s">
        <v>86</v>
      </c>
    </row>
    <row r="258" spans="1:51" s="14" customFormat="1" ht="12">
      <c r="A258" s="14"/>
      <c r="B258" s="260"/>
      <c r="C258" s="261"/>
      <c r="D258" s="240" t="s">
        <v>246</v>
      </c>
      <c r="E258" s="261"/>
      <c r="F258" s="263" t="s">
        <v>571</v>
      </c>
      <c r="G258" s="261"/>
      <c r="H258" s="264">
        <v>11.086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0" t="s">
        <v>246</v>
      </c>
      <c r="AU258" s="270" t="s">
        <v>86</v>
      </c>
      <c r="AV258" s="14" t="s">
        <v>86</v>
      </c>
      <c r="AW258" s="14" t="s">
        <v>4</v>
      </c>
      <c r="AX258" s="14" t="s">
        <v>84</v>
      </c>
      <c r="AY258" s="270" t="s">
        <v>143</v>
      </c>
    </row>
    <row r="259" spans="1:65" s="2" customFormat="1" ht="16.5" customHeight="1">
      <c r="A259" s="39"/>
      <c r="B259" s="40"/>
      <c r="C259" s="227" t="s">
        <v>572</v>
      </c>
      <c r="D259" s="227" t="s">
        <v>146</v>
      </c>
      <c r="E259" s="228" t="s">
        <v>573</v>
      </c>
      <c r="F259" s="229" t="s">
        <v>574</v>
      </c>
      <c r="G259" s="230" t="s">
        <v>242</v>
      </c>
      <c r="H259" s="231">
        <v>91.33</v>
      </c>
      <c r="I259" s="232"/>
      <c r="J259" s="233">
        <f>ROUND(I259*H259,2)</f>
        <v>0</v>
      </c>
      <c r="K259" s="229" t="s">
        <v>243</v>
      </c>
      <c r="L259" s="45"/>
      <c r="M259" s="234" t="s">
        <v>1</v>
      </c>
      <c r="N259" s="235" t="s">
        <v>42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160</v>
      </c>
      <c r="AT259" s="238" t="s">
        <v>146</v>
      </c>
      <c r="AU259" s="238" t="s">
        <v>86</v>
      </c>
      <c r="AY259" s="18" t="s">
        <v>143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84</v>
      </c>
      <c r="BK259" s="239">
        <f>ROUND(I259*H259,2)</f>
        <v>0</v>
      </c>
      <c r="BL259" s="18" t="s">
        <v>160</v>
      </c>
      <c r="BM259" s="238" t="s">
        <v>575</v>
      </c>
    </row>
    <row r="260" spans="1:47" s="2" customFormat="1" ht="12">
      <c r="A260" s="39"/>
      <c r="B260" s="40"/>
      <c r="C260" s="41"/>
      <c r="D260" s="240" t="s">
        <v>152</v>
      </c>
      <c r="E260" s="41"/>
      <c r="F260" s="241" t="s">
        <v>576</v>
      </c>
      <c r="G260" s="41"/>
      <c r="H260" s="41"/>
      <c r="I260" s="242"/>
      <c r="J260" s="41"/>
      <c r="K260" s="41"/>
      <c r="L260" s="45"/>
      <c r="M260" s="243"/>
      <c r="N260" s="244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152</v>
      </c>
      <c r="AU260" s="18" t="s">
        <v>86</v>
      </c>
    </row>
    <row r="261" spans="1:51" s="14" customFormat="1" ht="12">
      <c r="A261" s="14"/>
      <c r="B261" s="260"/>
      <c r="C261" s="261"/>
      <c r="D261" s="240" t="s">
        <v>246</v>
      </c>
      <c r="E261" s="262" t="s">
        <v>1</v>
      </c>
      <c r="F261" s="263" t="s">
        <v>577</v>
      </c>
      <c r="G261" s="261"/>
      <c r="H261" s="264">
        <v>91.33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0" t="s">
        <v>246</v>
      </c>
      <c r="AU261" s="270" t="s">
        <v>86</v>
      </c>
      <c r="AV261" s="14" t="s">
        <v>86</v>
      </c>
      <c r="AW261" s="14" t="s">
        <v>32</v>
      </c>
      <c r="AX261" s="14" t="s">
        <v>84</v>
      </c>
      <c r="AY261" s="270" t="s">
        <v>143</v>
      </c>
    </row>
    <row r="262" spans="1:65" s="2" customFormat="1" ht="16.5" customHeight="1">
      <c r="A262" s="39"/>
      <c r="B262" s="40"/>
      <c r="C262" s="227" t="s">
        <v>578</v>
      </c>
      <c r="D262" s="227" t="s">
        <v>146</v>
      </c>
      <c r="E262" s="228" t="s">
        <v>579</v>
      </c>
      <c r="F262" s="229" t="s">
        <v>580</v>
      </c>
      <c r="G262" s="230" t="s">
        <v>242</v>
      </c>
      <c r="H262" s="231">
        <v>91.33</v>
      </c>
      <c r="I262" s="232"/>
      <c r="J262" s="233">
        <f>ROUND(I262*H262,2)</f>
        <v>0</v>
      </c>
      <c r="K262" s="229" t="s">
        <v>243</v>
      </c>
      <c r="L262" s="45"/>
      <c r="M262" s="234" t="s">
        <v>1</v>
      </c>
      <c r="N262" s="235" t="s">
        <v>42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160</v>
      </c>
      <c r="AT262" s="238" t="s">
        <v>146</v>
      </c>
      <c r="AU262" s="238" t="s">
        <v>86</v>
      </c>
      <c r="AY262" s="18" t="s">
        <v>143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84</v>
      </c>
      <c r="BK262" s="239">
        <f>ROUND(I262*H262,2)</f>
        <v>0</v>
      </c>
      <c r="BL262" s="18" t="s">
        <v>160</v>
      </c>
      <c r="BM262" s="238" t="s">
        <v>581</v>
      </c>
    </row>
    <row r="263" spans="1:47" s="2" customFormat="1" ht="12">
      <c r="A263" s="39"/>
      <c r="B263" s="40"/>
      <c r="C263" s="41"/>
      <c r="D263" s="240" t="s">
        <v>152</v>
      </c>
      <c r="E263" s="41"/>
      <c r="F263" s="241" t="s">
        <v>582</v>
      </c>
      <c r="G263" s="41"/>
      <c r="H263" s="41"/>
      <c r="I263" s="242"/>
      <c r="J263" s="41"/>
      <c r="K263" s="41"/>
      <c r="L263" s="45"/>
      <c r="M263" s="243"/>
      <c r="N263" s="244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152</v>
      </c>
      <c r="AU263" s="18" t="s">
        <v>86</v>
      </c>
    </row>
    <row r="264" spans="1:51" s="14" customFormat="1" ht="12">
      <c r="A264" s="14"/>
      <c r="B264" s="260"/>
      <c r="C264" s="261"/>
      <c r="D264" s="240" t="s">
        <v>246</v>
      </c>
      <c r="E264" s="262" t="s">
        <v>1</v>
      </c>
      <c r="F264" s="263" t="s">
        <v>583</v>
      </c>
      <c r="G264" s="261"/>
      <c r="H264" s="264">
        <v>91.33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0" t="s">
        <v>246</v>
      </c>
      <c r="AU264" s="270" t="s">
        <v>86</v>
      </c>
      <c r="AV264" s="14" t="s">
        <v>86</v>
      </c>
      <c r="AW264" s="14" t="s">
        <v>32</v>
      </c>
      <c r="AX264" s="14" t="s">
        <v>84</v>
      </c>
      <c r="AY264" s="270" t="s">
        <v>143</v>
      </c>
    </row>
    <row r="265" spans="1:65" s="2" customFormat="1" ht="16.5" customHeight="1">
      <c r="A265" s="39"/>
      <c r="B265" s="40"/>
      <c r="C265" s="282" t="s">
        <v>584</v>
      </c>
      <c r="D265" s="282" t="s">
        <v>533</v>
      </c>
      <c r="E265" s="283" t="s">
        <v>585</v>
      </c>
      <c r="F265" s="284" t="s">
        <v>586</v>
      </c>
      <c r="G265" s="285" t="s">
        <v>304</v>
      </c>
      <c r="H265" s="286">
        <v>1.827</v>
      </c>
      <c r="I265" s="287"/>
      <c r="J265" s="288">
        <f>ROUND(I265*H265,2)</f>
        <v>0</v>
      </c>
      <c r="K265" s="284" t="s">
        <v>243</v>
      </c>
      <c r="L265" s="289"/>
      <c r="M265" s="290" t="s">
        <v>1</v>
      </c>
      <c r="N265" s="291" t="s">
        <v>42</v>
      </c>
      <c r="O265" s="92"/>
      <c r="P265" s="236">
        <f>O265*H265</f>
        <v>0</v>
      </c>
      <c r="Q265" s="236">
        <v>0.001</v>
      </c>
      <c r="R265" s="236">
        <f>Q265*H265</f>
        <v>0.001827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175</v>
      </c>
      <c r="AT265" s="238" t="s">
        <v>533</v>
      </c>
      <c r="AU265" s="238" t="s">
        <v>86</v>
      </c>
      <c r="AY265" s="18" t="s">
        <v>143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84</v>
      </c>
      <c r="BK265" s="239">
        <f>ROUND(I265*H265,2)</f>
        <v>0</v>
      </c>
      <c r="BL265" s="18" t="s">
        <v>160</v>
      </c>
      <c r="BM265" s="238" t="s">
        <v>587</v>
      </c>
    </row>
    <row r="266" spans="1:47" s="2" customFormat="1" ht="12">
      <c r="A266" s="39"/>
      <c r="B266" s="40"/>
      <c r="C266" s="41"/>
      <c r="D266" s="240" t="s">
        <v>152</v>
      </c>
      <c r="E266" s="41"/>
      <c r="F266" s="241" t="s">
        <v>586</v>
      </c>
      <c r="G266" s="41"/>
      <c r="H266" s="41"/>
      <c r="I266" s="242"/>
      <c r="J266" s="41"/>
      <c r="K266" s="41"/>
      <c r="L266" s="45"/>
      <c r="M266" s="243"/>
      <c r="N266" s="244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152</v>
      </c>
      <c r="AU266" s="18" t="s">
        <v>86</v>
      </c>
    </row>
    <row r="267" spans="1:51" s="14" customFormat="1" ht="12">
      <c r="A267" s="14"/>
      <c r="B267" s="260"/>
      <c r="C267" s="261"/>
      <c r="D267" s="240" t="s">
        <v>246</v>
      </c>
      <c r="E267" s="261"/>
      <c r="F267" s="263" t="s">
        <v>588</v>
      </c>
      <c r="G267" s="261"/>
      <c r="H267" s="264">
        <v>1.827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0" t="s">
        <v>246</v>
      </c>
      <c r="AU267" s="270" t="s">
        <v>86</v>
      </c>
      <c r="AV267" s="14" t="s">
        <v>86</v>
      </c>
      <c r="AW267" s="14" t="s">
        <v>4</v>
      </c>
      <c r="AX267" s="14" t="s">
        <v>84</v>
      </c>
      <c r="AY267" s="270" t="s">
        <v>143</v>
      </c>
    </row>
    <row r="268" spans="1:65" s="2" customFormat="1" ht="16.5" customHeight="1">
      <c r="A268" s="39"/>
      <c r="B268" s="40"/>
      <c r="C268" s="227" t="s">
        <v>589</v>
      </c>
      <c r="D268" s="227" t="s">
        <v>146</v>
      </c>
      <c r="E268" s="228" t="s">
        <v>590</v>
      </c>
      <c r="F268" s="229" t="s">
        <v>591</v>
      </c>
      <c r="G268" s="230" t="s">
        <v>242</v>
      </c>
      <c r="H268" s="231">
        <v>565</v>
      </c>
      <c r="I268" s="232"/>
      <c r="J268" s="233">
        <f>ROUND(I268*H268,2)</f>
        <v>0</v>
      </c>
      <c r="K268" s="229" t="s">
        <v>243</v>
      </c>
      <c r="L268" s="45"/>
      <c r="M268" s="234" t="s">
        <v>1</v>
      </c>
      <c r="N268" s="235" t="s">
        <v>42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160</v>
      </c>
      <c r="AT268" s="238" t="s">
        <v>146</v>
      </c>
      <c r="AU268" s="238" t="s">
        <v>86</v>
      </c>
      <c r="AY268" s="18" t="s">
        <v>143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84</v>
      </c>
      <c r="BK268" s="239">
        <f>ROUND(I268*H268,2)</f>
        <v>0</v>
      </c>
      <c r="BL268" s="18" t="s">
        <v>160</v>
      </c>
      <c r="BM268" s="238" t="s">
        <v>592</v>
      </c>
    </row>
    <row r="269" spans="1:47" s="2" customFormat="1" ht="12">
      <c r="A269" s="39"/>
      <c r="B269" s="40"/>
      <c r="C269" s="41"/>
      <c r="D269" s="240" t="s">
        <v>152</v>
      </c>
      <c r="E269" s="41"/>
      <c r="F269" s="241" t="s">
        <v>593</v>
      </c>
      <c r="G269" s="41"/>
      <c r="H269" s="41"/>
      <c r="I269" s="242"/>
      <c r="J269" s="41"/>
      <c r="K269" s="41"/>
      <c r="L269" s="45"/>
      <c r="M269" s="243"/>
      <c r="N269" s="244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152</v>
      </c>
      <c r="AU269" s="18" t="s">
        <v>86</v>
      </c>
    </row>
    <row r="270" spans="1:51" s="14" customFormat="1" ht="12">
      <c r="A270" s="14"/>
      <c r="B270" s="260"/>
      <c r="C270" s="261"/>
      <c r="D270" s="240" t="s">
        <v>246</v>
      </c>
      <c r="E270" s="262" t="s">
        <v>1</v>
      </c>
      <c r="F270" s="263" t="s">
        <v>594</v>
      </c>
      <c r="G270" s="261"/>
      <c r="H270" s="264">
        <v>14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0" t="s">
        <v>246</v>
      </c>
      <c r="AU270" s="270" t="s">
        <v>86</v>
      </c>
      <c r="AV270" s="14" t="s">
        <v>86</v>
      </c>
      <c r="AW270" s="14" t="s">
        <v>32</v>
      </c>
      <c r="AX270" s="14" t="s">
        <v>77</v>
      </c>
      <c r="AY270" s="270" t="s">
        <v>143</v>
      </c>
    </row>
    <row r="271" spans="1:51" s="14" customFormat="1" ht="12">
      <c r="A271" s="14"/>
      <c r="B271" s="260"/>
      <c r="C271" s="261"/>
      <c r="D271" s="240" t="s">
        <v>246</v>
      </c>
      <c r="E271" s="262" t="s">
        <v>1</v>
      </c>
      <c r="F271" s="263" t="s">
        <v>595</v>
      </c>
      <c r="G271" s="261"/>
      <c r="H271" s="264">
        <v>135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0" t="s">
        <v>246</v>
      </c>
      <c r="AU271" s="270" t="s">
        <v>86</v>
      </c>
      <c r="AV271" s="14" t="s">
        <v>86</v>
      </c>
      <c r="AW271" s="14" t="s">
        <v>32</v>
      </c>
      <c r="AX271" s="14" t="s">
        <v>77</v>
      </c>
      <c r="AY271" s="270" t="s">
        <v>143</v>
      </c>
    </row>
    <row r="272" spans="1:51" s="14" customFormat="1" ht="12">
      <c r="A272" s="14"/>
      <c r="B272" s="260"/>
      <c r="C272" s="261"/>
      <c r="D272" s="240" t="s">
        <v>246</v>
      </c>
      <c r="E272" s="262" t="s">
        <v>1</v>
      </c>
      <c r="F272" s="263" t="s">
        <v>596</v>
      </c>
      <c r="G272" s="261"/>
      <c r="H272" s="264">
        <v>17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0" t="s">
        <v>246</v>
      </c>
      <c r="AU272" s="270" t="s">
        <v>86</v>
      </c>
      <c r="AV272" s="14" t="s">
        <v>86</v>
      </c>
      <c r="AW272" s="14" t="s">
        <v>32</v>
      </c>
      <c r="AX272" s="14" t="s">
        <v>77</v>
      </c>
      <c r="AY272" s="270" t="s">
        <v>143</v>
      </c>
    </row>
    <row r="273" spans="1:51" s="14" customFormat="1" ht="12">
      <c r="A273" s="14"/>
      <c r="B273" s="260"/>
      <c r="C273" s="261"/>
      <c r="D273" s="240" t="s">
        <v>246</v>
      </c>
      <c r="E273" s="262" t="s">
        <v>1</v>
      </c>
      <c r="F273" s="263" t="s">
        <v>597</v>
      </c>
      <c r="G273" s="261"/>
      <c r="H273" s="264">
        <v>231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0" t="s">
        <v>246</v>
      </c>
      <c r="AU273" s="270" t="s">
        <v>86</v>
      </c>
      <c r="AV273" s="14" t="s">
        <v>86</v>
      </c>
      <c r="AW273" s="14" t="s">
        <v>32</v>
      </c>
      <c r="AX273" s="14" t="s">
        <v>77</v>
      </c>
      <c r="AY273" s="270" t="s">
        <v>143</v>
      </c>
    </row>
    <row r="274" spans="1:51" s="14" customFormat="1" ht="12">
      <c r="A274" s="14"/>
      <c r="B274" s="260"/>
      <c r="C274" s="261"/>
      <c r="D274" s="240" t="s">
        <v>246</v>
      </c>
      <c r="E274" s="262" t="s">
        <v>1</v>
      </c>
      <c r="F274" s="263" t="s">
        <v>598</v>
      </c>
      <c r="G274" s="261"/>
      <c r="H274" s="264">
        <v>15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0" t="s">
        <v>246</v>
      </c>
      <c r="AU274" s="270" t="s">
        <v>86</v>
      </c>
      <c r="AV274" s="14" t="s">
        <v>86</v>
      </c>
      <c r="AW274" s="14" t="s">
        <v>32</v>
      </c>
      <c r="AX274" s="14" t="s">
        <v>77</v>
      </c>
      <c r="AY274" s="270" t="s">
        <v>143</v>
      </c>
    </row>
    <row r="275" spans="1:51" s="14" customFormat="1" ht="12">
      <c r="A275" s="14"/>
      <c r="B275" s="260"/>
      <c r="C275" s="261"/>
      <c r="D275" s="240" t="s">
        <v>246</v>
      </c>
      <c r="E275" s="262" t="s">
        <v>1</v>
      </c>
      <c r="F275" s="263" t="s">
        <v>599</v>
      </c>
      <c r="G275" s="261"/>
      <c r="H275" s="264">
        <v>30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0" t="s">
        <v>246</v>
      </c>
      <c r="AU275" s="270" t="s">
        <v>86</v>
      </c>
      <c r="AV275" s="14" t="s">
        <v>86</v>
      </c>
      <c r="AW275" s="14" t="s">
        <v>32</v>
      </c>
      <c r="AX275" s="14" t="s">
        <v>77</v>
      </c>
      <c r="AY275" s="270" t="s">
        <v>143</v>
      </c>
    </row>
    <row r="276" spans="1:51" s="14" customFormat="1" ht="12">
      <c r="A276" s="14"/>
      <c r="B276" s="260"/>
      <c r="C276" s="261"/>
      <c r="D276" s="240" t="s">
        <v>246</v>
      </c>
      <c r="E276" s="262" t="s">
        <v>1</v>
      </c>
      <c r="F276" s="263" t="s">
        <v>600</v>
      </c>
      <c r="G276" s="261"/>
      <c r="H276" s="264">
        <v>28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0" t="s">
        <v>246</v>
      </c>
      <c r="AU276" s="270" t="s">
        <v>86</v>
      </c>
      <c r="AV276" s="14" t="s">
        <v>86</v>
      </c>
      <c r="AW276" s="14" t="s">
        <v>32</v>
      </c>
      <c r="AX276" s="14" t="s">
        <v>77</v>
      </c>
      <c r="AY276" s="270" t="s">
        <v>143</v>
      </c>
    </row>
    <row r="277" spans="1:51" s="14" customFormat="1" ht="12">
      <c r="A277" s="14"/>
      <c r="B277" s="260"/>
      <c r="C277" s="261"/>
      <c r="D277" s="240" t="s">
        <v>246</v>
      </c>
      <c r="E277" s="262" t="s">
        <v>1</v>
      </c>
      <c r="F277" s="263" t="s">
        <v>601</v>
      </c>
      <c r="G277" s="261"/>
      <c r="H277" s="264">
        <v>85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0" t="s">
        <v>246</v>
      </c>
      <c r="AU277" s="270" t="s">
        <v>86</v>
      </c>
      <c r="AV277" s="14" t="s">
        <v>86</v>
      </c>
      <c r="AW277" s="14" t="s">
        <v>32</v>
      </c>
      <c r="AX277" s="14" t="s">
        <v>77</v>
      </c>
      <c r="AY277" s="270" t="s">
        <v>143</v>
      </c>
    </row>
    <row r="278" spans="1:51" s="14" customFormat="1" ht="12">
      <c r="A278" s="14"/>
      <c r="B278" s="260"/>
      <c r="C278" s="261"/>
      <c r="D278" s="240" t="s">
        <v>246</v>
      </c>
      <c r="E278" s="262" t="s">
        <v>1</v>
      </c>
      <c r="F278" s="263" t="s">
        <v>407</v>
      </c>
      <c r="G278" s="261"/>
      <c r="H278" s="264">
        <v>10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0" t="s">
        <v>246</v>
      </c>
      <c r="AU278" s="270" t="s">
        <v>86</v>
      </c>
      <c r="AV278" s="14" t="s">
        <v>86</v>
      </c>
      <c r="AW278" s="14" t="s">
        <v>32</v>
      </c>
      <c r="AX278" s="14" t="s">
        <v>77</v>
      </c>
      <c r="AY278" s="270" t="s">
        <v>143</v>
      </c>
    </row>
    <row r="279" spans="1:51" s="15" customFormat="1" ht="12">
      <c r="A279" s="15"/>
      <c r="B279" s="271"/>
      <c r="C279" s="272"/>
      <c r="D279" s="240" t="s">
        <v>246</v>
      </c>
      <c r="E279" s="273" t="s">
        <v>1</v>
      </c>
      <c r="F279" s="274" t="s">
        <v>250</v>
      </c>
      <c r="G279" s="272"/>
      <c r="H279" s="275">
        <v>565</v>
      </c>
      <c r="I279" s="276"/>
      <c r="J279" s="272"/>
      <c r="K279" s="272"/>
      <c r="L279" s="277"/>
      <c r="M279" s="278"/>
      <c r="N279" s="279"/>
      <c r="O279" s="279"/>
      <c r="P279" s="279"/>
      <c r="Q279" s="279"/>
      <c r="R279" s="279"/>
      <c r="S279" s="279"/>
      <c r="T279" s="280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1" t="s">
        <v>246</v>
      </c>
      <c r="AU279" s="281" t="s">
        <v>86</v>
      </c>
      <c r="AV279" s="15" t="s">
        <v>160</v>
      </c>
      <c r="AW279" s="15" t="s">
        <v>32</v>
      </c>
      <c r="AX279" s="15" t="s">
        <v>84</v>
      </c>
      <c r="AY279" s="281" t="s">
        <v>143</v>
      </c>
    </row>
    <row r="280" spans="1:65" s="2" customFormat="1" ht="21.75" customHeight="1">
      <c r="A280" s="39"/>
      <c r="B280" s="40"/>
      <c r="C280" s="227" t="s">
        <v>602</v>
      </c>
      <c r="D280" s="227" t="s">
        <v>146</v>
      </c>
      <c r="E280" s="228" t="s">
        <v>603</v>
      </c>
      <c r="F280" s="229" t="s">
        <v>604</v>
      </c>
      <c r="G280" s="230" t="s">
        <v>242</v>
      </c>
      <c r="H280" s="231">
        <v>136.995</v>
      </c>
      <c r="I280" s="232"/>
      <c r="J280" s="233">
        <f>ROUND(I280*H280,2)</f>
        <v>0</v>
      </c>
      <c r="K280" s="229" t="s">
        <v>1</v>
      </c>
      <c r="L280" s="45"/>
      <c r="M280" s="234" t="s">
        <v>1</v>
      </c>
      <c r="N280" s="235" t="s">
        <v>42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160</v>
      </c>
      <c r="AT280" s="238" t="s">
        <v>146</v>
      </c>
      <c r="AU280" s="238" t="s">
        <v>86</v>
      </c>
      <c r="AY280" s="18" t="s">
        <v>143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84</v>
      </c>
      <c r="BK280" s="239">
        <f>ROUND(I280*H280,2)</f>
        <v>0</v>
      </c>
      <c r="BL280" s="18" t="s">
        <v>160</v>
      </c>
      <c r="BM280" s="238" t="s">
        <v>605</v>
      </c>
    </row>
    <row r="281" spans="1:47" s="2" customFormat="1" ht="12">
      <c r="A281" s="39"/>
      <c r="B281" s="40"/>
      <c r="C281" s="41"/>
      <c r="D281" s="240" t="s">
        <v>152</v>
      </c>
      <c r="E281" s="41"/>
      <c r="F281" s="241" t="s">
        <v>606</v>
      </c>
      <c r="G281" s="41"/>
      <c r="H281" s="41"/>
      <c r="I281" s="242"/>
      <c r="J281" s="41"/>
      <c r="K281" s="41"/>
      <c r="L281" s="45"/>
      <c r="M281" s="243"/>
      <c r="N281" s="244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152</v>
      </c>
      <c r="AU281" s="18" t="s">
        <v>86</v>
      </c>
    </row>
    <row r="282" spans="1:51" s="14" customFormat="1" ht="12">
      <c r="A282" s="14"/>
      <c r="B282" s="260"/>
      <c r="C282" s="261"/>
      <c r="D282" s="240" t="s">
        <v>246</v>
      </c>
      <c r="E282" s="262" t="s">
        <v>1</v>
      </c>
      <c r="F282" s="263" t="s">
        <v>607</v>
      </c>
      <c r="G282" s="261"/>
      <c r="H282" s="264">
        <v>136.995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0" t="s">
        <v>246</v>
      </c>
      <c r="AU282" s="270" t="s">
        <v>86</v>
      </c>
      <c r="AV282" s="14" t="s">
        <v>86</v>
      </c>
      <c r="AW282" s="14" t="s">
        <v>32</v>
      </c>
      <c r="AX282" s="14" t="s">
        <v>84</v>
      </c>
      <c r="AY282" s="270" t="s">
        <v>143</v>
      </c>
    </row>
    <row r="283" spans="1:65" s="2" customFormat="1" ht="16.5" customHeight="1">
      <c r="A283" s="39"/>
      <c r="B283" s="40"/>
      <c r="C283" s="227" t="s">
        <v>608</v>
      </c>
      <c r="D283" s="227" t="s">
        <v>146</v>
      </c>
      <c r="E283" s="228" t="s">
        <v>609</v>
      </c>
      <c r="F283" s="229" t="s">
        <v>610</v>
      </c>
      <c r="G283" s="230" t="s">
        <v>242</v>
      </c>
      <c r="H283" s="231">
        <v>365.32</v>
      </c>
      <c r="I283" s="232"/>
      <c r="J283" s="233">
        <f>ROUND(I283*H283,2)</f>
        <v>0</v>
      </c>
      <c r="K283" s="229" t="s">
        <v>243</v>
      </c>
      <c r="L283" s="45"/>
      <c r="M283" s="234" t="s">
        <v>1</v>
      </c>
      <c r="N283" s="235" t="s">
        <v>42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160</v>
      </c>
      <c r="AT283" s="238" t="s">
        <v>146</v>
      </c>
      <c r="AU283" s="238" t="s">
        <v>86</v>
      </c>
      <c r="AY283" s="18" t="s">
        <v>143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84</v>
      </c>
      <c r="BK283" s="239">
        <f>ROUND(I283*H283,2)</f>
        <v>0</v>
      </c>
      <c r="BL283" s="18" t="s">
        <v>160</v>
      </c>
      <c r="BM283" s="238" t="s">
        <v>611</v>
      </c>
    </row>
    <row r="284" spans="1:47" s="2" customFormat="1" ht="12">
      <c r="A284" s="39"/>
      <c r="B284" s="40"/>
      <c r="C284" s="41"/>
      <c r="D284" s="240" t="s">
        <v>152</v>
      </c>
      <c r="E284" s="41"/>
      <c r="F284" s="241" t="s">
        <v>612</v>
      </c>
      <c r="G284" s="41"/>
      <c r="H284" s="41"/>
      <c r="I284" s="242"/>
      <c r="J284" s="41"/>
      <c r="K284" s="41"/>
      <c r="L284" s="45"/>
      <c r="M284" s="243"/>
      <c r="N284" s="244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152</v>
      </c>
      <c r="AU284" s="18" t="s">
        <v>86</v>
      </c>
    </row>
    <row r="285" spans="1:51" s="14" customFormat="1" ht="12">
      <c r="A285" s="14"/>
      <c r="B285" s="260"/>
      <c r="C285" s="261"/>
      <c r="D285" s="240" t="s">
        <v>246</v>
      </c>
      <c r="E285" s="262" t="s">
        <v>1</v>
      </c>
      <c r="F285" s="263" t="s">
        <v>613</v>
      </c>
      <c r="G285" s="261"/>
      <c r="H285" s="264">
        <v>365.32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0" t="s">
        <v>246</v>
      </c>
      <c r="AU285" s="270" t="s">
        <v>86</v>
      </c>
      <c r="AV285" s="14" t="s">
        <v>86</v>
      </c>
      <c r="AW285" s="14" t="s">
        <v>32</v>
      </c>
      <c r="AX285" s="14" t="s">
        <v>84</v>
      </c>
      <c r="AY285" s="270" t="s">
        <v>143</v>
      </c>
    </row>
    <row r="286" spans="1:63" s="12" customFormat="1" ht="22.8" customHeight="1">
      <c r="A286" s="12"/>
      <c r="B286" s="211"/>
      <c r="C286" s="212"/>
      <c r="D286" s="213" t="s">
        <v>76</v>
      </c>
      <c r="E286" s="225" t="s">
        <v>156</v>
      </c>
      <c r="F286" s="225" t="s">
        <v>614</v>
      </c>
      <c r="G286" s="212"/>
      <c r="H286" s="212"/>
      <c r="I286" s="215"/>
      <c r="J286" s="226">
        <f>BK286</f>
        <v>0</v>
      </c>
      <c r="K286" s="212"/>
      <c r="L286" s="217"/>
      <c r="M286" s="218"/>
      <c r="N286" s="219"/>
      <c r="O286" s="219"/>
      <c r="P286" s="220">
        <f>SUM(P287:P289)</f>
        <v>0</v>
      </c>
      <c r="Q286" s="219"/>
      <c r="R286" s="220">
        <f>SUM(R287:R289)</f>
        <v>0</v>
      </c>
      <c r="S286" s="219"/>
      <c r="T286" s="221">
        <f>SUM(T287:T289)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2" t="s">
        <v>84</v>
      </c>
      <c r="AT286" s="223" t="s">
        <v>76</v>
      </c>
      <c r="AU286" s="223" t="s">
        <v>84</v>
      </c>
      <c r="AY286" s="222" t="s">
        <v>143</v>
      </c>
      <c r="BK286" s="224">
        <f>SUM(BK287:BK289)</f>
        <v>0</v>
      </c>
    </row>
    <row r="287" spans="1:65" s="2" customFormat="1" ht="16.5" customHeight="1">
      <c r="A287" s="39"/>
      <c r="B287" s="40"/>
      <c r="C287" s="227" t="s">
        <v>615</v>
      </c>
      <c r="D287" s="227" t="s">
        <v>146</v>
      </c>
      <c r="E287" s="228" t="s">
        <v>616</v>
      </c>
      <c r="F287" s="229" t="s">
        <v>617</v>
      </c>
      <c r="G287" s="230" t="s">
        <v>267</v>
      </c>
      <c r="H287" s="231">
        <v>12</v>
      </c>
      <c r="I287" s="232"/>
      <c r="J287" s="233">
        <f>ROUND(I287*H287,2)</f>
        <v>0</v>
      </c>
      <c r="K287" s="229" t="s">
        <v>243</v>
      </c>
      <c r="L287" s="45"/>
      <c r="M287" s="234" t="s">
        <v>1</v>
      </c>
      <c r="N287" s="235" t="s">
        <v>42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160</v>
      </c>
      <c r="AT287" s="238" t="s">
        <v>146</v>
      </c>
      <c r="AU287" s="238" t="s">
        <v>86</v>
      </c>
      <c r="AY287" s="18" t="s">
        <v>143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84</v>
      </c>
      <c r="BK287" s="239">
        <f>ROUND(I287*H287,2)</f>
        <v>0</v>
      </c>
      <c r="BL287" s="18" t="s">
        <v>160</v>
      </c>
      <c r="BM287" s="238" t="s">
        <v>618</v>
      </c>
    </row>
    <row r="288" spans="1:47" s="2" customFormat="1" ht="12">
      <c r="A288" s="39"/>
      <c r="B288" s="40"/>
      <c r="C288" s="41"/>
      <c r="D288" s="240" t="s">
        <v>152</v>
      </c>
      <c r="E288" s="41"/>
      <c r="F288" s="241" t="s">
        <v>619</v>
      </c>
      <c r="G288" s="41"/>
      <c r="H288" s="41"/>
      <c r="I288" s="242"/>
      <c r="J288" s="41"/>
      <c r="K288" s="41"/>
      <c r="L288" s="45"/>
      <c r="M288" s="243"/>
      <c r="N288" s="244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152</v>
      </c>
      <c r="AU288" s="18" t="s">
        <v>86</v>
      </c>
    </row>
    <row r="289" spans="1:51" s="14" customFormat="1" ht="12">
      <c r="A289" s="14"/>
      <c r="B289" s="260"/>
      <c r="C289" s="261"/>
      <c r="D289" s="240" t="s">
        <v>246</v>
      </c>
      <c r="E289" s="262" t="s">
        <v>1</v>
      </c>
      <c r="F289" s="263" t="s">
        <v>620</v>
      </c>
      <c r="G289" s="261"/>
      <c r="H289" s="264">
        <v>12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0" t="s">
        <v>246</v>
      </c>
      <c r="AU289" s="270" t="s">
        <v>86</v>
      </c>
      <c r="AV289" s="14" t="s">
        <v>86</v>
      </c>
      <c r="AW289" s="14" t="s">
        <v>32</v>
      </c>
      <c r="AX289" s="14" t="s">
        <v>84</v>
      </c>
      <c r="AY289" s="270" t="s">
        <v>143</v>
      </c>
    </row>
    <row r="290" spans="1:63" s="12" customFormat="1" ht="22.8" customHeight="1">
      <c r="A290" s="12"/>
      <c r="B290" s="211"/>
      <c r="C290" s="212"/>
      <c r="D290" s="213" t="s">
        <v>76</v>
      </c>
      <c r="E290" s="225" t="s">
        <v>160</v>
      </c>
      <c r="F290" s="225" t="s">
        <v>621</v>
      </c>
      <c r="G290" s="212"/>
      <c r="H290" s="212"/>
      <c r="I290" s="215"/>
      <c r="J290" s="226">
        <f>BK290</f>
        <v>0</v>
      </c>
      <c r="K290" s="212"/>
      <c r="L290" s="217"/>
      <c r="M290" s="218"/>
      <c r="N290" s="219"/>
      <c r="O290" s="219"/>
      <c r="P290" s="220">
        <f>SUM(P291:P293)</f>
        <v>0</v>
      </c>
      <c r="Q290" s="219"/>
      <c r="R290" s="220">
        <f>SUM(R291:R293)</f>
        <v>2.268924</v>
      </c>
      <c r="S290" s="219"/>
      <c r="T290" s="221">
        <f>SUM(T291:T293)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2" t="s">
        <v>84</v>
      </c>
      <c r="AT290" s="223" t="s">
        <v>76</v>
      </c>
      <c r="AU290" s="223" t="s">
        <v>84</v>
      </c>
      <c r="AY290" s="222" t="s">
        <v>143</v>
      </c>
      <c r="BK290" s="224">
        <f>SUM(BK291:BK293)</f>
        <v>0</v>
      </c>
    </row>
    <row r="291" spans="1:65" s="2" customFormat="1" ht="16.5" customHeight="1">
      <c r="A291" s="39"/>
      <c r="B291" s="40"/>
      <c r="C291" s="227" t="s">
        <v>622</v>
      </c>
      <c r="D291" s="227" t="s">
        <v>146</v>
      </c>
      <c r="E291" s="228" t="s">
        <v>623</v>
      </c>
      <c r="F291" s="229" t="s">
        <v>624</v>
      </c>
      <c r="G291" s="230" t="s">
        <v>292</v>
      </c>
      <c r="H291" s="231">
        <v>1.2</v>
      </c>
      <c r="I291" s="232"/>
      <c r="J291" s="233">
        <f>ROUND(I291*H291,2)</f>
        <v>0</v>
      </c>
      <c r="K291" s="229" t="s">
        <v>243</v>
      </c>
      <c r="L291" s="45"/>
      <c r="M291" s="234" t="s">
        <v>1</v>
      </c>
      <c r="N291" s="235" t="s">
        <v>42</v>
      </c>
      <c r="O291" s="92"/>
      <c r="P291" s="236">
        <f>O291*H291</f>
        <v>0</v>
      </c>
      <c r="Q291" s="236">
        <v>1.89077</v>
      </c>
      <c r="R291" s="236">
        <f>Q291*H291</f>
        <v>2.268924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160</v>
      </c>
      <c r="AT291" s="238" t="s">
        <v>146</v>
      </c>
      <c r="AU291" s="238" t="s">
        <v>86</v>
      </c>
      <c r="AY291" s="18" t="s">
        <v>143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84</v>
      </c>
      <c r="BK291" s="239">
        <f>ROUND(I291*H291,2)</f>
        <v>0</v>
      </c>
      <c r="BL291" s="18" t="s">
        <v>160</v>
      </c>
      <c r="BM291" s="238" t="s">
        <v>625</v>
      </c>
    </row>
    <row r="292" spans="1:47" s="2" customFormat="1" ht="12">
      <c r="A292" s="39"/>
      <c r="B292" s="40"/>
      <c r="C292" s="41"/>
      <c r="D292" s="240" t="s">
        <v>152</v>
      </c>
      <c r="E292" s="41"/>
      <c r="F292" s="241" t="s">
        <v>626</v>
      </c>
      <c r="G292" s="41"/>
      <c r="H292" s="41"/>
      <c r="I292" s="242"/>
      <c r="J292" s="41"/>
      <c r="K292" s="41"/>
      <c r="L292" s="45"/>
      <c r="M292" s="243"/>
      <c r="N292" s="244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152</v>
      </c>
      <c r="AU292" s="18" t="s">
        <v>86</v>
      </c>
    </row>
    <row r="293" spans="1:51" s="14" customFormat="1" ht="12">
      <c r="A293" s="14"/>
      <c r="B293" s="260"/>
      <c r="C293" s="261"/>
      <c r="D293" s="240" t="s">
        <v>246</v>
      </c>
      <c r="E293" s="262" t="s">
        <v>1</v>
      </c>
      <c r="F293" s="263" t="s">
        <v>627</v>
      </c>
      <c r="G293" s="261"/>
      <c r="H293" s="264">
        <v>1.2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0" t="s">
        <v>246</v>
      </c>
      <c r="AU293" s="270" t="s">
        <v>86</v>
      </c>
      <c r="AV293" s="14" t="s">
        <v>86</v>
      </c>
      <c r="AW293" s="14" t="s">
        <v>32</v>
      </c>
      <c r="AX293" s="14" t="s">
        <v>84</v>
      </c>
      <c r="AY293" s="270" t="s">
        <v>143</v>
      </c>
    </row>
    <row r="294" spans="1:63" s="12" customFormat="1" ht="22.8" customHeight="1">
      <c r="A294" s="12"/>
      <c r="B294" s="211"/>
      <c r="C294" s="212"/>
      <c r="D294" s="213" t="s">
        <v>76</v>
      </c>
      <c r="E294" s="225" t="s">
        <v>142</v>
      </c>
      <c r="F294" s="225" t="s">
        <v>628</v>
      </c>
      <c r="G294" s="212"/>
      <c r="H294" s="212"/>
      <c r="I294" s="215"/>
      <c r="J294" s="226">
        <f>BK294</f>
        <v>0</v>
      </c>
      <c r="K294" s="212"/>
      <c r="L294" s="217"/>
      <c r="M294" s="218"/>
      <c r="N294" s="219"/>
      <c r="O294" s="219"/>
      <c r="P294" s="220">
        <f>SUM(P295:P389)</f>
        <v>0</v>
      </c>
      <c r="Q294" s="219"/>
      <c r="R294" s="220">
        <f>SUM(R295:R389)</f>
        <v>141.87765000000002</v>
      </c>
      <c r="S294" s="219"/>
      <c r="T294" s="221">
        <f>SUM(T295:T389)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2" t="s">
        <v>84</v>
      </c>
      <c r="AT294" s="223" t="s">
        <v>76</v>
      </c>
      <c r="AU294" s="223" t="s">
        <v>84</v>
      </c>
      <c r="AY294" s="222" t="s">
        <v>143</v>
      </c>
      <c r="BK294" s="224">
        <f>SUM(BK295:BK389)</f>
        <v>0</v>
      </c>
    </row>
    <row r="295" spans="1:65" s="2" customFormat="1" ht="16.5" customHeight="1">
      <c r="A295" s="39"/>
      <c r="B295" s="40"/>
      <c r="C295" s="227" t="s">
        <v>629</v>
      </c>
      <c r="D295" s="227" t="s">
        <v>146</v>
      </c>
      <c r="E295" s="228" t="s">
        <v>630</v>
      </c>
      <c r="F295" s="229" t="s">
        <v>631</v>
      </c>
      <c r="G295" s="230" t="s">
        <v>242</v>
      </c>
      <c r="H295" s="231">
        <v>85</v>
      </c>
      <c r="I295" s="232"/>
      <c r="J295" s="233">
        <f>ROUND(I295*H295,2)</f>
        <v>0</v>
      </c>
      <c r="K295" s="229" t="s">
        <v>243</v>
      </c>
      <c r="L295" s="45"/>
      <c r="M295" s="234" t="s">
        <v>1</v>
      </c>
      <c r="N295" s="235" t="s">
        <v>42</v>
      </c>
      <c r="O295" s="92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8" t="s">
        <v>160</v>
      </c>
      <c r="AT295" s="238" t="s">
        <v>146</v>
      </c>
      <c r="AU295" s="238" t="s">
        <v>86</v>
      </c>
      <c r="AY295" s="18" t="s">
        <v>143</v>
      </c>
      <c r="BE295" s="239">
        <f>IF(N295="základní",J295,0)</f>
        <v>0</v>
      </c>
      <c r="BF295" s="239">
        <f>IF(N295="snížená",J295,0)</f>
        <v>0</v>
      </c>
      <c r="BG295" s="239">
        <f>IF(N295="zákl. přenesená",J295,0)</f>
        <v>0</v>
      </c>
      <c r="BH295" s="239">
        <f>IF(N295="sníž. přenesená",J295,0)</f>
        <v>0</v>
      </c>
      <c r="BI295" s="239">
        <f>IF(N295="nulová",J295,0)</f>
        <v>0</v>
      </c>
      <c r="BJ295" s="18" t="s">
        <v>84</v>
      </c>
      <c r="BK295" s="239">
        <f>ROUND(I295*H295,2)</f>
        <v>0</v>
      </c>
      <c r="BL295" s="18" t="s">
        <v>160</v>
      </c>
      <c r="BM295" s="238" t="s">
        <v>632</v>
      </c>
    </row>
    <row r="296" spans="1:47" s="2" customFormat="1" ht="12">
      <c r="A296" s="39"/>
      <c r="B296" s="40"/>
      <c r="C296" s="41"/>
      <c r="D296" s="240" t="s">
        <v>152</v>
      </c>
      <c r="E296" s="41"/>
      <c r="F296" s="241" t="s">
        <v>633</v>
      </c>
      <c r="G296" s="41"/>
      <c r="H296" s="41"/>
      <c r="I296" s="242"/>
      <c r="J296" s="41"/>
      <c r="K296" s="41"/>
      <c r="L296" s="45"/>
      <c r="M296" s="243"/>
      <c r="N296" s="244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152</v>
      </c>
      <c r="AU296" s="18" t="s">
        <v>86</v>
      </c>
    </row>
    <row r="297" spans="1:51" s="13" customFormat="1" ht="12">
      <c r="A297" s="13"/>
      <c r="B297" s="250"/>
      <c r="C297" s="251"/>
      <c r="D297" s="240" t="s">
        <v>246</v>
      </c>
      <c r="E297" s="252" t="s">
        <v>1</v>
      </c>
      <c r="F297" s="253" t="s">
        <v>634</v>
      </c>
      <c r="G297" s="251"/>
      <c r="H297" s="252" t="s">
        <v>1</v>
      </c>
      <c r="I297" s="254"/>
      <c r="J297" s="251"/>
      <c r="K297" s="251"/>
      <c r="L297" s="255"/>
      <c r="M297" s="256"/>
      <c r="N297" s="257"/>
      <c r="O297" s="257"/>
      <c r="P297" s="257"/>
      <c r="Q297" s="257"/>
      <c r="R297" s="257"/>
      <c r="S297" s="257"/>
      <c r="T297" s="25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9" t="s">
        <v>246</v>
      </c>
      <c r="AU297" s="259" t="s">
        <v>86</v>
      </c>
      <c r="AV297" s="13" t="s">
        <v>84</v>
      </c>
      <c r="AW297" s="13" t="s">
        <v>32</v>
      </c>
      <c r="AX297" s="13" t="s">
        <v>77</v>
      </c>
      <c r="AY297" s="259" t="s">
        <v>143</v>
      </c>
    </row>
    <row r="298" spans="1:51" s="14" customFormat="1" ht="12">
      <c r="A298" s="14"/>
      <c r="B298" s="260"/>
      <c r="C298" s="261"/>
      <c r="D298" s="240" t="s">
        <v>246</v>
      </c>
      <c r="E298" s="262" t="s">
        <v>1</v>
      </c>
      <c r="F298" s="263" t="s">
        <v>601</v>
      </c>
      <c r="G298" s="261"/>
      <c r="H298" s="264">
        <v>85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0" t="s">
        <v>246</v>
      </c>
      <c r="AU298" s="270" t="s">
        <v>86</v>
      </c>
      <c r="AV298" s="14" t="s">
        <v>86</v>
      </c>
      <c r="AW298" s="14" t="s">
        <v>32</v>
      </c>
      <c r="AX298" s="14" t="s">
        <v>84</v>
      </c>
      <c r="AY298" s="270" t="s">
        <v>143</v>
      </c>
    </row>
    <row r="299" spans="1:65" s="2" customFormat="1" ht="16.5" customHeight="1">
      <c r="A299" s="39"/>
      <c r="B299" s="40"/>
      <c r="C299" s="227" t="s">
        <v>635</v>
      </c>
      <c r="D299" s="227" t="s">
        <v>146</v>
      </c>
      <c r="E299" s="228" t="s">
        <v>636</v>
      </c>
      <c r="F299" s="229" t="s">
        <v>637</v>
      </c>
      <c r="G299" s="230" t="s">
        <v>242</v>
      </c>
      <c r="H299" s="231">
        <v>85</v>
      </c>
      <c r="I299" s="232"/>
      <c r="J299" s="233">
        <f>ROUND(I299*H299,2)</f>
        <v>0</v>
      </c>
      <c r="K299" s="229" t="s">
        <v>243</v>
      </c>
      <c r="L299" s="45"/>
      <c r="M299" s="234" t="s">
        <v>1</v>
      </c>
      <c r="N299" s="235" t="s">
        <v>42</v>
      </c>
      <c r="O299" s="92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8" t="s">
        <v>160</v>
      </c>
      <c r="AT299" s="238" t="s">
        <v>146</v>
      </c>
      <c r="AU299" s="238" t="s">
        <v>86</v>
      </c>
      <c r="AY299" s="18" t="s">
        <v>143</v>
      </c>
      <c r="BE299" s="239">
        <f>IF(N299="základní",J299,0)</f>
        <v>0</v>
      </c>
      <c r="BF299" s="239">
        <f>IF(N299="snížená",J299,0)</f>
        <v>0</v>
      </c>
      <c r="BG299" s="239">
        <f>IF(N299="zákl. přenesená",J299,0)</f>
        <v>0</v>
      </c>
      <c r="BH299" s="239">
        <f>IF(N299="sníž. přenesená",J299,0)</f>
        <v>0</v>
      </c>
      <c r="BI299" s="239">
        <f>IF(N299="nulová",J299,0)</f>
        <v>0</v>
      </c>
      <c r="BJ299" s="18" t="s">
        <v>84</v>
      </c>
      <c r="BK299" s="239">
        <f>ROUND(I299*H299,2)</f>
        <v>0</v>
      </c>
      <c r="BL299" s="18" t="s">
        <v>160</v>
      </c>
      <c r="BM299" s="238" t="s">
        <v>638</v>
      </c>
    </row>
    <row r="300" spans="1:47" s="2" customFormat="1" ht="12">
      <c r="A300" s="39"/>
      <c r="B300" s="40"/>
      <c r="C300" s="41"/>
      <c r="D300" s="240" t="s">
        <v>152</v>
      </c>
      <c r="E300" s="41"/>
      <c r="F300" s="241" t="s">
        <v>639</v>
      </c>
      <c r="G300" s="41"/>
      <c r="H300" s="41"/>
      <c r="I300" s="242"/>
      <c r="J300" s="41"/>
      <c r="K300" s="41"/>
      <c r="L300" s="45"/>
      <c r="M300" s="243"/>
      <c r="N300" s="244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152</v>
      </c>
      <c r="AU300" s="18" t="s">
        <v>86</v>
      </c>
    </row>
    <row r="301" spans="1:51" s="14" customFormat="1" ht="12">
      <c r="A301" s="14"/>
      <c r="B301" s="260"/>
      <c r="C301" s="261"/>
      <c r="D301" s="240" t="s">
        <v>246</v>
      </c>
      <c r="E301" s="262" t="s">
        <v>1</v>
      </c>
      <c r="F301" s="263" t="s">
        <v>601</v>
      </c>
      <c r="G301" s="261"/>
      <c r="H301" s="264">
        <v>85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0" t="s">
        <v>246</v>
      </c>
      <c r="AU301" s="270" t="s">
        <v>86</v>
      </c>
      <c r="AV301" s="14" t="s">
        <v>86</v>
      </c>
      <c r="AW301" s="14" t="s">
        <v>32</v>
      </c>
      <c r="AX301" s="14" t="s">
        <v>84</v>
      </c>
      <c r="AY301" s="270" t="s">
        <v>143</v>
      </c>
    </row>
    <row r="302" spans="1:65" s="2" customFormat="1" ht="16.5" customHeight="1">
      <c r="A302" s="39"/>
      <c r="B302" s="40"/>
      <c r="C302" s="227" t="s">
        <v>640</v>
      </c>
      <c r="D302" s="227" t="s">
        <v>146</v>
      </c>
      <c r="E302" s="228" t="s">
        <v>641</v>
      </c>
      <c r="F302" s="229" t="s">
        <v>642</v>
      </c>
      <c r="G302" s="230" t="s">
        <v>242</v>
      </c>
      <c r="H302" s="231">
        <v>687</v>
      </c>
      <c r="I302" s="232"/>
      <c r="J302" s="233">
        <f>ROUND(I302*H302,2)</f>
        <v>0</v>
      </c>
      <c r="K302" s="229" t="s">
        <v>243</v>
      </c>
      <c r="L302" s="45"/>
      <c r="M302" s="234" t="s">
        <v>1</v>
      </c>
      <c r="N302" s="235" t="s">
        <v>42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160</v>
      </c>
      <c r="AT302" s="238" t="s">
        <v>146</v>
      </c>
      <c r="AU302" s="238" t="s">
        <v>86</v>
      </c>
      <c r="AY302" s="18" t="s">
        <v>143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84</v>
      </c>
      <c r="BK302" s="239">
        <f>ROUND(I302*H302,2)</f>
        <v>0</v>
      </c>
      <c r="BL302" s="18" t="s">
        <v>160</v>
      </c>
      <c r="BM302" s="238" t="s">
        <v>643</v>
      </c>
    </row>
    <row r="303" spans="1:47" s="2" customFormat="1" ht="12">
      <c r="A303" s="39"/>
      <c r="B303" s="40"/>
      <c r="C303" s="41"/>
      <c r="D303" s="240" t="s">
        <v>152</v>
      </c>
      <c r="E303" s="41"/>
      <c r="F303" s="241" t="s">
        <v>644</v>
      </c>
      <c r="G303" s="41"/>
      <c r="H303" s="41"/>
      <c r="I303" s="242"/>
      <c r="J303" s="41"/>
      <c r="K303" s="41"/>
      <c r="L303" s="45"/>
      <c r="M303" s="243"/>
      <c r="N303" s="244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152</v>
      </c>
      <c r="AU303" s="18" t="s">
        <v>86</v>
      </c>
    </row>
    <row r="304" spans="1:51" s="14" customFormat="1" ht="12">
      <c r="A304" s="14"/>
      <c r="B304" s="260"/>
      <c r="C304" s="261"/>
      <c r="D304" s="240" t="s">
        <v>246</v>
      </c>
      <c r="E304" s="262" t="s">
        <v>1</v>
      </c>
      <c r="F304" s="263" t="s">
        <v>595</v>
      </c>
      <c r="G304" s="261"/>
      <c r="H304" s="264">
        <v>135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0" t="s">
        <v>246</v>
      </c>
      <c r="AU304" s="270" t="s">
        <v>86</v>
      </c>
      <c r="AV304" s="14" t="s">
        <v>86</v>
      </c>
      <c r="AW304" s="14" t="s">
        <v>32</v>
      </c>
      <c r="AX304" s="14" t="s">
        <v>77</v>
      </c>
      <c r="AY304" s="270" t="s">
        <v>143</v>
      </c>
    </row>
    <row r="305" spans="1:51" s="14" customFormat="1" ht="12">
      <c r="A305" s="14"/>
      <c r="B305" s="260"/>
      <c r="C305" s="261"/>
      <c r="D305" s="240" t="s">
        <v>246</v>
      </c>
      <c r="E305" s="262" t="s">
        <v>1</v>
      </c>
      <c r="F305" s="263" t="s">
        <v>645</v>
      </c>
      <c r="G305" s="261"/>
      <c r="H305" s="264">
        <v>462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0" t="s">
        <v>246</v>
      </c>
      <c r="AU305" s="270" t="s">
        <v>86</v>
      </c>
      <c r="AV305" s="14" t="s">
        <v>86</v>
      </c>
      <c r="AW305" s="14" t="s">
        <v>32</v>
      </c>
      <c r="AX305" s="14" t="s">
        <v>77</v>
      </c>
      <c r="AY305" s="270" t="s">
        <v>143</v>
      </c>
    </row>
    <row r="306" spans="1:51" s="14" customFormat="1" ht="12">
      <c r="A306" s="14"/>
      <c r="B306" s="260"/>
      <c r="C306" s="261"/>
      <c r="D306" s="240" t="s">
        <v>246</v>
      </c>
      <c r="E306" s="262" t="s">
        <v>1</v>
      </c>
      <c r="F306" s="263" t="s">
        <v>646</v>
      </c>
      <c r="G306" s="261"/>
      <c r="H306" s="264">
        <v>30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0" t="s">
        <v>246</v>
      </c>
      <c r="AU306" s="270" t="s">
        <v>86</v>
      </c>
      <c r="AV306" s="14" t="s">
        <v>86</v>
      </c>
      <c r="AW306" s="14" t="s">
        <v>32</v>
      </c>
      <c r="AX306" s="14" t="s">
        <v>77</v>
      </c>
      <c r="AY306" s="270" t="s">
        <v>143</v>
      </c>
    </row>
    <row r="307" spans="1:51" s="14" customFormat="1" ht="12">
      <c r="A307" s="14"/>
      <c r="B307" s="260"/>
      <c r="C307" s="261"/>
      <c r="D307" s="240" t="s">
        <v>246</v>
      </c>
      <c r="E307" s="262" t="s">
        <v>1</v>
      </c>
      <c r="F307" s="263" t="s">
        <v>647</v>
      </c>
      <c r="G307" s="261"/>
      <c r="H307" s="264">
        <v>60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0" t="s">
        <v>246</v>
      </c>
      <c r="AU307" s="270" t="s">
        <v>86</v>
      </c>
      <c r="AV307" s="14" t="s">
        <v>86</v>
      </c>
      <c r="AW307" s="14" t="s">
        <v>32</v>
      </c>
      <c r="AX307" s="14" t="s">
        <v>77</v>
      </c>
      <c r="AY307" s="270" t="s">
        <v>143</v>
      </c>
    </row>
    <row r="308" spans="1:51" s="15" customFormat="1" ht="12">
      <c r="A308" s="15"/>
      <c r="B308" s="271"/>
      <c r="C308" s="272"/>
      <c r="D308" s="240" t="s">
        <v>246</v>
      </c>
      <c r="E308" s="273" t="s">
        <v>1</v>
      </c>
      <c r="F308" s="274" t="s">
        <v>250</v>
      </c>
      <c r="G308" s="272"/>
      <c r="H308" s="275">
        <v>687</v>
      </c>
      <c r="I308" s="276"/>
      <c r="J308" s="272"/>
      <c r="K308" s="272"/>
      <c r="L308" s="277"/>
      <c r="M308" s="278"/>
      <c r="N308" s="279"/>
      <c r="O308" s="279"/>
      <c r="P308" s="279"/>
      <c r="Q308" s="279"/>
      <c r="R308" s="279"/>
      <c r="S308" s="279"/>
      <c r="T308" s="280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81" t="s">
        <v>246</v>
      </c>
      <c r="AU308" s="281" t="s">
        <v>86</v>
      </c>
      <c r="AV308" s="15" t="s">
        <v>160</v>
      </c>
      <c r="AW308" s="15" t="s">
        <v>32</v>
      </c>
      <c r="AX308" s="15" t="s">
        <v>84</v>
      </c>
      <c r="AY308" s="281" t="s">
        <v>143</v>
      </c>
    </row>
    <row r="309" spans="1:65" s="2" customFormat="1" ht="16.5" customHeight="1">
      <c r="A309" s="39"/>
      <c r="B309" s="40"/>
      <c r="C309" s="227" t="s">
        <v>648</v>
      </c>
      <c r="D309" s="227" t="s">
        <v>146</v>
      </c>
      <c r="E309" s="228" t="s">
        <v>649</v>
      </c>
      <c r="F309" s="229" t="s">
        <v>650</v>
      </c>
      <c r="G309" s="230" t="s">
        <v>242</v>
      </c>
      <c r="H309" s="231">
        <v>85</v>
      </c>
      <c r="I309" s="232"/>
      <c r="J309" s="233">
        <f>ROUND(I309*H309,2)</f>
        <v>0</v>
      </c>
      <c r="K309" s="229" t="s">
        <v>243</v>
      </c>
      <c r="L309" s="45"/>
      <c r="M309" s="234" t="s">
        <v>1</v>
      </c>
      <c r="N309" s="235" t="s">
        <v>42</v>
      </c>
      <c r="O309" s="92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8" t="s">
        <v>160</v>
      </c>
      <c r="AT309" s="238" t="s">
        <v>146</v>
      </c>
      <c r="AU309" s="238" t="s">
        <v>86</v>
      </c>
      <c r="AY309" s="18" t="s">
        <v>143</v>
      </c>
      <c r="BE309" s="239">
        <f>IF(N309="základní",J309,0)</f>
        <v>0</v>
      </c>
      <c r="BF309" s="239">
        <f>IF(N309="snížená",J309,0)</f>
        <v>0</v>
      </c>
      <c r="BG309" s="239">
        <f>IF(N309="zákl. přenesená",J309,0)</f>
        <v>0</v>
      </c>
      <c r="BH309" s="239">
        <f>IF(N309="sníž. přenesená",J309,0)</f>
        <v>0</v>
      </c>
      <c r="BI309" s="239">
        <f>IF(N309="nulová",J309,0)</f>
        <v>0</v>
      </c>
      <c r="BJ309" s="18" t="s">
        <v>84</v>
      </c>
      <c r="BK309" s="239">
        <f>ROUND(I309*H309,2)</f>
        <v>0</v>
      </c>
      <c r="BL309" s="18" t="s">
        <v>160</v>
      </c>
      <c r="BM309" s="238" t="s">
        <v>651</v>
      </c>
    </row>
    <row r="310" spans="1:47" s="2" customFormat="1" ht="12">
      <c r="A310" s="39"/>
      <c r="B310" s="40"/>
      <c r="C310" s="41"/>
      <c r="D310" s="240" t="s">
        <v>152</v>
      </c>
      <c r="E310" s="41"/>
      <c r="F310" s="241" t="s">
        <v>652</v>
      </c>
      <c r="G310" s="41"/>
      <c r="H310" s="41"/>
      <c r="I310" s="242"/>
      <c r="J310" s="41"/>
      <c r="K310" s="41"/>
      <c r="L310" s="45"/>
      <c r="M310" s="243"/>
      <c r="N310" s="244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152</v>
      </c>
      <c r="AU310" s="18" t="s">
        <v>86</v>
      </c>
    </row>
    <row r="311" spans="1:51" s="14" customFormat="1" ht="12">
      <c r="A311" s="14"/>
      <c r="B311" s="260"/>
      <c r="C311" s="261"/>
      <c r="D311" s="240" t="s">
        <v>246</v>
      </c>
      <c r="E311" s="262" t="s">
        <v>1</v>
      </c>
      <c r="F311" s="263" t="s">
        <v>601</v>
      </c>
      <c r="G311" s="261"/>
      <c r="H311" s="264">
        <v>85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0" t="s">
        <v>246</v>
      </c>
      <c r="AU311" s="270" t="s">
        <v>86</v>
      </c>
      <c r="AV311" s="14" t="s">
        <v>86</v>
      </c>
      <c r="AW311" s="14" t="s">
        <v>32</v>
      </c>
      <c r="AX311" s="14" t="s">
        <v>84</v>
      </c>
      <c r="AY311" s="270" t="s">
        <v>143</v>
      </c>
    </row>
    <row r="312" spans="1:65" s="2" customFormat="1" ht="16.5" customHeight="1">
      <c r="A312" s="39"/>
      <c r="B312" s="40"/>
      <c r="C312" s="227" t="s">
        <v>653</v>
      </c>
      <c r="D312" s="227" t="s">
        <v>146</v>
      </c>
      <c r="E312" s="228" t="s">
        <v>654</v>
      </c>
      <c r="F312" s="229" t="s">
        <v>655</v>
      </c>
      <c r="G312" s="230" t="s">
        <v>242</v>
      </c>
      <c r="H312" s="231">
        <v>59</v>
      </c>
      <c r="I312" s="232"/>
      <c r="J312" s="233">
        <f>ROUND(I312*H312,2)</f>
        <v>0</v>
      </c>
      <c r="K312" s="229" t="s">
        <v>243</v>
      </c>
      <c r="L312" s="45"/>
      <c r="M312" s="234" t="s">
        <v>1</v>
      </c>
      <c r="N312" s="235" t="s">
        <v>42</v>
      </c>
      <c r="O312" s="92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8" t="s">
        <v>160</v>
      </c>
      <c r="AT312" s="238" t="s">
        <v>146</v>
      </c>
      <c r="AU312" s="238" t="s">
        <v>86</v>
      </c>
      <c r="AY312" s="18" t="s">
        <v>143</v>
      </c>
      <c r="BE312" s="239">
        <f>IF(N312="základní",J312,0)</f>
        <v>0</v>
      </c>
      <c r="BF312" s="239">
        <f>IF(N312="snížená",J312,0)</f>
        <v>0</v>
      </c>
      <c r="BG312" s="239">
        <f>IF(N312="zákl. přenesená",J312,0)</f>
        <v>0</v>
      </c>
      <c r="BH312" s="239">
        <f>IF(N312="sníž. přenesená",J312,0)</f>
        <v>0</v>
      </c>
      <c r="BI312" s="239">
        <f>IF(N312="nulová",J312,0)</f>
        <v>0</v>
      </c>
      <c r="BJ312" s="18" t="s">
        <v>84</v>
      </c>
      <c r="BK312" s="239">
        <f>ROUND(I312*H312,2)</f>
        <v>0</v>
      </c>
      <c r="BL312" s="18" t="s">
        <v>160</v>
      </c>
      <c r="BM312" s="238" t="s">
        <v>656</v>
      </c>
    </row>
    <row r="313" spans="1:47" s="2" customFormat="1" ht="12">
      <c r="A313" s="39"/>
      <c r="B313" s="40"/>
      <c r="C313" s="41"/>
      <c r="D313" s="240" t="s">
        <v>152</v>
      </c>
      <c r="E313" s="41"/>
      <c r="F313" s="241" t="s">
        <v>657</v>
      </c>
      <c r="G313" s="41"/>
      <c r="H313" s="41"/>
      <c r="I313" s="242"/>
      <c r="J313" s="41"/>
      <c r="K313" s="41"/>
      <c r="L313" s="45"/>
      <c r="M313" s="243"/>
      <c r="N313" s="244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152</v>
      </c>
      <c r="AU313" s="18" t="s">
        <v>86</v>
      </c>
    </row>
    <row r="314" spans="1:51" s="14" customFormat="1" ht="12">
      <c r="A314" s="14"/>
      <c r="B314" s="260"/>
      <c r="C314" s="261"/>
      <c r="D314" s="240" t="s">
        <v>246</v>
      </c>
      <c r="E314" s="262" t="s">
        <v>1</v>
      </c>
      <c r="F314" s="263" t="s">
        <v>594</v>
      </c>
      <c r="G314" s="261"/>
      <c r="H314" s="264">
        <v>14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0" t="s">
        <v>246</v>
      </c>
      <c r="AU314" s="270" t="s">
        <v>86</v>
      </c>
      <c r="AV314" s="14" t="s">
        <v>86</v>
      </c>
      <c r="AW314" s="14" t="s">
        <v>32</v>
      </c>
      <c r="AX314" s="14" t="s">
        <v>77</v>
      </c>
      <c r="AY314" s="270" t="s">
        <v>143</v>
      </c>
    </row>
    <row r="315" spans="1:51" s="14" customFormat="1" ht="12">
      <c r="A315" s="14"/>
      <c r="B315" s="260"/>
      <c r="C315" s="261"/>
      <c r="D315" s="240" t="s">
        <v>246</v>
      </c>
      <c r="E315" s="262" t="s">
        <v>1</v>
      </c>
      <c r="F315" s="263" t="s">
        <v>596</v>
      </c>
      <c r="G315" s="261"/>
      <c r="H315" s="264">
        <v>17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0" t="s">
        <v>246</v>
      </c>
      <c r="AU315" s="270" t="s">
        <v>86</v>
      </c>
      <c r="AV315" s="14" t="s">
        <v>86</v>
      </c>
      <c r="AW315" s="14" t="s">
        <v>32</v>
      </c>
      <c r="AX315" s="14" t="s">
        <v>77</v>
      </c>
      <c r="AY315" s="270" t="s">
        <v>143</v>
      </c>
    </row>
    <row r="316" spans="1:51" s="14" customFormat="1" ht="12">
      <c r="A316" s="14"/>
      <c r="B316" s="260"/>
      <c r="C316" s="261"/>
      <c r="D316" s="240" t="s">
        <v>246</v>
      </c>
      <c r="E316" s="262" t="s">
        <v>1</v>
      </c>
      <c r="F316" s="263" t="s">
        <v>600</v>
      </c>
      <c r="G316" s="261"/>
      <c r="H316" s="264">
        <v>28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246</v>
      </c>
      <c r="AU316" s="270" t="s">
        <v>86</v>
      </c>
      <c r="AV316" s="14" t="s">
        <v>86</v>
      </c>
      <c r="AW316" s="14" t="s">
        <v>32</v>
      </c>
      <c r="AX316" s="14" t="s">
        <v>77</v>
      </c>
      <c r="AY316" s="270" t="s">
        <v>143</v>
      </c>
    </row>
    <row r="317" spans="1:51" s="15" customFormat="1" ht="12">
      <c r="A317" s="15"/>
      <c r="B317" s="271"/>
      <c r="C317" s="272"/>
      <c r="D317" s="240" t="s">
        <v>246</v>
      </c>
      <c r="E317" s="273" t="s">
        <v>1</v>
      </c>
      <c r="F317" s="274" t="s">
        <v>250</v>
      </c>
      <c r="G317" s="272"/>
      <c r="H317" s="275">
        <v>59</v>
      </c>
      <c r="I317" s="276"/>
      <c r="J317" s="272"/>
      <c r="K317" s="272"/>
      <c r="L317" s="277"/>
      <c r="M317" s="278"/>
      <c r="N317" s="279"/>
      <c r="O317" s="279"/>
      <c r="P317" s="279"/>
      <c r="Q317" s="279"/>
      <c r="R317" s="279"/>
      <c r="S317" s="279"/>
      <c r="T317" s="28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81" t="s">
        <v>246</v>
      </c>
      <c r="AU317" s="281" t="s">
        <v>86</v>
      </c>
      <c r="AV317" s="15" t="s">
        <v>160</v>
      </c>
      <c r="AW317" s="15" t="s">
        <v>32</v>
      </c>
      <c r="AX317" s="15" t="s">
        <v>84</v>
      </c>
      <c r="AY317" s="281" t="s">
        <v>143</v>
      </c>
    </row>
    <row r="318" spans="1:65" s="2" customFormat="1" ht="16.5" customHeight="1">
      <c r="A318" s="39"/>
      <c r="B318" s="40"/>
      <c r="C318" s="227" t="s">
        <v>658</v>
      </c>
      <c r="D318" s="227" t="s">
        <v>146</v>
      </c>
      <c r="E318" s="228" t="s">
        <v>659</v>
      </c>
      <c r="F318" s="229" t="s">
        <v>660</v>
      </c>
      <c r="G318" s="230" t="s">
        <v>242</v>
      </c>
      <c r="H318" s="231">
        <v>10</v>
      </c>
      <c r="I318" s="232"/>
      <c r="J318" s="233">
        <f>ROUND(I318*H318,2)</f>
        <v>0</v>
      </c>
      <c r="K318" s="229" t="s">
        <v>243</v>
      </c>
      <c r="L318" s="45"/>
      <c r="M318" s="234" t="s">
        <v>1</v>
      </c>
      <c r="N318" s="235" t="s">
        <v>42</v>
      </c>
      <c r="O318" s="92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160</v>
      </c>
      <c r="AT318" s="238" t="s">
        <v>146</v>
      </c>
      <c r="AU318" s="238" t="s">
        <v>86</v>
      </c>
      <c r="AY318" s="18" t="s">
        <v>143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84</v>
      </c>
      <c r="BK318" s="239">
        <f>ROUND(I318*H318,2)</f>
        <v>0</v>
      </c>
      <c r="BL318" s="18" t="s">
        <v>160</v>
      </c>
      <c r="BM318" s="238" t="s">
        <v>661</v>
      </c>
    </row>
    <row r="319" spans="1:47" s="2" customFormat="1" ht="12">
      <c r="A319" s="39"/>
      <c r="B319" s="40"/>
      <c r="C319" s="41"/>
      <c r="D319" s="240" t="s">
        <v>152</v>
      </c>
      <c r="E319" s="41"/>
      <c r="F319" s="241" t="s">
        <v>662</v>
      </c>
      <c r="G319" s="41"/>
      <c r="H319" s="41"/>
      <c r="I319" s="242"/>
      <c r="J319" s="41"/>
      <c r="K319" s="41"/>
      <c r="L319" s="45"/>
      <c r="M319" s="243"/>
      <c r="N319" s="244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152</v>
      </c>
      <c r="AU319" s="18" t="s">
        <v>86</v>
      </c>
    </row>
    <row r="320" spans="1:51" s="14" customFormat="1" ht="12">
      <c r="A320" s="14"/>
      <c r="B320" s="260"/>
      <c r="C320" s="261"/>
      <c r="D320" s="240" t="s">
        <v>246</v>
      </c>
      <c r="E320" s="262" t="s">
        <v>1</v>
      </c>
      <c r="F320" s="263" t="s">
        <v>407</v>
      </c>
      <c r="G320" s="261"/>
      <c r="H320" s="264">
        <v>10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0" t="s">
        <v>246</v>
      </c>
      <c r="AU320" s="270" t="s">
        <v>86</v>
      </c>
      <c r="AV320" s="14" t="s">
        <v>86</v>
      </c>
      <c r="AW320" s="14" t="s">
        <v>32</v>
      </c>
      <c r="AX320" s="14" t="s">
        <v>84</v>
      </c>
      <c r="AY320" s="270" t="s">
        <v>143</v>
      </c>
    </row>
    <row r="321" spans="1:65" s="2" customFormat="1" ht="16.5" customHeight="1">
      <c r="A321" s="39"/>
      <c r="B321" s="40"/>
      <c r="C321" s="227" t="s">
        <v>663</v>
      </c>
      <c r="D321" s="227" t="s">
        <v>146</v>
      </c>
      <c r="E321" s="228" t="s">
        <v>664</v>
      </c>
      <c r="F321" s="229" t="s">
        <v>665</v>
      </c>
      <c r="G321" s="230" t="s">
        <v>242</v>
      </c>
      <c r="H321" s="231">
        <v>14</v>
      </c>
      <c r="I321" s="232"/>
      <c r="J321" s="233">
        <f>ROUND(I321*H321,2)</f>
        <v>0</v>
      </c>
      <c r="K321" s="229" t="s">
        <v>243</v>
      </c>
      <c r="L321" s="45"/>
      <c r="M321" s="234" t="s">
        <v>1</v>
      </c>
      <c r="N321" s="235" t="s">
        <v>42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160</v>
      </c>
      <c r="AT321" s="238" t="s">
        <v>146</v>
      </c>
      <c r="AU321" s="238" t="s">
        <v>86</v>
      </c>
      <c r="AY321" s="18" t="s">
        <v>143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84</v>
      </c>
      <c r="BK321" s="239">
        <f>ROUND(I321*H321,2)</f>
        <v>0</v>
      </c>
      <c r="BL321" s="18" t="s">
        <v>160</v>
      </c>
      <c r="BM321" s="238" t="s">
        <v>666</v>
      </c>
    </row>
    <row r="322" spans="1:47" s="2" customFormat="1" ht="12">
      <c r="A322" s="39"/>
      <c r="B322" s="40"/>
      <c r="C322" s="41"/>
      <c r="D322" s="240" t="s">
        <v>152</v>
      </c>
      <c r="E322" s="41"/>
      <c r="F322" s="241" t="s">
        <v>667</v>
      </c>
      <c r="G322" s="41"/>
      <c r="H322" s="41"/>
      <c r="I322" s="242"/>
      <c r="J322" s="41"/>
      <c r="K322" s="41"/>
      <c r="L322" s="45"/>
      <c r="M322" s="243"/>
      <c r="N322" s="244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152</v>
      </c>
      <c r="AU322" s="18" t="s">
        <v>86</v>
      </c>
    </row>
    <row r="323" spans="1:51" s="14" customFormat="1" ht="12">
      <c r="A323" s="14"/>
      <c r="B323" s="260"/>
      <c r="C323" s="261"/>
      <c r="D323" s="240" t="s">
        <v>246</v>
      </c>
      <c r="E323" s="262" t="s">
        <v>1</v>
      </c>
      <c r="F323" s="263" t="s">
        <v>668</v>
      </c>
      <c r="G323" s="261"/>
      <c r="H323" s="264">
        <v>14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0" t="s">
        <v>246</v>
      </c>
      <c r="AU323" s="270" t="s">
        <v>86</v>
      </c>
      <c r="AV323" s="14" t="s">
        <v>86</v>
      </c>
      <c r="AW323" s="14" t="s">
        <v>32</v>
      </c>
      <c r="AX323" s="14" t="s">
        <v>84</v>
      </c>
      <c r="AY323" s="270" t="s">
        <v>143</v>
      </c>
    </row>
    <row r="324" spans="1:65" s="2" customFormat="1" ht="16.5" customHeight="1">
      <c r="A324" s="39"/>
      <c r="B324" s="40"/>
      <c r="C324" s="227" t="s">
        <v>669</v>
      </c>
      <c r="D324" s="227" t="s">
        <v>146</v>
      </c>
      <c r="E324" s="228" t="s">
        <v>670</v>
      </c>
      <c r="F324" s="229" t="s">
        <v>671</v>
      </c>
      <c r="G324" s="230" t="s">
        <v>242</v>
      </c>
      <c r="H324" s="231">
        <v>14</v>
      </c>
      <c r="I324" s="232"/>
      <c r="J324" s="233">
        <f>ROUND(I324*H324,2)</f>
        <v>0</v>
      </c>
      <c r="K324" s="229" t="s">
        <v>243</v>
      </c>
      <c r="L324" s="45"/>
      <c r="M324" s="234" t="s">
        <v>1</v>
      </c>
      <c r="N324" s="235" t="s">
        <v>42</v>
      </c>
      <c r="O324" s="92"/>
      <c r="P324" s="236">
        <f>O324*H324</f>
        <v>0</v>
      </c>
      <c r="Q324" s="236">
        <v>0</v>
      </c>
      <c r="R324" s="236">
        <f>Q324*H324</f>
        <v>0</v>
      </c>
      <c r="S324" s="236">
        <v>0</v>
      </c>
      <c r="T324" s="237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8" t="s">
        <v>160</v>
      </c>
      <c r="AT324" s="238" t="s">
        <v>146</v>
      </c>
      <c r="AU324" s="238" t="s">
        <v>86</v>
      </c>
      <c r="AY324" s="18" t="s">
        <v>143</v>
      </c>
      <c r="BE324" s="239">
        <f>IF(N324="základní",J324,0)</f>
        <v>0</v>
      </c>
      <c r="BF324" s="239">
        <f>IF(N324="snížená",J324,0)</f>
        <v>0</v>
      </c>
      <c r="BG324" s="239">
        <f>IF(N324="zákl. přenesená",J324,0)</f>
        <v>0</v>
      </c>
      <c r="BH324" s="239">
        <f>IF(N324="sníž. přenesená",J324,0)</f>
        <v>0</v>
      </c>
      <c r="BI324" s="239">
        <f>IF(N324="nulová",J324,0)</f>
        <v>0</v>
      </c>
      <c r="BJ324" s="18" t="s">
        <v>84</v>
      </c>
      <c r="BK324" s="239">
        <f>ROUND(I324*H324,2)</f>
        <v>0</v>
      </c>
      <c r="BL324" s="18" t="s">
        <v>160</v>
      </c>
      <c r="BM324" s="238" t="s">
        <v>672</v>
      </c>
    </row>
    <row r="325" spans="1:47" s="2" customFormat="1" ht="12">
      <c r="A325" s="39"/>
      <c r="B325" s="40"/>
      <c r="C325" s="41"/>
      <c r="D325" s="240" t="s">
        <v>152</v>
      </c>
      <c r="E325" s="41"/>
      <c r="F325" s="241" t="s">
        <v>673</v>
      </c>
      <c r="G325" s="41"/>
      <c r="H325" s="41"/>
      <c r="I325" s="242"/>
      <c r="J325" s="41"/>
      <c r="K325" s="41"/>
      <c r="L325" s="45"/>
      <c r="M325" s="243"/>
      <c r="N325" s="244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152</v>
      </c>
      <c r="AU325" s="18" t="s">
        <v>86</v>
      </c>
    </row>
    <row r="326" spans="1:51" s="14" customFormat="1" ht="12">
      <c r="A326" s="14"/>
      <c r="B326" s="260"/>
      <c r="C326" s="261"/>
      <c r="D326" s="240" t="s">
        <v>246</v>
      </c>
      <c r="E326" s="262" t="s">
        <v>1</v>
      </c>
      <c r="F326" s="263" t="s">
        <v>594</v>
      </c>
      <c r="G326" s="261"/>
      <c r="H326" s="264">
        <v>14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0" t="s">
        <v>246</v>
      </c>
      <c r="AU326" s="270" t="s">
        <v>86</v>
      </c>
      <c r="AV326" s="14" t="s">
        <v>86</v>
      </c>
      <c r="AW326" s="14" t="s">
        <v>32</v>
      </c>
      <c r="AX326" s="14" t="s">
        <v>84</v>
      </c>
      <c r="AY326" s="270" t="s">
        <v>143</v>
      </c>
    </row>
    <row r="327" spans="1:65" s="2" customFormat="1" ht="16.5" customHeight="1">
      <c r="A327" s="39"/>
      <c r="B327" s="40"/>
      <c r="C327" s="227" t="s">
        <v>674</v>
      </c>
      <c r="D327" s="227" t="s">
        <v>146</v>
      </c>
      <c r="E327" s="228" t="s">
        <v>675</v>
      </c>
      <c r="F327" s="229" t="s">
        <v>676</v>
      </c>
      <c r="G327" s="230" t="s">
        <v>242</v>
      </c>
      <c r="H327" s="231">
        <v>135</v>
      </c>
      <c r="I327" s="232"/>
      <c r="J327" s="233">
        <f>ROUND(I327*H327,2)</f>
        <v>0</v>
      </c>
      <c r="K327" s="229" t="s">
        <v>243</v>
      </c>
      <c r="L327" s="45"/>
      <c r="M327" s="234" t="s">
        <v>1</v>
      </c>
      <c r="N327" s="235" t="s">
        <v>42</v>
      </c>
      <c r="O327" s="92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8" t="s">
        <v>160</v>
      </c>
      <c r="AT327" s="238" t="s">
        <v>146</v>
      </c>
      <c r="AU327" s="238" t="s">
        <v>86</v>
      </c>
      <c r="AY327" s="18" t="s">
        <v>143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8" t="s">
        <v>84</v>
      </c>
      <c r="BK327" s="239">
        <f>ROUND(I327*H327,2)</f>
        <v>0</v>
      </c>
      <c r="BL327" s="18" t="s">
        <v>160</v>
      </c>
      <c r="BM327" s="238" t="s">
        <v>677</v>
      </c>
    </row>
    <row r="328" spans="1:47" s="2" customFormat="1" ht="12">
      <c r="A328" s="39"/>
      <c r="B328" s="40"/>
      <c r="C328" s="41"/>
      <c r="D328" s="240" t="s">
        <v>152</v>
      </c>
      <c r="E328" s="41"/>
      <c r="F328" s="241" t="s">
        <v>678</v>
      </c>
      <c r="G328" s="41"/>
      <c r="H328" s="41"/>
      <c r="I328" s="242"/>
      <c r="J328" s="41"/>
      <c r="K328" s="41"/>
      <c r="L328" s="45"/>
      <c r="M328" s="243"/>
      <c r="N328" s="244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152</v>
      </c>
      <c r="AU328" s="18" t="s">
        <v>86</v>
      </c>
    </row>
    <row r="329" spans="1:51" s="14" customFormat="1" ht="12">
      <c r="A329" s="14"/>
      <c r="B329" s="260"/>
      <c r="C329" s="261"/>
      <c r="D329" s="240" t="s">
        <v>246</v>
      </c>
      <c r="E329" s="262" t="s">
        <v>1</v>
      </c>
      <c r="F329" s="263" t="s">
        <v>595</v>
      </c>
      <c r="G329" s="261"/>
      <c r="H329" s="264">
        <v>135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0" t="s">
        <v>246</v>
      </c>
      <c r="AU329" s="270" t="s">
        <v>86</v>
      </c>
      <c r="AV329" s="14" t="s">
        <v>86</v>
      </c>
      <c r="AW329" s="14" t="s">
        <v>32</v>
      </c>
      <c r="AX329" s="14" t="s">
        <v>84</v>
      </c>
      <c r="AY329" s="270" t="s">
        <v>143</v>
      </c>
    </row>
    <row r="330" spans="1:65" s="2" customFormat="1" ht="16.5" customHeight="1">
      <c r="A330" s="39"/>
      <c r="B330" s="40"/>
      <c r="C330" s="227" t="s">
        <v>679</v>
      </c>
      <c r="D330" s="227" t="s">
        <v>146</v>
      </c>
      <c r="E330" s="228" t="s">
        <v>680</v>
      </c>
      <c r="F330" s="229" t="s">
        <v>681</v>
      </c>
      <c r="G330" s="230" t="s">
        <v>242</v>
      </c>
      <c r="H330" s="231">
        <v>17</v>
      </c>
      <c r="I330" s="232"/>
      <c r="J330" s="233">
        <f>ROUND(I330*H330,2)</f>
        <v>0</v>
      </c>
      <c r="K330" s="229" t="s">
        <v>243</v>
      </c>
      <c r="L330" s="45"/>
      <c r="M330" s="234" t="s">
        <v>1</v>
      </c>
      <c r="N330" s="235" t="s">
        <v>42</v>
      </c>
      <c r="O330" s="92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160</v>
      </c>
      <c r="AT330" s="238" t="s">
        <v>146</v>
      </c>
      <c r="AU330" s="238" t="s">
        <v>86</v>
      </c>
      <c r="AY330" s="18" t="s">
        <v>143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84</v>
      </c>
      <c r="BK330" s="239">
        <f>ROUND(I330*H330,2)</f>
        <v>0</v>
      </c>
      <c r="BL330" s="18" t="s">
        <v>160</v>
      </c>
      <c r="BM330" s="238" t="s">
        <v>682</v>
      </c>
    </row>
    <row r="331" spans="1:47" s="2" customFormat="1" ht="12">
      <c r="A331" s="39"/>
      <c r="B331" s="40"/>
      <c r="C331" s="41"/>
      <c r="D331" s="240" t="s">
        <v>152</v>
      </c>
      <c r="E331" s="41"/>
      <c r="F331" s="241" t="s">
        <v>683</v>
      </c>
      <c r="G331" s="41"/>
      <c r="H331" s="41"/>
      <c r="I331" s="242"/>
      <c r="J331" s="41"/>
      <c r="K331" s="41"/>
      <c r="L331" s="45"/>
      <c r="M331" s="243"/>
      <c r="N331" s="244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152</v>
      </c>
      <c r="AU331" s="18" t="s">
        <v>86</v>
      </c>
    </row>
    <row r="332" spans="1:51" s="14" customFormat="1" ht="12">
      <c r="A332" s="14"/>
      <c r="B332" s="260"/>
      <c r="C332" s="261"/>
      <c r="D332" s="240" t="s">
        <v>246</v>
      </c>
      <c r="E332" s="262" t="s">
        <v>1</v>
      </c>
      <c r="F332" s="263" t="s">
        <v>596</v>
      </c>
      <c r="G332" s="261"/>
      <c r="H332" s="264">
        <v>17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0" t="s">
        <v>246</v>
      </c>
      <c r="AU332" s="270" t="s">
        <v>86</v>
      </c>
      <c r="AV332" s="14" t="s">
        <v>86</v>
      </c>
      <c r="AW332" s="14" t="s">
        <v>32</v>
      </c>
      <c r="AX332" s="14" t="s">
        <v>84</v>
      </c>
      <c r="AY332" s="270" t="s">
        <v>143</v>
      </c>
    </row>
    <row r="333" spans="1:65" s="2" customFormat="1" ht="16.5" customHeight="1">
      <c r="A333" s="39"/>
      <c r="B333" s="40"/>
      <c r="C333" s="227" t="s">
        <v>684</v>
      </c>
      <c r="D333" s="227" t="s">
        <v>146</v>
      </c>
      <c r="E333" s="228" t="s">
        <v>685</v>
      </c>
      <c r="F333" s="229" t="s">
        <v>686</v>
      </c>
      <c r="G333" s="230" t="s">
        <v>242</v>
      </c>
      <c r="H333" s="231">
        <v>14</v>
      </c>
      <c r="I333" s="232"/>
      <c r="J333" s="233">
        <f>ROUND(I333*H333,2)</f>
        <v>0</v>
      </c>
      <c r="K333" s="229" t="s">
        <v>243</v>
      </c>
      <c r="L333" s="45"/>
      <c r="M333" s="234" t="s">
        <v>1</v>
      </c>
      <c r="N333" s="235" t="s">
        <v>42</v>
      </c>
      <c r="O333" s="92"/>
      <c r="P333" s="236">
        <f>O333*H333</f>
        <v>0</v>
      </c>
      <c r="Q333" s="236">
        <v>0</v>
      </c>
      <c r="R333" s="236">
        <f>Q333*H333</f>
        <v>0</v>
      </c>
      <c r="S333" s="236">
        <v>0</v>
      </c>
      <c r="T333" s="23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8" t="s">
        <v>160</v>
      </c>
      <c r="AT333" s="238" t="s">
        <v>146</v>
      </c>
      <c r="AU333" s="238" t="s">
        <v>86</v>
      </c>
      <c r="AY333" s="18" t="s">
        <v>143</v>
      </c>
      <c r="BE333" s="239">
        <f>IF(N333="základní",J333,0)</f>
        <v>0</v>
      </c>
      <c r="BF333" s="239">
        <f>IF(N333="snížená",J333,0)</f>
        <v>0</v>
      </c>
      <c r="BG333" s="239">
        <f>IF(N333="zákl. přenesená",J333,0)</f>
        <v>0</v>
      </c>
      <c r="BH333" s="239">
        <f>IF(N333="sníž. přenesená",J333,0)</f>
        <v>0</v>
      </c>
      <c r="BI333" s="239">
        <f>IF(N333="nulová",J333,0)</f>
        <v>0</v>
      </c>
      <c r="BJ333" s="18" t="s">
        <v>84</v>
      </c>
      <c r="BK333" s="239">
        <f>ROUND(I333*H333,2)</f>
        <v>0</v>
      </c>
      <c r="BL333" s="18" t="s">
        <v>160</v>
      </c>
      <c r="BM333" s="238" t="s">
        <v>687</v>
      </c>
    </row>
    <row r="334" spans="1:47" s="2" customFormat="1" ht="12">
      <c r="A334" s="39"/>
      <c r="B334" s="40"/>
      <c r="C334" s="41"/>
      <c r="D334" s="240" t="s">
        <v>152</v>
      </c>
      <c r="E334" s="41"/>
      <c r="F334" s="241" t="s">
        <v>688</v>
      </c>
      <c r="G334" s="41"/>
      <c r="H334" s="41"/>
      <c r="I334" s="242"/>
      <c r="J334" s="41"/>
      <c r="K334" s="41"/>
      <c r="L334" s="45"/>
      <c r="M334" s="243"/>
      <c r="N334" s="244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152</v>
      </c>
      <c r="AU334" s="18" t="s">
        <v>86</v>
      </c>
    </row>
    <row r="335" spans="1:51" s="14" customFormat="1" ht="12">
      <c r="A335" s="14"/>
      <c r="B335" s="260"/>
      <c r="C335" s="261"/>
      <c r="D335" s="240" t="s">
        <v>246</v>
      </c>
      <c r="E335" s="262" t="s">
        <v>1</v>
      </c>
      <c r="F335" s="263" t="s">
        <v>594</v>
      </c>
      <c r="G335" s="261"/>
      <c r="H335" s="264">
        <v>14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0" t="s">
        <v>246</v>
      </c>
      <c r="AU335" s="270" t="s">
        <v>86</v>
      </c>
      <c r="AV335" s="14" t="s">
        <v>86</v>
      </c>
      <c r="AW335" s="14" t="s">
        <v>32</v>
      </c>
      <c r="AX335" s="14" t="s">
        <v>84</v>
      </c>
      <c r="AY335" s="270" t="s">
        <v>143</v>
      </c>
    </row>
    <row r="336" spans="1:65" s="2" customFormat="1" ht="16.5" customHeight="1">
      <c r="A336" s="39"/>
      <c r="B336" s="40"/>
      <c r="C336" s="227" t="s">
        <v>689</v>
      </c>
      <c r="D336" s="227" t="s">
        <v>146</v>
      </c>
      <c r="E336" s="228" t="s">
        <v>690</v>
      </c>
      <c r="F336" s="229" t="s">
        <v>691</v>
      </c>
      <c r="G336" s="230" t="s">
        <v>242</v>
      </c>
      <c r="H336" s="231">
        <v>35</v>
      </c>
      <c r="I336" s="232"/>
      <c r="J336" s="233">
        <f>ROUND(I336*H336,2)</f>
        <v>0</v>
      </c>
      <c r="K336" s="229" t="s">
        <v>243</v>
      </c>
      <c r="L336" s="45"/>
      <c r="M336" s="234" t="s">
        <v>1</v>
      </c>
      <c r="N336" s="235" t="s">
        <v>42</v>
      </c>
      <c r="O336" s="92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8" t="s">
        <v>160</v>
      </c>
      <c r="AT336" s="238" t="s">
        <v>146</v>
      </c>
      <c r="AU336" s="238" t="s">
        <v>86</v>
      </c>
      <c r="AY336" s="18" t="s">
        <v>143</v>
      </c>
      <c r="BE336" s="239">
        <f>IF(N336="základní",J336,0)</f>
        <v>0</v>
      </c>
      <c r="BF336" s="239">
        <f>IF(N336="snížená",J336,0)</f>
        <v>0</v>
      </c>
      <c r="BG336" s="239">
        <f>IF(N336="zákl. přenesená",J336,0)</f>
        <v>0</v>
      </c>
      <c r="BH336" s="239">
        <f>IF(N336="sníž. přenesená",J336,0)</f>
        <v>0</v>
      </c>
      <c r="BI336" s="239">
        <f>IF(N336="nulová",J336,0)</f>
        <v>0</v>
      </c>
      <c r="BJ336" s="18" t="s">
        <v>84</v>
      </c>
      <c r="BK336" s="239">
        <f>ROUND(I336*H336,2)</f>
        <v>0</v>
      </c>
      <c r="BL336" s="18" t="s">
        <v>160</v>
      </c>
      <c r="BM336" s="238" t="s">
        <v>692</v>
      </c>
    </row>
    <row r="337" spans="1:47" s="2" customFormat="1" ht="12">
      <c r="A337" s="39"/>
      <c r="B337" s="40"/>
      <c r="C337" s="41"/>
      <c r="D337" s="240" t="s">
        <v>152</v>
      </c>
      <c r="E337" s="41"/>
      <c r="F337" s="241" t="s">
        <v>693</v>
      </c>
      <c r="G337" s="41"/>
      <c r="H337" s="41"/>
      <c r="I337" s="242"/>
      <c r="J337" s="41"/>
      <c r="K337" s="41"/>
      <c r="L337" s="45"/>
      <c r="M337" s="243"/>
      <c r="N337" s="244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152</v>
      </c>
      <c r="AU337" s="18" t="s">
        <v>86</v>
      </c>
    </row>
    <row r="338" spans="1:51" s="14" customFormat="1" ht="12">
      <c r="A338" s="14"/>
      <c r="B338" s="260"/>
      <c r="C338" s="261"/>
      <c r="D338" s="240" t="s">
        <v>246</v>
      </c>
      <c r="E338" s="262" t="s">
        <v>1</v>
      </c>
      <c r="F338" s="263" t="s">
        <v>594</v>
      </c>
      <c r="G338" s="261"/>
      <c r="H338" s="264">
        <v>14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0" t="s">
        <v>246</v>
      </c>
      <c r="AU338" s="270" t="s">
        <v>86</v>
      </c>
      <c r="AV338" s="14" t="s">
        <v>86</v>
      </c>
      <c r="AW338" s="14" t="s">
        <v>32</v>
      </c>
      <c r="AX338" s="14" t="s">
        <v>77</v>
      </c>
      <c r="AY338" s="270" t="s">
        <v>143</v>
      </c>
    </row>
    <row r="339" spans="1:51" s="14" customFormat="1" ht="12">
      <c r="A339" s="14"/>
      <c r="B339" s="260"/>
      <c r="C339" s="261"/>
      <c r="D339" s="240" t="s">
        <v>246</v>
      </c>
      <c r="E339" s="262" t="s">
        <v>1</v>
      </c>
      <c r="F339" s="263" t="s">
        <v>694</v>
      </c>
      <c r="G339" s="261"/>
      <c r="H339" s="264">
        <v>21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0" t="s">
        <v>246</v>
      </c>
      <c r="AU339" s="270" t="s">
        <v>86</v>
      </c>
      <c r="AV339" s="14" t="s">
        <v>86</v>
      </c>
      <c r="AW339" s="14" t="s">
        <v>32</v>
      </c>
      <c r="AX339" s="14" t="s">
        <v>77</v>
      </c>
      <c r="AY339" s="270" t="s">
        <v>143</v>
      </c>
    </row>
    <row r="340" spans="1:51" s="15" customFormat="1" ht="12">
      <c r="A340" s="15"/>
      <c r="B340" s="271"/>
      <c r="C340" s="272"/>
      <c r="D340" s="240" t="s">
        <v>246</v>
      </c>
      <c r="E340" s="273" t="s">
        <v>1</v>
      </c>
      <c r="F340" s="274" t="s">
        <v>250</v>
      </c>
      <c r="G340" s="272"/>
      <c r="H340" s="275">
        <v>35</v>
      </c>
      <c r="I340" s="276"/>
      <c r="J340" s="272"/>
      <c r="K340" s="272"/>
      <c r="L340" s="277"/>
      <c r="M340" s="278"/>
      <c r="N340" s="279"/>
      <c r="O340" s="279"/>
      <c r="P340" s="279"/>
      <c r="Q340" s="279"/>
      <c r="R340" s="279"/>
      <c r="S340" s="279"/>
      <c r="T340" s="280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81" t="s">
        <v>246</v>
      </c>
      <c r="AU340" s="281" t="s">
        <v>86</v>
      </c>
      <c r="AV340" s="15" t="s">
        <v>160</v>
      </c>
      <c r="AW340" s="15" t="s">
        <v>32</v>
      </c>
      <c r="AX340" s="15" t="s">
        <v>84</v>
      </c>
      <c r="AY340" s="281" t="s">
        <v>143</v>
      </c>
    </row>
    <row r="341" spans="1:65" s="2" customFormat="1" ht="21.75" customHeight="1">
      <c r="A341" s="39"/>
      <c r="B341" s="40"/>
      <c r="C341" s="227" t="s">
        <v>695</v>
      </c>
      <c r="D341" s="227" t="s">
        <v>146</v>
      </c>
      <c r="E341" s="228" t="s">
        <v>696</v>
      </c>
      <c r="F341" s="229" t="s">
        <v>697</v>
      </c>
      <c r="G341" s="230" t="s">
        <v>242</v>
      </c>
      <c r="H341" s="231">
        <v>35</v>
      </c>
      <c r="I341" s="232"/>
      <c r="J341" s="233">
        <f>ROUND(I341*H341,2)</f>
        <v>0</v>
      </c>
      <c r="K341" s="229" t="s">
        <v>243</v>
      </c>
      <c r="L341" s="45"/>
      <c r="M341" s="234" t="s">
        <v>1</v>
      </c>
      <c r="N341" s="235" t="s">
        <v>42</v>
      </c>
      <c r="O341" s="92"/>
      <c r="P341" s="236">
        <f>O341*H341</f>
        <v>0</v>
      </c>
      <c r="Q341" s="236">
        <v>0</v>
      </c>
      <c r="R341" s="236">
        <f>Q341*H341</f>
        <v>0</v>
      </c>
      <c r="S341" s="236">
        <v>0</v>
      </c>
      <c r="T341" s="237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8" t="s">
        <v>160</v>
      </c>
      <c r="AT341" s="238" t="s">
        <v>146</v>
      </c>
      <c r="AU341" s="238" t="s">
        <v>86</v>
      </c>
      <c r="AY341" s="18" t="s">
        <v>143</v>
      </c>
      <c r="BE341" s="239">
        <f>IF(N341="základní",J341,0)</f>
        <v>0</v>
      </c>
      <c r="BF341" s="239">
        <f>IF(N341="snížená",J341,0)</f>
        <v>0</v>
      </c>
      <c r="BG341" s="239">
        <f>IF(N341="zákl. přenesená",J341,0)</f>
        <v>0</v>
      </c>
      <c r="BH341" s="239">
        <f>IF(N341="sníž. přenesená",J341,0)</f>
        <v>0</v>
      </c>
      <c r="BI341" s="239">
        <f>IF(N341="nulová",J341,0)</f>
        <v>0</v>
      </c>
      <c r="BJ341" s="18" t="s">
        <v>84</v>
      </c>
      <c r="BK341" s="239">
        <f>ROUND(I341*H341,2)</f>
        <v>0</v>
      </c>
      <c r="BL341" s="18" t="s">
        <v>160</v>
      </c>
      <c r="BM341" s="238" t="s">
        <v>698</v>
      </c>
    </row>
    <row r="342" spans="1:47" s="2" customFormat="1" ht="12">
      <c r="A342" s="39"/>
      <c r="B342" s="40"/>
      <c r="C342" s="41"/>
      <c r="D342" s="240" t="s">
        <v>152</v>
      </c>
      <c r="E342" s="41"/>
      <c r="F342" s="241" t="s">
        <v>699</v>
      </c>
      <c r="G342" s="41"/>
      <c r="H342" s="41"/>
      <c r="I342" s="242"/>
      <c r="J342" s="41"/>
      <c r="K342" s="41"/>
      <c r="L342" s="45"/>
      <c r="M342" s="243"/>
      <c r="N342" s="244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152</v>
      </c>
      <c r="AU342" s="18" t="s">
        <v>86</v>
      </c>
    </row>
    <row r="343" spans="1:51" s="14" customFormat="1" ht="12">
      <c r="A343" s="14"/>
      <c r="B343" s="260"/>
      <c r="C343" s="261"/>
      <c r="D343" s="240" t="s">
        <v>246</v>
      </c>
      <c r="E343" s="262" t="s">
        <v>1</v>
      </c>
      <c r="F343" s="263" t="s">
        <v>700</v>
      </c>
      <c r="G343" s="261"/>
      <c r="H343" s="264">
        <v>14</v>
      </c>
      <c r="I343" s="265"/>
      <c r="J343" s="261"/>
      <c r="K343" s="261"/>
      <c r="L343" s="266"/>
      <c r="M343" s="267"/>
      <c r="N343" s="268"/>
      <c r="O343" s="268"/>
      <c r="P343" s="268"/>
      <c r="Q343" s="268"/>
      <c r="R343" s="268"/>
      <c r="S343" s="268"/>
      <c r="T343" s="26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0" t="s">
        <v>246</v>
      </c>
      <c r="AU343" s="270" t="s">
        <v>86</v>
      </c>
      <c r="AV343" s="14" t="s">
        <v>86</v>
      </c>
      <c r="AW343" s="14" t="s">
        <v>32</v>
      </c>
      <c r="AX343" s="14" t="s">
        <v>77</v>
      </c>
      <c r="AY343" s="270" t="s">
        <v>143</v>
      </c>
    </row>
    <row r="344" spans="1:51" s="14" customFormat="1" ht="12">
      <c r="A344" s="14"/>
      <c r="B344" s="260"/>
      <c r="C344" s="261"/>
      <c r="D344" s="240" t="s">
        <v>246</v>
      </c>
      <c r="E344" s="262" t="s">
        <v>1</v>
      </c>
      <c r="F344" s="263" t="s">
        <v>694</v>
      </c>
      <c r="G344" s="261"/>
      <c r="H344" s="264">
        <v>21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0" t="s">
        <v>246</v>
      </c>
      <c r="AU344" s="270" t="s">
        <v>86</v>
      </c>
      <c r="AV344" s="14" t="s">
        <v>86</v>
      </c>
      <c r="AW344" s="14" t="s">
        <v>32</v>
      </c>
      <c r="AX344" s="14" t="s">
        <v>77</v>
      </c>
      <c r="AY344" s="270" t="s">
        <v>143</v>
      </c>
    </row>
    <row r="345" spans="1:51" s="15" customFormat="1" ht="12">
      <c r="A345" s="15"/>
      <c r="B345" s="271"/>
      <c r="C345" s="272"/>
      <c r="D345" s="240" t="s">
        <v>246</v>
      </c>
      <c r="E345" s="273" t="s">
        <v>1</v>
      </c>
      <c r="F345" s="274" t="s">
        <v>250</v>
      </c>
      <c r="G345" s="272"/>
      <c r="H345" s="275">
        <v>35</v>
      </c>
      <c r="I345" s="276"/>
      <c r="J345" s="272"/>
      <c r="K345" s="272"/>
      <c r="L345" s="277"/>
      <c r="M345" s="278"/>
      <c r="N345" s="279"/>
      <c r="O345" s="279"/>
      <c r="P345" s="279"/>
      <c r="Q345" s="279"/>
      <c r="R345" s="279"/>
      <c r="S345" s="279"/>
      <c r="T345" s="280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1" t="s">
        <v>246</v>
      </c>
      <c r="AU345" s="281" t="s">
        <v>86</v>
      </c>
      <c r="AV345" s="15" t="s">
        <v>160</v>
      </c>
      <c r="AW345" s="15" t="s">
        <v>32</v>
      </c>
      <c r="AX345" s="15" t="s">
        <v>84</v>
      </c>
      <c r="AY345" s="281" t="s">
        <v>143</v>
      </c>
    </row>
    <row r="346" spans="1:65" s="2" customFormat="1" ht="16.5" customHeight="1">
      <c r="A346" s="39"/>
      <c r="B346" s="40"/>
      <c r="C346" s="227" t="s">
        <v>701</v>
      </c>
      <c r="D346" s="227" t="s">
        <v>146</v>
      </c>
      <c r="E346" s="228" t="s">
        <v>702</v>
      </c>
      <c r="F346" s="229" t="s">
        <v>703</v>
      </c>
      <c r="G346" s="230" t="s">
        <v>242</v>
      </c>
      <c r="H346" s="231">
        <v>17</v>
      </c>
      <c r="I346" s="232"/>
      <c r="J346" s="233">
        <f>ROUND(I346*H346,2)</f>
        <v>0</v>
      </c>
      <c r="K346" s="229" t="s">
        <v>243</v>
      </c>
      <c r="L346" s="45"/>
      <c r="M346" s="234" t="s">
        <v>1</v>
      </c>
      <c r="N346" s="235" t="s">
        <v>42</v>
      </c>
      <c r="O346" s="92"/>
      <c r="P346" s="236">
        <f>O346*H346</f>
        <v>0</v>
      </c>
      <c r="Q346" s="236">
        <v>0.19536</v>
      </c>
      <c r="R346" s="236">
        <f>Q346*H346</f>
        <v>3.32112</v>
      </c>
      <c r="S346" s="236">
        <v>0</v>
      </c>
      <c r="T346" s="23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8" t="s">
        <v>160</v>
      </c>
      <c r="AT346" s="238" t="s">
        <v>146</v>
      </c>
      <c r="AU346" s="238" t="s">
        <v>86</v>
      </c>
      <c r="AY346" s="18" t="s">
        <v>143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8" t="s">
        <v>84</v>
      </c>
      <c r="BK346" s="239">
        <f>ROUND(I346*H346,2)</f>
        <v>0</v>
      </c>
      <c r="BL346" s="18" t="s">
        <v>160</v>
      </c>
      <c r="BM346" s="238" t="s">
        <v>704</v>
      </c>
    </row>
    <row r="347" spans="1:47" s="2" customFormat="1" ht="12">
      <c r="A347" s="39"/>
      <c r="B347" s="40"/>
      <c r="C347" s="41"/>
      <c r="D347" s="240" t="s">
        <v>152</v>
      </c>
      <c r="E347" s="41"/>
      <c r="F347" s="241" t="s">
        <v>705</v>
      </c>
      <c r="G347" s="41"/>
      <c r="H347" s="41"/>
      <c r="I347" s="242"/>
      <c r="J347" s="41"/>
      <c r="K347" s="41"/>
      <c r="L347" s="45"/>
      <c r="M347" s="243"/>
      <c r="N347" s="244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152</v>
      </c>
      <c r="AU347" s="18" t="s">
        <v>86</v>
      </c>
    </row>
    <row r="348" spans="1:51" s="14" customFormat="1" ht="12">
      <c r="A348" s="14"/>
      <c r="B348" s="260"/>
      <c r="C348" s="261"/>
      <c r="D348" s="240" t="s">
        <v>246</v>
      </c>
      <c r="E348" s="262" t="s">
        <v>1</v>
      </c>
      <c r="F348" s="263" t="s">
        <v>596</v>
      </c>
      <c r="G348" s="261"/>
      <c r="H348" s="264">
        <v>17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0" t="s">
        <v>246</v>
      </c>
      <c r="AU348" s="270" t="s">
        <v>86</v>
      </c>
      <c r="AV348" s="14" t="s">
        <v>86</v>
      </c>
      <c r="AW348" s="14" t="s">
        <v>32</v>
      </c>
      <c r="AX348" s="14" t="s">
        <v>84</v>
      </c>
      <c r="AY348" s="270" t="s">
        <v>143</v>
      </c>
    </row>
    <row r="349" spans="1:65" s="2" customFormat="1" ht="16.5" customHeight="1">
      <c r="A349" s="39"/>
      <c r="B349" s="40"/>
      <c r="C349" s="282" t="s">
        <v>706</v>
      </c>
      <c r="D349" s="282" t="s">
        <v>533</v>
      </c>
      <c r="E349" s="283" t="s">
        <v>707</v>
      </c>
      <c r="F349" s="284" t="s">
        <v>708</v>
      </c>
      <c r="G349" s="285" t="s">
        <v>242</v>
      </c>
      <c r="H349" s="286">
        <v>17.17</v>
      </c>
      <c r="I349" s="287"/>
      <c r="J349" s="288">
        <f>ROUND(I349*H349,2)</f>
        <v>0</v>
      </c>
      <c r="K349" s="284" t="s">
        <v>1</v>
      </c>
      <c r="L349" s="289"/>
      <c r="M349" s="290" t="s">
        <v>1</v>
      </c>
      <c r="N349" s="291" t="s">
        <v>42</v>
      </c>
      <c r="O349" s="92"/>
      <c r="P349" s="236">
        <f>O349*H349</f>
        <v>0</v>
      </c>
      <c r="Q349" s="236">
        <v>0.417</v>
      </c>
      <c r="R349" s="236">
        <f>Q349*H349</f>
        <v>7.159890000000001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175</v>
      </c>
      <c r="AT349" s="238" t="s">
        <v>533</v>
      </c>
      <c r="AU349" s="238" t="s">
        <v>86</v>
      </c>
      <c r="AY349" s="18" t="s">
        <v>143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84</v>
      </c>
      <c r="BK349" s="239">
        <f>ROUND(I349*H349,2)</f>
        <v>0</v>
      </c>
      <c r="BL349" s="18" t="s">
        <v>160</v>
      </c>
      <c r="BM349" s="238" t="s">
        <v>709</v>
      </c>
    </row>
    <row r="350" spans="1:47" s="2" customFormat="1" ht="12">
      <c r="A350" s="39"/>
      <c r="B350" s="40"/>
      <c r="C350" s="41"/>
      <c r="D350" s="240" t="s">
        <v>152</v>
      </c>
      <c r="E350" s="41"/>
      <c r="F350" s="241" t="s">
        <v>708</v>
      </c>
      <c r="G350" s="41"/>
      <c r="H350" s="41"/>
      <c r="I350" s="242"/>
      <c r="J350" s="41"/>
      <c r="K350" s="41"/>
      <c r="L350" s="45"/>
      <c r="M350" s="243"/>
      <c r="N350" s="244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152</v>
      </c>
      <c r="AU350" s="18" t="s">
        <v>86</v>
      </c>
    </row>
    <row r="351" spans="1:51" s="14" customFormat="1" ht="12">
      <c r="A351" s="14"/>
      <c r="B351" s="260"/>
      <c r="C351" s="261"/>
      <c r="D351" s="240" t="s">
        <v>246</v>
      </c>
      <c r="E351" s="261"/>
      <c r="F351" s="263" t="s">
        <v>710</v>
      </c>
      <c r="G351" s="261"/>
      <c r="H351" s="264">
        <v>17.17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0" t="s">
        <v>246</v>
      </c>
      <c r="AU351" s="270" t="s">
        <v>86</v>
      </c>
      <c r="AV351" s="14" t="s">
        <v>86</v>
      </c>
      <c r="AW351" s="14" t="s">
        <v>4</v>
      </c>
      <c r="AX351" s="14" t="s">
        <v>84</v>
      </c>
      <c r="AY351" s="270" t="s">
        <v>143</v>
      </c>
    </row>
    <row r="352" spans="1:65" s="2" customFormat="1" ht="16.5" customHeight="1">
      <c r="A352" s="39"/>
      <c r="B352" s="40"/>
      <c r="C352" s="227" t="s">
        <v>711</v>
      </c>
      <c r="D352" s="227" t="s">
        <v>146</v>
      </c>
      <c r="E352" s="228" t="s">
        <v>712</v>
      </c>
      <c r="F352" s="229" t="s">
        <v>713</v>
      </c>
      <c r="G352" s="230" t="s">
        <v>242</v>
      </c>
      <c r="H352" s="231">
        <v>135</v>
      </c>
      <c r="I352" s="232"/>
      <c r="J352" s="233">
        <f>ROUND(I352*H352,2)</f>
        <v>0</v>
      </c>
      <c r="K352" s="229" t="s">
        <v>243</v>
      </c>
      <c r="L352" s="45"/>
      <c r="M352" s="234" t="s">
        <v>1</v>
      </c>
      <c r="N352" s="235" t="s">
        <v>42</v>
      </c>
      <c r="O352" s="92"/>
      <c r="P352" s="236">
        <f>O352*H352</f>
        <v>0</v>
      </c>
      <c r="Q352" s="236">
        <v>0.1837</v>
      </c>
      <c r="R352" s="236">
        <f>Q352*H352</f>
        <v>24.799500000000002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160</v>
      </c>
      <c r="AT352" s="238" t="s">
        <v>146</v>
      </c>
      <c r="AU352" s="238" t="s">
        <v>86</v>
      </c>
      <c r="AY352" s="18" t="s">
        <v>143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84</v>
      </c>
      <c r="BK352" s="239">
        <f>ROUND(I352*H352,2)</f>
        <v>0</v>
      </c>
      <c r="BL352" s="18" t="s">
        <v>160</v>
      </c>
      <c r="BM352" s="238" t="s">
        <v>714</v>
      </c>
    </row>
    <row r="353" spans="1:47" s="2" customFormat="1" ht="12">
      <c r="A353" s="39"/>
      <c r="B353" s="40"/>
      <c r="C353" s="41"/>
      <c r="D353" s="240" t="s">
        <v>152</v>
      </c>
      <c r="E353" s="41"/>
      <c r="F353" s="241" t="s">
        <v>715</v>
      </c>
      <c r="G353" s="41"/>
      <c r="H353" s="41"/>
      <c r="I353" s="242"/>
      <c r="J353" s="41"/>
      <c r="K353" s="41"/>
      <c r="L353" s="45"/>
      <c r="M353" s="243"/>
      <c r="N353" s="244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152</v>
      </c>
      <c r="AU353" s="18" t="s">
        <v>86</v>
      </c>
    </row>
    <row r="354" spans="1:51" s="14" customFormat="1" ht="12">
      <c r="A354" s="14"/>
      <c r="B354" s="260"/>
      <c r="C354" s="261"/>
      <c r="D354" s="240" t="s">
        <v>246</v>
      </c>
      <c r="E354" s="262" t="s">
        <v>1</v>
      </c>
      <c r="F354" s="263" t="s">
        <v>595</v>
      </c>
      <c r="G354" s="261"/>
      <c r="H354" s="264">
        <v>135</v>
      </c>
      <c r="I354" s="265"/>
      <c r="J354" s="261"/>
      <c r="K354" s="261"/>
      <c r="L354" s="266"/>
      <c r="M354" s="267"/>
      <c r="N354" s="268"/>
      <c r="O354" s="268"/>
      <c r="P354" s="268"/>
      <c r="Q354" s="268"/>
      <c r="R354" s="268"/>
      <c r="S354" s="268"/>
      <c r="T354" s="269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0" t="s">
        <v>246</v>
      </c>
      <c r="AU354" s="270" t="s">
        <v>86</v>
      </c>
      <c r="AV354" s="14" t="s">
        <v>86</v>
      </c>
      <c r="AW354" s="14" t="s">
        <v>32</v>
      </c>
      <c r="AX354" s="14" t="s">
        <v>84</v>
      </c>
      <c r="AY354" s="270" t="s">
        <v>143</v>
      </c>
    </row>
    <row r="355" spans="1:65" s="2" customFormat="1" ht="16.5" customHeight="1">
      <c r="A355" s="39"/>
      <c r="B355" s="40"/>
      <c r="C355" s="282" t="s">
        <v>716</v>
      </c>
      <c r="D355" s="282" t="s">
        <v>533</v>
      </c>
      <c r="E355" s="283" t="s">
        <v>717</v>
      </c>
      <c r="F355" s="284" t="s">
        <v>718</v>
      </c>
      <c r="G355" s="285" t="s">
        <v>242</v>
      </c>
      <c r="H355" s="286">
        <v>137.7</v>
      </c>
      <c r="I355" s="287"/>
      <c r="J355" s="288">
        <f>ROUND(I355*H355,2)</f>
        <v>0</v>
      </c>
      <c r="K355" s="284" t="s">
        <v>1</v>
      </c>
      <c r="L355" s="289"/>
      <c r="M355" s="290" t="s">
        <v>1</v>
      </c>
      <c r="N355" s="291" t="s">
        <v>42</v>
      </c>
      <c r="O355" s="92"/>
      <c r="P355" s="236">
        <f>O355*H355</f>
        <v>0</v>
      </c>
      <c r="Q355" s="236">
        <v>0.222</v>
      </c>
      <c r="R355" s="236">
        <f>Q355*H355</f>
        <v>30.569399999999998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175</v>
      </c>
      <c r="AT355" s="238" t="s">
        <v>533</v>
      </c>
      <c r="AU355" s="238" t="s">
        <v>86</v>
      </c>
      <c r="AY355" s="18" t="s">
        <v>143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84</v>
      </c>
      <c r="BK355" s="239">
        <f>ROUND(I355*H355,2)</f>
        <v>0</v>
      </c>
      <c r="BL355" s="18" t="s">
        <v>160</v>
      </c>
      <c r="BM355" s="238" t="s">
        <v>719</v>
      </c>
    </row>
    <row r="356" spans="1:47" s="2" customFormat="1" ht="12">
      <c r="A356" s="39"/>
      <c r="B356" s="40"/>
      <c r="C356" s="41"/>
      <c r="D356" s="240" t="s">
        <v>152</v>
      </c>
      <c r="E356" s="41"/>
      <c r="F356" s="241" t="s">
        <v>718</v>
      </c>
      <c r="G356" s="41"/>
      <c r="H356" s="41"/>
      <c r="I356" s="242"/>
      <c r="J356" s="41"/>
      <c r="K356" s="41"/>
      <c r="L356" s="45"/>
      <c r="M356" s="243"/>
      <c r="N356" s="244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152</v>
      </c>
      <c r="AU356" s="18" t="s">
        <v>86</v>
      </c>
    </row>
    <row r="357" spans="1:51" s="14" customFormat="1" ht="12">
      <c r="A357" s="14"/>
      <c r="B357" s="260"/>
      <c r="C357" s="261"/>
      <c r="D357" s="240" t="s">
        <v>246</v>
      </c>
      <c r="E357" s="261"/>
      <c r="F357" s="263" t="s">
        <v>720</v>
      </c>
      <c r="G357" s="261"/>
      <c r="H357" s="264">
        <v>137.7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0" t="s">
        <v>246</v>
      </c>
      <c r="AU357" s="270" t="s">
        <v>86</v>
      </c>
      <c r="AV357" s="14" t="s">
        <v>86</v>
      </c>
      <c r="AW357" s="14" t="s">
        <v>4</v>
      </c>
      <c r="AX357" s="14" t="s">
        <v>84</v>
      </c>
      <c r="AY357" s="270" t="s">
        <v>143</v>
      </c>
    </row>
    <row r="358" spans="1:65" s="2" customFormat="1" ht="16.5" customHeight="1">
      <c r="A358" s="39"/>
      <c r="B358" s="40"/>
      <c r="C358" s="227" t="s">
        <v>721</v>
      </c>
      <c r="D358" s="227" t="s">
        <v>146</v>
      </c>
      <c r="E358" s="228" t="s">
        <v>722</v>
      </c>
      <c r="F358" s="229" t="s">
        <v>723</v>
      </c>
      <c r="G358" s="230" t="s">
        <v>242</v>
      </c>
      <c r="H358" s="231">
        <v>30</v>
      </c>
      <c r="I358" s="232"/>
      <c r="J358" s="233">
        <f>ROUND(I358*H358,2)</f>
        <v>0</v>
      </c>
      <c r="K358" s="229" t="s">
        <v>243</v>
      </c>
      <c r="L358" s="45"/>
      <c r="M358" s="234" t="s">
        <v>1</v>
      </c>
      <c r="N358" s="235" t="s">
        <v>42</v>
      </c>
      <c r="O358" s="92"/>
      <c r="P358" s="236">
        <f>O358*H358</f>
        <v>0</v>
      </c>
      <c r="Q358" s="236">
        <v>0.167</v>
      </c>
      <c r="R358" s="236">
        <f>Q358*H358</f>
        <v>5.010000000000001</v>
      </c>
      <c r="S358" s="236">
        <v>0</v>
      </c>
      <c r="T358" s="23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160</v>
      </c>
      <c r="AT358" s="238" t="s">
        <v>146</v>
      </c>
      <c r="AU358" s="238" t="s">
        <v>86</v>
      </c>
      <c r="AY358" s="18" t="s">
        <v>143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84</v>
      </c>
      <c r="BK358" s="239">
        <f>ROUND(I358*H358,2)</f>
        <v>0</v>
      </c>
      <c r="BL358" s="18" t="s">
        <v>160</v>
      </c>
      <c r="BM358" s="238" t="s">
        <v>724</v>
      </c>
    </row>
    <row r="359" spans="1:47" s="2" customFormat="1" ht="12">
      <c r="A359" s="39"/>
      <c r="B359" s="40"/>
      <c r="C359" s="41"/>
      <c r="D359" s="240" t="s">
        <v>152</v>
      </c>
      <c r="E359" s="41"/>
      <c r="F359" s="241" t="s">
        <v>725</v>
      </c>
      <c r="G359" s="41"/>
      <c r="H359" s="41"/>
      <c r="I359" s="242"/>
      <c r="J359" s="41"/>
      <c r="K359" s="41"/>
      <c r="L359" s="45"/>
      <c r="M359" s="243"/>
      <c r="N359" s="244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152</v>
      </c>
      <c r="AU359" s="18" t="s">
        <v>86</v>
      </c>
    </row>
    <row r="360" spans="1:51" s="14" customFormat="1" ht="12">
      <c r="A360" s="14"/>
      <c r="B360" s="260"/>
      <c r="C360" s="261"/>
      <c r="D360" s="240" t="s">
        <v>246</v>
      </c>
      <c r="E360" s="262" t="s">
        <v>1</v>
      </c>
      <c r="F360" s="263" t="s">
        <v>599</v>
      </c>
      <c r="G360" s="261"/>
      <c r="H360" s="264">
        <v>30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0" t="s">
        <v>246</v>
      </c>
      <c r="AU360" s="270" t="s">
        <v>86</v>
      </c>
      <c r="AV360" s="14" t="s">
        <v>86</v>
      </c>
      <c r="AW360" s="14" t="s">
        <v>32</v>
      </c>
      <c r="AX360" s="14" t="s">
        <v>84</v>
      </c>
      <c r="AY360" s="270" t="s">
        <v>143</v>
      </c>
    </row>
    <row r="361" spans="1:65" s="2" customFormat="1" ht="16.5" customHeight="1">
      <c r="A361" s="39"/>
      <c r="B361" s="40"/>
      <c r="C361" s="282" t="s">
        <v>726</v>
      </c>
      <c r="D361" s="282" t="s">
        <v>533</v>
      </c>
      <c r="E361" s="283" t="s">
        <v>727</v>
      </c>
      <c r="F361" s="284" t="s">
        <v>728</v>
      </c>
      <c r="G361" s="285" t="s">
        <v>242</v>
      </c>
      <c r="H361" s="286">
        <v>30.6</v>
      </c>
      <c r="I361" s="287"/>
      <c r="J361" s="288">
        <f>ROUND(I361*H361,2)</f>
        <v>0</v>
      </c>
      <c r="K361" s="284" t="s">
        <v>1</v>
      </c>
      <c r="L361" s="289"/>
      <c r="M361" s="290" t="s">
        <v>1</v>
      </c>
      <c r="N361" s="291" t="s">
        <v>42</v>
      </c>
      <c r="O361" s="92"/>
      <c r="P361" s="236">
        <f>O361*H361</f>
        <v>0</v>
      </c>
      <c r="Q361" s="236">
        <v>0.118</v>
      </c>
      <c r="R361" s="236">
        <f>Q361*H361</f>
        <v>3.6108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175</v>
      </c>
      <c r="AT361" s="238" t="s">
        <v>533</v>
      </c>
      <c r="AU361" s="238" t="s">
        <v>86</v>
      </c>
      <c r="AY361" s="18" t="s">
        <v>143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84</v>
      </c>
      <c r="BK361" s="239">
        <f>ROUND(I361*H361,2)</f>
        <v>0</v>
      </c>
      <c r="BL361" s="18" t="s">
        <v>160</v>
      </c>
      <c r="BM361" s="238" t="s">
        <v>729</v>
      </c>
    </row>
    <row r="362" spans="1:47" s="2" customFormat="1" ht="12">
      <c r="A362" s="39"/>
      <c r="B362" s="40"/>
      <c r="C362" s="41"/>
      <c r="D362" s="240" t="s">
        <v>152</v>
      </c>
      <c r="E362" s="41"/>
      <c r="F362" s="241" t="s">
        <v>728</v>
      </c>
      <c r="G362" s="41"/>
      <c r="H362" s="41"/>
      <c r="I362" s="242"/>
      <c r="J362" s="41"/>
      <c r="K362" s="41"/>
      <c r="L362" s="45"/>
      <c r="M362" s="243"/>
      <c r="N362" s="244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152</v>
      </c>
      <c r="AU362" s="18" t="s">
        <v>86</v>
      </c>
    </row>
    <row r="363" spans="1:51" s="14" customFormat="1" ht="12">
      <c r="A363" s="14"/>
      <c r="B363" s="260"/>
      <c r="C363" s="261"/>
      <c r="D363" s="240" t="s">
        <v>246</v>
      </c>
      <c r="E363" s="261"/>
      <c r="F363" s="263" t="s">
        <v>730</v>
      </c>
      <c r="G363" s="261"/>
      <c r="H363" s="264">
        <v>30.6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0" t="s">
        <v>246</v>
      </c>
      <c r="AU363" s="270" t="s">
        <v>86</v>
      </c>
      <c r="AV363" s="14" t="s">
        <v>86</v>
      </c>
      <c r="AW363" s="14" t="s">
        <v>4</v>
      </c>
      <c r="AX363" s="14" t="s">
        <v>84</v>
      </c>
      <c r="AY363" s="270" t="s">
        <v>143</v>
      </c>
    </row>
    <row r="364" spans="1:65" s="2" customFormat="1" ht="16.5" customHeight="1">
      <c r="A364" s="39"/>
      <c r="B364" s="40"/>
      <c r="C364" s="227" t="s">
        <v>731</v>
      </c>
      <c r="D364" s="227" t="s">
        <v>146</v>
      </c>
      <c r="E364" s="228" t="s">
        <v>732</v>
      </c>
      <c r="F364" s="229" t="s">
        <v>733</v>
      </c>
      <c r="G364" s="230" t="s">
        <v>242</v>
      </c>
      <c r="H364" s="231">
        <v>10</v>
      </c>
      <c r="I364" s="232"/>
      <c r="J364" s="233">
        <f>ROUND(I364*H364,2)</f>
        <v>0</v>
      </c>
      <c r="K364" s="229" t="s">
        <v>243</v>
      </c>
      <c r="L364" s="45"/>
      <c r="M364" s="234" t="s">
        <v>1</v>
      </c>
      <c r="N364" s="235" t="s">
        <v>42</v>
      </c>
      <c r="O364" s="92"/>
      <c r="P364" s="236">
        <f>O364*H364</f>
        <v>0</v>
      </c>
      <c r="Q364" s="236">
        <v>0.08425</v>
      </c>
      <c r="R364" s="236">
        <f>Q364*H364</f>
        <v>0.8425</v>
      </c>
      <c r="S364" s="236">
        <v>0</v>
      </c>
      <c r="T364" s="237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8" t="s">
        <v>160</v>
      </c>
      <c r="AT364" s="238" t="s">
        <v>146</v>
      </c>
      <c r="AU364" s="238" t="s">
        <v>86</v>
      </c>
      <c r="AY364" s="18" t="s">
        <v>143</v>
      </c>
      <c r="BE364" s="239">
        <f>IF(N364="základní",J364,0)</f>
        <v>0</v>
      </c>
      <c r="BF364" s="239">
        <f>IF(N364="snížená",J364,0)</f>
        <v>0</v>
      </c>
      <c r="BG364" s="239">
        <f>IF(N364="zákl. přenesená",J364,0)</f>
        <v>0</v>
      </c>
      <c r="BH364" s="239">
        <f>IF(N364="sníž. přenesená",J364,0)</f>
        <v>0</v>
      </c>
      <c r="BI364" s="239">
        <f>IF(N364="nulová",J364,0)</f>
        <v>0</v>
      </c>
      <c r="BJ364" s="18" t="s">
        <v>84</v>
      </c>
      <c r="BK364" s="239">
        <f>ROUND(I364*H364,2)</f>
        <v>0</v>
      </c>
      <c r="BL364" s="18" t="s">
        <v>160</v>
      </c>
      <c r="BM364" s="238" t="s">
        <v>734</v>
      </c>
    </row>
    <row r="365" spans="1:47" s="2" customFormat="1" ht="12">
      <c r="A365" s="39"/>
      <c r="B365" s="40"/>
      <c r="C365" s="41"/>
      <c r="D365" s="240" t="s">
        <v>152</v>
      </c>
      <c r="E365" s="41"/>
      <c r="F365" s="241" t="s">
        <v>735</v>
      </c>
      <c r="G365" s="41"/>
      <c r="H365" s="41"/>
      <c r="I365" s="242"/>
      <c r="J365" s="41"/>
      <c r="K365" s="41"/>
      <c r="L365" s="45"/>
      <c r="M365" s="243"/>
      <c r="N365" s="244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152</v>
      </c>
      <c r="AU365" s="18" t="s">
        <v>86</v>
      </c>
    </row>
    <row r="366" spans="1:51" s="13" customFormat="1" ht="12">
      <c r="A366" s="13"/>
      <c r="B366" s="250"/>
      <c r="C366" s="251"/>
      <c r="D366" s="240" t="s">
        <v>246</v>
      </c>
      <c r="E366" s="252" t="s">
        <v>1</v>
      </c>
      <c r="F366" s="253" t="s">
        <v>736</v>
      </c>
      <c r="G366" s="251"/>
      <c r="H366" s="252" t="s">
        <v>1</v>
      </c>
      <c r="I366" s="254"/>
      <c r="J366" s="251"/>
      <c r="K366" s="251"/>
      <c r="L366" s="255"/>
      <c r="M366" s="256"/>
      <c r="N366" s="257"/>
      <c r="O366" s="257"/>
      <c r="P366" s="257"/>
      <c r="Q366" s="257"/>
      <c r="R366" s="257"/>
      <c r="S366" s="257"/>
      <c r="T366" s="25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9" t="s">
        <v>246</v>
      </c>
      <c r="AU366" s="259" t="s">
        <v>86</v>
      </c>
      <c r="AV366" s="13" t="s">
        <v>84</v>
      </c>
      <c r="AW366" s="13" t="s">
        <v>32</v>
      </c>
      <c r="AX366" s="13" t="s">
        <v>77</v>
      </c>
      <c r="AY366" s="259" t="s">
        <v>143</v>
      </c>
    </row>
    <row r="367" spans="1:51" s="14" customFormat="1" ht="12">
      <c r="A367" s="14"/>
      <c r="B367" s="260"/>
      <c r="C367" s="261"/>
      <c r="D367" s="240" t="s">
        <v>246</v>
      </c>
      <c r="E367" s="262" t="s">
        <v>1</v>
      </c>
      <c r="F367" s="263" t="s">
        <v>407</v>
      </c>
      <c r="G367" s="261"/>
      <c r="H367" s="264">
        <v>10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0" t="s">
        <v>246</v>
      </c>
      <c r="AU367" s="270" t="s">
        <v>86</v>
      </c>
      <c r="AV367" s="14" t="s">
        <v>86</v>
      </c>
      <c r="AW367" s="14" t="s">
        <v>32</v>
      </c>
      <c r="AX367" s="14" t="s">
        <v>84</v>
      </c>
      <c r="AY367" s="270" t="s">
        <v>143</v>
      </c>
    </row>
    <row r="368" spans="1:65" s="2" customFormat="1" ht="16.5" customHeight="1">
      <c r="A368" s="39"/>
      <c r="B368" s="40"/>
      <c r="C368" s="227" t="s">
        <v>737</v>
      </c>
      <c r="D368" s="227" t="s">
        <v>146</v>
      </c>
      <c r="E368" s="228" t="s">
        <v>738</v>
      </c>
      <c r="F368" s="229" t="s">
        <v>739</v>
      </c>
      <c r="G368" s="230" t="s">
        <v>242</v>
      </c>
      <c r="H368" s="231">
        <v>28</v>
      </c>
      <c r="I368" s="232"/>
      <c r="J368" s="233">
        <f>ROUND(I368*H368,2)</f>
        <v>0</v>
      </c>
      <c r="K368" s="229" t="s">
        <v>243</v>
      </c>
      <c r="L368" s="45"/>
      <c r="M368" s="234" t="s">
        <v>1</v>
      </c>
      <c r="N368" s="235" t="s">
        <v>42</v>
      </c>
      <c r="O368" s="92"/>
      <c r="P368" s="236">
        <f>O368*H368</f>
        <v>0</v>
      </c>
      <c r="Q368" s="236">
        <v>0.08565</v>
      </c>
      <c r="R368" s="236">
        <f>Q368*H368</f>
        <v>2.3982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160</v>
      </c>
      <c r="AT368" s="238" t="s">
        <v>146</v>
      </c>
      <c r="AU368" s="238" t="s">
        <v>86</v>
      </c>
      <c r="AY368" s="18" t="s">
        <v>143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84</v>
      </c>
      <c r="BK368" s="239">
        <f>ROUND(I368*H368,2)</f>
        <v>0</v>
      </c>
      <c r="BL368" s="18" t="s">
        <v>160</v>
      </c>
      <c r="BM368" s="238" t="s">
        <v>740</v>
      </c>
    </row>
    <row r="369" spans="1:47" s="2" customFormat="1" ht="12">
      <c r="A369" s="39"/>
      <c r="B369" s="40"/>
      <c r="C369" s="41"/>
      <c r="D369" s="240" t="s">
        <v>152</v>
      </c>
      <c r="E369" s="41"/>
      <c r="F369" s="241" t="s">
        <v>741</v>
      </c>
      <c r="G369" s="41"/>
      <c r="H369" s="41"/>
      <c r="I369" s="242"/>
      <c r="J369" s="41"/>
      <c r="K369" s="41"/>
      <c r="L369" s="45"/>
      <c r="M369" s="243"/>
      <c r="N369" s="244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152</v>
      </c>
      <c r="AU369" s="18" t="s">
        <v>86</v>
      </c>
    </row>
    <row r="370" spans="1:51" s="14" customFormat="1" ht="12">
      <c r="A370" s="14"/>
      <c r="B370" s="260"/>
      <c r="C370" s="261"/>
      <c r="D370" s="240" t="s">
        <v>246</v>
      </c>
      <c r="E370" s="262" t="s">
        <v>1</v>
      </c>
      <c r="F370" s="263" t="s">
        <v>600</v>
      </c>
      <c r="G370" s="261"/>
      <c r="H370" s="264">
        <v>28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0" t="s">
        <v>246</v>
      </c>
      <c r="AU370" s="270" t="s">
        <v>86</v>
      </c>
      <c r="AV370" s="14" t="s">
        <v>86</v>
      </c>
      <c r="AW370" s="14" t="s">
        <v>32</v>
      </c>
      <c r="AX370" s="14" t="s">
        <v>84</v>
      </c>
      <c r="AY370" s="270" t="s">
        <v>143</v>
      </c>
    </row>
    <row r="371" spans="1:65" s="2" customFormat="1" ht="16.5" customHeight="1">
      <c r="A371" s="39"/>
      <c r="B371" s="40"/>
      <c r="C371" s="282" t="s">
        <v>742</v>
      </c>
      <c r="D371" s="282" t="s">
        <v>533</v>
      </c>
      <c r="E371" s="283" t="s">
        <v>743</v>
      </c>
      <c r="F371" s="284" t="s">
        <v>744</v>
      </c>
      <c r="G371" s="285" t="s">
        <v>242</v>
      </c>
      <c r="H371" s="286">
        <v>28.84</v>
      </c>
      <c r="I371" s="287"/>
      <c r="J371" s="288">
        <f>ROUND(I371*H371,2)</f>
        <v>0</v>
      </c>
      <c r="K371" s="284" t="s">
        <v>243</v>
      </c>
      <c r="L371" s="289"/>
      <c r="M371" s="290" t="s">
        <v>1</v>
      </c>
      <c r="N371" s="291" t="s">
        <v>42</v>
      </c>
      <c r="O371" s="92"/>
      <c r="P371" s="236">
        <f>O371*H371</f>
        <v>0</v>
      </c>
      <c r="Q371" s="236">
        <v>0.176</v>
      </c>
      <c r="R371" s="236">
        <f>Q371*H371</f>
        <v>5.0758399999999995</v>
      </c>
      <c r="S371" s="236">
        <v>0</v>
      </c>
      <c r="T371" s="23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8" t="s">
        <v>175</v>
      </c>
      <c r="AT371" s="238" t="s">
        <v>533</v>
      </c>
      <c r="AU371" s="238" t="s">
        <v>86</v>
      </c>
      <c r="AY371" s="18" t="s">
        <v>143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8" t="s">
        <v>84</v>
      </c>
      <c r="BK371" s="239">
        <f>ROUND(I371*H371,2)</f>
        <v>0</v>
      </c>
      <c r="BL371" s="18" t="s">
        <v>160</v>
      </c>
      <c r="BM371" s="238" t="s">
        <v>745</v>
      </c>
    </row>
    <row r="372" spans="1:47" s="2" customFormat="1" ht="12">
      <c r="A372" s="39"/>
      <c r="B372" s="40"/>
      <c r="C372" s="41"/>
      <c r="D372" s="240" t="s">
        <v>152</v>
      </c>
      <c r="E372" s="41"/>
      <c r="F372" s="241" t="s">
        <v>744</v>
      </c>
      <c r="G372" s="41"/>
      <c r="H372" s="41"/>
      <c r="I372" s="242"/>
      <c r="J372" s="41"/>
      <c r="K372" s="41"/>
      <c r="L372" s="45"/>
      <c r="M372" s="243"/>
      <c r="N372" s="244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152</v>
      </c>
      <c r="AU372" s="18" t="s">
        <v>86</v>
      </c>
    </row>
    <row r="373" spans="1:51" s="14" customFormat="1" ht="12">
      <c r="A373" s="14"/>
      <c r="B373" s="260"/>
      <c r="C373" s="261"/>
      <c r="D373" s="240" t="s">
        <v>246</v>
      </c>
      <c r="E373" s="261"/>
      <c r="F373" s="263" t="s">
        <v>746</v>
      </c>
      <c r="G373" s="261"/>
      <c r="H373" s="264">
        <v>28.84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0" t="s">
        <v>246</v>
      </c>
      <c r="AU373" s="270" t="s">
        <v>86</v>
      </c>
      <c r="AV373" s="14" t="s">
        <v>86</v>
      </c>
      <c r="AW373" s="14" t="s">
        <v>4</v>
      </c>
      <c r="AX373" s="14" t="s">
        <v>84</v>
      </c>
      <c r="AY373" s="270" t="s">
        <v>143</v>
      </c>
    </row>
    <row r="374" spans="1:65" s="2" customFormat="1" ht="16.5" customHeight="1">
      <c r="A374" s="39"/>
      <c r="B374" s="40"/>
      <c r="C374" s="227" t="s">
        <v>747</v>
      </c>
      <c r="D374" s="227" t="s">
        <v>146</v>
      </c>
      <c r="E374" s="228" t="s">
        <v>748</v>
      </c>
      <c r="F374" s="229" t="s">
        <v>749</v>
      </c>
      <c r="G374" s="230" t="s">
        <v>242</v>
      </c>
      <c r="H374" s="231">
        <v>246</v>
      </c>
      <c r="I374" s="232"/>
      <c r="J374" s="233">
        <f>ROUND(I374*H374,2)</f>
        <v>0</v>
      </c>
      <c r="K374" s="229" t="s">
        <v>243</v>
      </c>
      <c r="L374" s="45"/>
      <c r="M374" s="234" t="s">
        <v>1</v>
      </c>
      <c r="N374" s="235" t="s">
        <v>42</v>
      </c>
      <c r="O374" s="92"/>
      <c r="P374" s="236">
        <f>O374*H374</f>
        <v>0</v>
      </c>
      <c r="Q374" s="236">
        <v>0.08565</v>
      </c>
      <c r="R374" s="236">
        <f>Q374*H374</f>
        <v>21.0699</v>
      </c>
      <c r="S374" s="236">
        <v>0</v>
      </c>
      <c r="T374" s="237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8" t="s">
        <v>160</v>
      </c>
      <c r="AT374" s="238" t="s">
        <v>146</v>
      </c>
      <c r="AU374" s="238" t="s">
        <v>86</v>
      </c>
      <c r="AY374" s="18" t="s">
        <v>143</v>
      </c>
      <c r="BE374" s="239">
        <f>IF(N374="základní",J374,0)</f>
        <v>0</v>
      </c>
      <c r="BF374" s="239">
        <f>IF(N374="snížená",J374,0)</f>
        <v>0</v>
      </c>
      <c r="BG374" s="239">
        <f>IF(N374="zákl. přenesená",J374,0)</f>
        <v>0</v>
      </c>
      <c r="BH374" s="239">
        <f>IF(N374="sníž. přenesená",J374,0)</f>
        <v>0</v>
      </c>
      <c r="BI374" s="239">
        <f>IF(N374="nulová",J374,0)</f>
        <v>0</v>
      </c>
      <c r="BJ374" s="18" t="s">
        <v>84</v>
      </c>
      <c r="BK374" s="239">
        <f>ROUND(I374*H374,2)</f>
        <v>0</v>
      </c>
      <c r="BL374" s="18" t="s">
        <v>160</v>
      </c>
      <c r="BM374" s="238" t="s">
        <v>750</v>
      </c>
    </row>
    <row r="375" spans="1:47" s="2" customFormat="1" ht="12">
      <c r="A375" s="39"/>
      <c r="B375" s="40"/>
      <c r="C375" s="41"/>
      <c r="D375" s="240" t="s">
        <v>152</v>
      </c>
      <c r="E375" s="41"/>
      <c r="F375" s="241" t="s">
        <v>751</v>
      </c>
      <c r="G375" s="41"/>
      <c r="H375" s="41"/>
      <c r="I375" s="242"/>
      <c r="J375" s="41"/>
      <c r="K375" s="41"/>
      <c r="L375" s="45"/>
      <c r="M375" s="243"/>
      <c r="N375" s="244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152</v>
      </c>
      <c r="AU375" s="18" t="s">
        <v>86</v>
      </c>
    </row>
    <row r="376" spans="1:51" s="14" customFormat="1" ht="12">
      <c r="A376" s="14"/>
      <c r="B376" s="260"/>
      <c r="C376" s="261"/>
      <c r="D376" s="240" t="s">
        <v>246</v>
      </c>
      <c r="E376" s="262" t="s">
        <v>1</v>
      </c>
      <c r="F376" s="263" t="s">
        <v>597</v>
      </c>
      <c r="G376" s="261"/>
      <c r="H376" s="264">
        <v>231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0" t="s">
        <v>246</v>
      </c>
      <c r="AU376" s="270" t="s">
        <v>86</v>
      </c>
      <c r="AV376" s="14" t="s">
        <v>86</v>
      </c>
      <c r="AW376" s="14" t="s">
        <v>32</v>
      </c>
      <c r="AX376" s="14" t="s">
        <v>77</v>
      </c>
      <c r="AY376" s="270" t="s">
        <v>143</v>
      </c>
    </row>
    <row r="377" spans="1:51" s="14" customFormat="1" ht="12">
      <c r="A377" s="14"/>
      <c r="B377" s="260"/>
      <c r="C377" s="261"/>
      <c r="D377" s="240" t="s">
        <v>246</v>
      </c>
      <c r="E377" s="262" t="s">
        <v>1</v>
      </c>
      <c r="F377" s="263" t="s">
        <v>598</v>
      </c>
      <c r="G377" s="261"/>
      <c r="H377" s="264">
        <v>15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0" t="s">
        <v>246</v>
      </c>
      <c r="AU377" s="270" t="s">
        <v>86</v>
      </c>
      <c r="AV377" s="14" t="s">
        <v>86</v>
      </c>
      <c r="AW377" s="14" t="s">
        <v>32</v>
      </c>
      <c r="AX377" s="14" t="s">
        <v>77</v>
      </c>
      <c r="AY377" s="270" t="s">
        <v>143</v>
      </c>
    </row>
    <row r="378" spans="1:51" s="15" customFormat="1" ht="12">
      <c r="A378" s="15"/>
      <c r="B378" s="271"/>
      <c r="C378" s="272"/>
      <c r="D378" s="240" t="s">
        <v>246</v>
      </c>
      <c r="E378" s="273" t="s">
        <v>1</v>
      </c>
      <c r="F378" s="274" t="s">
        <v>250</v>
      </c>
      <c r="G378" s="272"/>
      <c r="H378" s="275">
        <v>246</v>
      </c>
      <c r="I378" s="276"/>
      <c r="J378" s="272"/>
      <c r="K378" s="272"/>
      <c r="L378" s="277"/>
      <c r="M378" s="278"/>
      <c r="N378" s="279"/>
      <c r="O378" s="279"/>
      <c r="P378" s="279"/>
      <c r="Q378" s="279"/>
      <c r="R378" s="279"/>
      <c r="S378" s="279"/>
      <c r="T378" s="280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1" t="s">
        <v>246</v>
      </c>
      <c r="AU378" s="281" t="s">
        <v>86</v>
      </c>
      <c r="AV378" s="15" t="s">
        <v>160</v>
      </c>
      <c r="AW378" s="15" t="s">
        <v>32</v>
      </c>
      <c r="AX378" s="15" t="s">
        <v>84</v>
      </c>
      <c r="AY378" s="281" t="s">
        <v>143</v>
      </c>
    </row>
    <row r="379" spans="1:65" s="2" customFormat="1" ht="16.5" customHeight="1">
      <c r="A379" s="39"/>
      <c r="B379" s="40"/>
      <c r="C379" s="282" t="s">
        <v>752</v>
      </c>
      <c r="D379" s="282" t="s">
        <v>533</v>
      </c>
      <c r="E379" s="283" t="s">
        <v>753</v>
      </c>
      <c r="F379" s="284" t="s">
        <v>754</v>
      </c>
      <c r="G379" s="285" t="s">
        <v>242</v>
      </c>
      <c r="H379" s="286">
        <v>235.62</v>
      </c>
      <c r="I379" s="287"/>
      <c r="J379" s="288">
        <f>ROUND(I379*H379,2)</f>
        <v>0</v>
      </c>
      <c r="K379" s="284" t="s">
        <v>243</v>
      </c>
      <c r="L379" s="289"/>
      <c r="M379" s="290" t="s">
        <v>1</v>
      </c>
      <c r="N379" s="291" t="s">
        <v>42</v>
      </c>
      <c r="O379" s="92"/>
      <c r="P379" s="236">
        <f>O379*H379</f>
        <v>0</v>
      </c>
      <c r="Q379" s="236">
        <v>0.15</v>
      </c>
      <c r="R379" s="236">
        <f>Q379*H379</f>
        <v>35.342999999999996</v>
      </c>
      <c r="S379" s="236">
        <v>0</v>
      </c>
      <c r="T379" s="237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8" t="s">
        <v>175</v>
      </c>
      <c r="AT379" s="238" t="s">
        <v>533</v>
      </c>
      <c r="AU379" s="238" t="s">
        <v>86</v>
      </c>
      <c r="AY379" s="18" t="s">
        <v>143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8" t="s">
        <v>84</v>
      </c>
      <c r="BK379" s="239">
        <f>ROUND(I379*H379,2)</f>
        <v>0</v>
      </c>
      <c r="BL379" s="18" t="s">
        <v>160</v>
      </c>
      <c r="BM379" s="238" t="s">
        <v>755</v>
      </c>
    </row>
    <row r="380" spans="1:47" s="2" customFormat="1" ht="12">
      <c r="A380" s="39"/>
      <c r="B380" s="40"/>
      <c r="C380" s="41"/>
      <c r="D380" s="240" t="s">
        <v>152</v>
      </c>
      <c r="E380" s="41"/>
      <c r="F380" s="241" t="s">
        <v>754</v>
      </c>
      <c r="G380" s="41"/>
      <c r="H380" s="41"/>
      <c r="I380" s="242"/>
      <c r="J380" s="41"/>
      <c r="K380" s="41"/>
      <c r="L380" s="45"/>
      <c r="M380" s="243"/>
      <c r="N380" s="244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152</v>
      </c>
      <c r="AU380" s="18" t="s">
        <v>86</v>
      </c>
    </row>
    <row r="381" spans="1:51" s="14" customFormat="1" ht="12">
      <c r="A381" s="14"/>
      <c r="B381" s="260"/>
      <c r="C381" s="261"/>
      <c r="D381" s="240" t="s">
        <v>246</v>
      </c>
      <c r="E381" s="262" t="s">
        <v>1</v>
      </c>
      <c r="F381" s="263" t="s">
        <v>597</v>
      </c>
      <c r="G381" s="261"/>
      <c r="H381" s="264">
        <v>231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0" t="s">
        <v>246</v>
      </c>
      <c r="AU381" s="270" t="s">
        <v>86</v>
      </c>
      <c r="AV381" s="14" t="s">
        <v>86</v>
      </c>
      <c r="AW381" s="14" t="s">
        <v>32</v>
      </c>
      <c r="AX381" s="14" t="s">
        <v>84</v>
      </c>
      <c r="AY381" s="270" t="s">
        <v>143</v>
      </c>
    </row>
    <row r="382" spans="1:51" s="14" customFormat="1" ht="12">
      <c r="A382" s="14"/>
      <c r="B382" s="260"/>
      <c r="C382" s="261"/>
      <c r="D382" s="240" t="s">
        <v>246</v>
      </c>
      <c r="E382" s="261"/>
      <c r="F382" s="263" t="s">
        <v>756</v>
      </c>
      <c r="G382" s="261"/>
      <c r="H382" s="264">
        <v>235.62</v>
      </c>
      <c r="I382" s="265"/>
      <c r="J382" s="261"/>
      <c r="K382" s="261"/>
      <c r="L382" s="266"/>
      <c r="M382" s="267"/>
      <c r="N382" s="268"/>
      <c r="O382" s="268"/>
      <c r="P382" s="268"/>
      <c r="Q382" s="268"/>
      <c r="R382" s="268"/>
      <c r="S382" s="268"/>
      <c r="T382" s="26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0" t="s">
        <v>246</v>
      </c>
      <c r="AU382" s="270" t="s">
        <v>86</v>
      </c>
      <c r="AV382" s="14" t="s">
        <v>86</v>
      </c>
      <c r="AW382" s="14" t="s">
        <v>4</v>
      </c>
      <c r="AX382" s="14" t="s">
        <v>84</v>
      </c>
      <c r="AY382" s="270" t="s">
        <v>143</v>
      </c>
    </row>
    <row r="383" spans="1:65" s="2" customFormat="1" ht="16.5" customHeight="1">
      <c r="A383" s="39"/>
      <c r="B383" s="40"/>
      <c r="C383" s="282" t="s">
        <v>757</v>
      </c>
      <c r="D383" s="282" t="s">
        <v>533</v>
      </c>
      <c r="E383" s="283" t="s">
        <v>758</v>
      </c>
      <c r="F383" s="284" t="s">
        <v>759</v>
      </c>
      <c r="G383" s="285" t="s">
        <v>242</v>
      </c>
      <c r="H383" s="286">
        <v>15.3</v>
      </c>
      <c r="I383" s="287"/>
      <c r="J383" s="288">
        <f>ROUND(I383*H383,2)</f>
        <v>0</v>
      </c>
      <c r="K383" s="284" t="s">
        <v>243</v>
      </c>
      <c r="L383" s="289"/>
      <c r="M383" s="290" t="s">
        <v>1</v>
      </c>
      <c r="N383" s="291" t="s">
        <v>42</v>
      </c>
      <c r="O383" s="92"/>
      <c r="P383" s="236">
        <f>O383*H383</f>
        <v>0</v>
      </c>
      <c r="Q383" s="236">
        <v>0.175</v>
      </c>
      <c r="R383" s="236">
        <f>Q383*H383</f>
        <v>2.6774999999999998</v>
      </c>
      <c r="S383" s="236">
        <v>0</v>
      </c>
      <c r="T383" s="23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8" t="s">
        <v>175</v>
      </c>
      <c r="AT383" s="238" t="s">
        <v>533</v>
      </c>
      <c r="AU383" s="238" t="s">
        <v>86</v>
      </c>
      <c r="AY383" s="18" t="s">
        <v>143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8" t="s">
        <v>84</v>
      </c>
      <c r="BK383" s="239">
        <f>ROUND(I383*H383,2)</f>
        <v>0</v>
      </c>
      <c r="BL383" s="18" t="s">
        <v>160</v>
      </c>
      <c r="BM383" s="238" t="s">
        <v>760</v>
      </c>
    </row>
    <row r="384" spans="1:47" s="2" customFormat="1" ht="12">
      <c r="A384" s="39"/>
      <c r="B384" s="40"/>
      <c r="C384" s="41"/>
      <c r="D384" s="240" t="s">
        <v>152</v>
      </c>
      <c r="E384" s="41"/>
      <c r="F384" s="241" t="s">
        <v>759</v>
      </c>
      <c r="G384" s="41"/>
      <c r="H384" s="41"/>
      <c r="I384" s="242"/>
      <c r="J384" s="41"/>
      <c r="K384" s="41"/>
      <c r="L384" s="45"/>
      <c r="M384" s="243"/>
      <c r="N384" s="244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152</v>
      </c>
      <c r="AU384" s="18" t="s">
        <v>86</v>
      </c>
    </row>
    <row r="385" spans="1:51" s="14" customFormat="1" ht="12">
      <c r="A385" s="14"/>
      <c r="B385" s="260"/>
      <c r="C385" s="261"/>
      <c r="D385" s="240" t="s">
        <v>246</v>
      </c>
      <c r="E385" s="262" t="s">
        <v>1</v>
      </c>
      <c r="F385" s="263" t="s">
        <v>598</v>
      </c>
      <c r="G385" s="261"/>
      <c r="H385" s="264">
        <v>15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0" t="s">
        <v>246</v>
      </c>
      <c r="AU385" s="270" t="s">
        <v>86</v>
      </c>
      <c r="AV385" s="14" t="s">
        <v>86</v>
      </c>
      <c r="AW385" s="14" t="s">
        <v>32</v>
      </c>
      <c r="AX385" s="14" t="s">
        <v>84</v>
      </c>
      <c r="AY385" s="270" t="s">
        <v>143</v>
      </c>
    </row>
    <row r="386" spans="1:51" s="14" customFormat="1" ht="12">
      <c r="A386" s="14"/>
      <c r="B386" s="260"/>
      <c r="C386" s="261"/>
      <c r="D386" s="240" t="s">
        <v>246</v>
      </c>
      <c r="E386" s="261"/>
      <c r="F386" s="263" t="s">
        <v>761</v>
      </c>
      <c r="G386" s="261"/>
      <c r="H386" s="264">
        <v>15.3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0" t="s">
        <v>246</v>
      </c>
      <c r="AU386" s="270" t="s">
        <v>86</v>
      </c>
      <c r="AV386" s="14" t="s">
        <v>86</v>
      </c>
      <c r="AW386" s="14" t="s">
        <v>4</v>
      </c>
      <c r="AX386" s="14" t="s">
        <v>84</v>
      </c>
      <c r="AY386" s="270" t="s">
        <v>143</v>
      </c>
    </row>
    <row r="387" spans="1:65" s="2" customFormat="1" ht="21.75" customHeight="1">
      <c r="A387" s="39"/>
      <c r="B387" s="40"/>
      <c r="C387" s="227" t="s">
        <v>762</v>
      </c>
      <c r="D387" s="227" t="s">
        <v>146</v>
      </c>
      <c r="E387" s="228" t="s">
        <v>763</v>
      </c>
      <c r="F387" s="229" t="s">
        <v>764</v>
      </c>
      <c r="G387" s="230" t="s">
        <v>242</v>
      </c>
      <c r="H387" s="231">
        <v>246</v>
      </c>
      <c r="I387" s="232"/>
      <c r="J387" s="233">
        <f>ROUND(I387*H387,2)</f>
        <v>0</v>
      </c>
      <c r="K387" s="229" t="s">
        <v>243</v>
      </c>
      <c r="L387" s="45"/>
      <c r="M387" s="234" t="s">
        <v>1</v>
      </c>
      <c r="N387" s="235" t="s">
        <v>42</v>
      </c>
      <c r="O387" s="92"/>
      <c r="P387" s="236">
        <f>O387*H387</f>
        <v>0</v>
      </c>
      <c r="Q387" s="236">
        <v>0</v>
      </c>
      <c r="R387" s="236">
        <f>Q387*H387</f>
        <v>0</v>
      </c>
      <c r="S387" s="236">
        <v>0</v>
      </c>
      <c r="T387" s="237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8" t="s">
        <v>160</v>
      </c>
      <c r="AT387" s="238" t="s">
        <v>146</v>
      </c>
      <c r="AU387" s="238" t="s">
        <v>86</v>
      </c>
      <c r="AY387" s="18" t="s">
        <v>143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8" t="s">
        <v>84</v>
      </c>
      <c r="BK387" s="239">
        <f>ROUND(I387*H387,2)</f>
        <v>0</v>
      </c>
      <c r="BL387" s="18" t="s">
        <v>160</v>
      </c>
      <c r="BM387" s="238" t="s">
        <v>765</v>
      </c>
    </row>
    <row r="388" spans="1:47" s="2" customFormat="1" ht="12">
      <c r="A388" s="39"/>
      <c r="B388" s="40"/>
      <c r="C388" s="41"/>
      <c r="D388" s="240" t="s">
        <v>152</v>
      </c>
      <c r="E388" s="41"/>
      <c r="F388" s="241" t="s">
        <v>766</v>
      </c>
      <c r="G388" s="41"/>
      <c r="H388" s="41"/>
      <c r="I388" s="242"/>
      <c r="J388" s="41"/>
      <c r="K388" s="41"/>
      <c r="L388" s="45"/>
      <c r="M388" s="243"/>
      <c r="N388" s="244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152</v>
      </c>
      <c r="AU388" s="18" t="s">
        <v>86</v>
      </c>
    </row>
    <row r="389" spans="1:51" s="14" customFormat="1" ht="12">
      <c r="A389" s="14"/>
      <c r="B389" s="260"/>
      <c r="C389" s="261"/>
      <c r="D389" s="240" t="s">
        <v>246</v>
      </c>
      <c r="E389" s="262" t="s">
        <v>1</v>
      </c>
      <c r="F389" s="263" t="s">
        <v>767</v>
      </c>
      <c r="G389" s="261"/>
      <c r="H389" s="264">
        <v>246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0" t="s">
        <v>246</v>
      </c>
      <c r="AU389" s="270" t="s">
        <v>86</v>
      </c>
      <c r="AV389" s="14" t="s">
        <v>86</v>
      </c>
      <c r="AW389" s="14" t="s">
        <v>32</v>
      </c>
      <c r="AX389" s="14" t="s">
        <v>84</v>
      </c>
      <c r="AY389" s="270" t="s">
        <v>143</v>
      </c>
    </row>
    <row r="390" spans="1:63" s="12" customFormat="1" ht="22.8" customHeight="1">
      <c r="A390" s="12"/>
      <c r="B390" s="211"/>
      <c r="C390" s="212"/>
      <c r="D390" s="213" t="s">
        <v>76</v>
      </c>
      <c r="E390" s="225" t="s">
        <v>175</v>
      </c>
      <c r="F390" s="225" t="s">
        <v>768</v>
      </c>
      <c r="G390" s="212"/>
      <c r="H390" s="212"/>
      <c r="I390" s="215"/>
      <c r="J390" s="226">
        <f>BK390</f>
        <v>0</v>
      </c>
      <c r="K390" s="212"/>
      <c r="L390" s="217"/>
      <c r="M390" s="218"/>
      <c r="N390" s="219"/>
      <c r="O390" s="219"/>
      <c r="P390" s="220">
        <f>SUM(P391:P411)</f>
        <v>0</v>
      </c>
      <c r="Q390" s="219"/>
      <c r="R390" s="220">
        <f>SUM(R391:R411)</f>
        <v>2.65896</v>
      </c>
      <c r="S390" s="219"/>
      <c r="T390" s="221">
        <f>SUM(T391:T411)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22" t="s">
        <v>84</v>
      </c>
      <c r="AT390" s="223" t="s">
        <v>76</v>
      </c>
      <c r="AU390" s="223" t="s">
        <v>84</v>
      </c>
      <c r="AY390" s="222" t="s">
        <v>143</v>
      </c>
      <c r="BK390" s="224">
        <f>SUM(BK391:BK411)</f>
        <v>0</v>
      </c>
    </row>
    <row r="391" spans="1:65" s="2" customFormat="1" ht="16.5" customHeight="1">
      <c r="A391" s="39"/>
      <c r="B391" s="40"/>
      <c r="C391" s="227" t="s">
        <v>769</v>
      </c>
      <c r="D391" s="227" t="s">
        <v>146</v>
      </c>
      <c r="E391" s="228" t="s">
        <v>770</v>
      </c>
      <c r="F391" s="229" t="s">
        <v>771</v>
      </c>
      <c r="G391" s="230" t="s">
        <v>267</v>
      </c>
      <c r="H391" s="231">
        <v>12</v>
      </c>
      <c r="I391" s="232"/>
      <c r="J391" s="233">
        <f>ROUND(I391*H391,2)</f>
        <v>0</v>
      </c>
      <c r="K391" s="229" t="s">
        <v>1</v>
      </c>
      <c r="L391" s="45"/>
      <c r="M391" s="234" t="s">
        <v>1</v>
      </c>
      <c r="N391" s="235" t="s">
        <v>42</v>
      </c>
      <c r="O391" s="92"/>
      <c r="P391" s="236">
        <f>O391*H391</f>
        <v>0</v>
      </c>
      <c r="Q391" s="236">
        <v>0.00491</v>
      </c>
      <c r="R391" s="236">
        <f>Q391*H391</f>
        <v>0.05892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160</v>
      </c>
      <c r="AT391" s="238" t="s">
        <v>146</v>
      </c>
      <c r="AU391" s="238" t="s">
        <v>86</v>
      </c>
      <c r="AY391" s="18" t="s">
        <v>143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84</v>
      </c>
      <c r="BK391" s="239">
        <f>ROUND(I391*H391,2)</f>
        <v>0</v>
      </c>
      <c r="BL391" s="18" t="s">
        <v>160</v>
      </c>
      <c r="BM391" s="238" t="s">
        <v>772</v>
      </c>
    </row>
    <row r="392" spans="1:47" s="2" customFormat="1" ht="12">
      <c r="A392" s="39"/>
      <c r="B392" s="40"/>
      <c r="C392" s="41"/>
      <c r="D392" s="240" t="s">
        <v>152</v>
      </c>
      <c r="E392" s="41"/>
      <c r="F392" s="241" t="s">
        <v>773</v>
      </c>
      <c r="G392" s="41"/>
      <c r="H392" s="41"/>
      <c r="I392" s="242"/>
      <c r="J392" s="41"/>
      <c r="K392" s="41"/>
      <c r="L392" s="45"/>
      <c r="M392" s="243"/>
      <c r="N392" s="244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152</v>
      </c>
      <c r="AU392" s="18" t="s">
        <v>86</v>
      </c>
    </row>
    <row r="393" spans="1:51" s="14" customFormat="1" ht="12">
      <c r="A393" s="14"/>
      <c r="B393" s="260"/>
      <c r="C393" s="261"/>
      <c r="D393" s="240" t="s">
        <v>246</v>
      </c>
      <c r="E393" s="262" t="s">
        <v>1</v>
      </c>
      <c r="F393" s="263" t="s">
        <v>620</v>
      </c>
      <c r="G393" s="261"/>
      <c r="H393" s="264">
        <v>12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0" t="s">
        <v>246</v>
      </c>
      <c r="AU393" s="270" t="s">
        <v>86</v>
      </c>
      <c r="AV393" s="14" t="s">
        <v>86</v>
      </c>
      <c r="AW393" s="14" t="s">
        <v>32</v>
      </c>
      <c r="AX393" s="14" t="s">
        <v>84</v>
      </c>
      <c r="AY393" s="270" t="s">
        <v>143</v>
      </c>
    </row>
    <row r="394" spans="1:65" s="2" customFormat="1" ht="16.5" customHeight="1">
      <c r="A394" s="39"/>
      <c r="B394" s="40"/>
      <c r="C394" s="227" t="s">
        <v>774</v>
      </c>
      <c r="D394" s="227" t="s">
        <v>146</v>
      </c>
      <c r="E394" s="228" t="s">
        <v>775</v>
      </c>
      <c r="F394" s="229" t="s">
        <v>776</v>
      </c>
      <c r="G394" s="230" t="s">
        <v>267</v>
      </c>
      <c r="H394" s="231">
        <v>12</v>
      </c>
      <c r="I394" s="232"/>
      <c r="J394" s="233">
        <f>ROUND(I394*H394,2)</f>
        <v>0</v>
      </c>
      <c r="K394" s="229" t="s">
        <v>1</v>
      </c>
      <c r="L394" s="45"/>
      <c r="M394" s="234" t="s">
        <v>1</v>
      </c>
      <c r="N394" s="235" t="s">
        <v>42</v>
      </c>
      <c r="O394" s="92"/>
      <c r="P394" s="236">
        <f>O394*H394</f>
        <v>0</v>
      </c>
      <c r="Q394" s="236">
        <v>0</v>
      </c>
      <c r="R394" s="236">
        <f>Q394*H394</f>
        <v>0</v>
      </c>
      <c r="S394" s="236">
        <v>0</v>
      </c>
      <c r="T394" s="237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8" t="s">
        <v>160</v>
      </c>
      <c r="AT394" s="238" t="s">
        <v>146</v>
      </c>
      <c r="AU394" s="238" t="s">
        <v>86</v>
      </c>
      <c r="AY394" s="18" t="s">
        <v>143</v>
      </c>
      <c r="BE394" s="239">
        <f>IF(N394="základní",J394,0)</f>
        <v>0</v>
      </c>
      <c r="BF394" s="239">
        <f>IF(N394="snížená",J394,0)</f>
        <v>0</v>
      </c>
      <c r="BG394" s="239">
        <f>IF(N394="zákl. přenesená",J394,0)</f>
        <v>0</v>
      </c>
      <c r="BH394" s="239">
        <f>IF(N394="sníž. přenesená",J394,0)</f>
        <v>0</v>
      </c>
      <c r="BI394" s="239">
        <f>IF(N394="nulová",J394,0)</f>
        <v>0</v>
      </c>
      <c r="BJ394" s="18" t="s">
        <v>84</v>
      </c>
      <c r="BK394" s="239">
        <f>ROUND(I394*H394,2)</f>
        <v>0</v>
      </c>
      <c r="BL394" s="18" t="s">
        <v>160</v>
      </c>
      <c r="BM394" s="238" t="s">
        <v>777</v>
      </c>
    </row>
    <row r="395" spans="1:47" s="2" customFormat="1" ht="12">
      <c r="A395" s="39"/>
      <c r="B395" s="40"/>
      <c r="C395" s="41"/>
      <c r="D395" s="240" t="s">
        <v>152</v>
      </c>
      <c r="E395" s="41"/>
      <c r="F395" s="241" t="s">
        <v>776</v>
      </c>
      <c r="G395" s="41"/>
      <c r="H395" s="41"/>
      <c r="I395" s="242"/>
      <c r="J395" s="41"/>
      <c r="K395" s="41"/>
      <c r="L395" s="45"/>
      <c r="M395" s="243"/>
      <c r="N395" s="244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152</v>
      </c>
      <c r="AU395" s="18" t="s">
        <v>86</v>
      </c>
    </row>
    <row r="396" spans="1:51" s="14" customFormat="1" ht="12">
      <c r="A396" s="14"/>
      <c r="B396" s="260"/>
      <c r="C396" s="261"/>
      <c r="D396" s="240" t="s">
        <v>246</v>
      </c>
      <c r="E396" s="262" t="s">
        <v>1</v>
      </c>
      <c r="F396" s="263" t="s">
        <v>620</v>
      </c>
      <c r="G396" s="261"/>
      <c r="H396" s="264">
        <v>12</v>
      </c>
      <c r="I396" s="265"/>
      <c r="J396" s="261"/>
      <c r="K396" s="261"/>
      <c r="L396" s="266"/>
      <c r="M396" s="267"/>
      <c r="N396" s="268"/>
      <c r="O396" s="268"/>
      <c r="P396" s="268"/>
      <c r="Q396" s="268"/>
      <c r="R396" s="268"/>
      <c r="S396" s="268"/>
      <c r="T396" s="26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0" t="s">
        <v>246</v>
      </c>
      <c r="AU396" s="270" t="s">
        <v>86</v>
      </c>
      <c r="AV396" s="14" t="s">
        <v>86</v>
      </c>
      <c r="AW396" s="14" t="s">
        <v>32</v>
      </c>
      <c r="AX396" s="14" t="s">
        <v>84</v>
      </c>
      <c r="AY396" s="270" t="s">
        <v>143</v>
      </c>
    </row>
    <row r="397" spans="1:65" s="2" customFormat="1" ht="16.5" customHeight="1">
      <c r="A397" s="39"/>
      <c r="B397" s="40"/>
      <c r="C397" s="227" t="s">
        <v>778</v>
      </c>
      <c r="D397" s="227" t="s">
        <v>146</v>
      </c>
      <c r="E397" s="228" t="s">
        <v>779</v>
      </c>
      <c r="F397" s="229" t="s">
        <v>780</v>
      </c>
      <c r="G397" s="230" t="s">
        <v>781</v>
      </c>
      <c r="H397" s="231">
        <v>2</v>
      </c>
      <c r="I397" s="232"/>
      <c r="J397" s="233">
        <f>ROUND(I397*H397,2)</f>
        <v>0</v>
      </c>
      <c r="K397" s="229" t="s">
        <v>1</v>
      </c>
      <c r="L397" s="45"/>
      <c r="M397" s="234" t="s">
        <v>1</v>
      </c>
      <c r="N397" s="235" t="s">
        <v>42</v>
      </c>
      <c r="O397" s="92"/>
      <c r="P397" s="236">
        <f>O397*H397</f>
        <v>0</v>
      </c>
      <c r="Q397" s="236">
        <v>0.3</v>
      </c>
      <c r="R397" s="236">
        <f>Q397*H397</f>
        <v>0.6</v>
      </c>
      <c r="S397" s="236">
        <v>0</v>
      </c>
      <c r="T397" s="237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8" t="s">
        <v>160</v>
      </c>
      <c r="AT397" s="238" t="s">
        <v>146</v>
      </c>
      <c r="AU397" s="238" t="s">
        <v>86</v>
      </c>
      <c r="AY397" s="18" t="s">
        <v>143</v>
      </c>
      <c r="BE397" s="239">
        <f>IF(N397="základní",J397,0)</f>
        <v>0</v>
      </c>
      <c r="BF397" s="239">
        <f>IF(N397="snížená",J397,0)</f>
        <v>0</v>
      </c>
      <c r="BG397" s="239">
        <f>IF(N397="zákl. přenesená",J397,0)</f>
        <v>0</v>
      </c>
      <c r="BH397" s="239">
        <f>IF(N397="sníž. přenesená",J397,0)</f>
        <v>0</v>
      </c>
      <c r="BI397" s="239">
        <f>IF(N397="nulová",J397,0)</f>
        <v>0</v>
      </c>
      <c r="BJ397" s="18" t="s">
        <v>84</v>
      </c>
      <c r="BK397" s="239">
        <f>ROUND(I397*H397,2)</f>
        <v>0</v>
      </c>
      <c r="BL397" s="18" t="s">
        <v>160</v>
      </c>
      <c r="BM397" s="238" t="s">
        <v>782</v>
      </c>
    </row>
    <row r="398" spans="1:47" s="2" customFormat="1" ht="12">
      <c r="A398" s="39"/>
      <c r="B398" s="40"/>
      <c r="C398" s="41"/>
      <c r="D398" s="240" t="s">
        <v>152</v>
      </c>
      <c r="E398" s="41"/>
      <c r="F398" s="241" t="s">
        <v>783</v>
      </c>
      <c r="G398" s="41"/>
      <c r="H398" s="41"/>
      <c r="I398" s="242"/>
      <c r="J398" s="41"/>
      <c r="K398" s="41"/>
      <c r="L398" s="45"/>
      <c r="M398" s="243"/>
      <c r="N398" s="244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152</v>
      </c>
      <c r="AU398" s="18" t="s">
        <v>86</v>
      </c>
    </row>
    <row r="399" spans="1:51" s="14" customFormat="1" ht="12">
      <c r="A399" s="14"/>
      <c r="B399" s="260"/>
      <c r="C399" s="261"/>
      <c r="D399" s="240" t="s">
        <v>246</v>
      </c>
      <c r="E399" s="262" t="s">
        <v>1</v>
      </c>
      <c r="F399" s="263" t="s">
        <v>784</v>
      </c>
      <c r="G399" s="261"/>
      <c r="H399" s="264">
        <v>2</v>
      </c>
      <c r="I399" s="265"/>
      <c r="J399" s="261"/>
      <c r="K399" s="261"/>
      <c r="L399" s="266"/>
      <c r="M399" s="267"/>
      <c r="N399" s="268"/>
      <c r="O399" s="268"/>
      <c r="P399" s="268"/>
      <c r="Q399" s="268"/>
      <c r="R399" s="268"/>
      <c r="S399" s="268"/>
      <c r="T399" s="269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0" t="s">
        <v>246</v>
      </c>
      <c r="AU399" s="270" t="s">
        <v>86</v>
      </c>
      <c r="AV399" s="14" t="s">
        <v>86</v>
      </c>
      <c r="AW399" s="14" t="s">
        <v>32</v>
      </c>
      <c r="AX399" s="14" t="s">
        <v>84</v>
      </c>
      <c r="AY399" s="270" t="s">
        <v>143</v>
      </c>
    </row>
    <row r="400" spans="1:65" s="2" customFormat="1" ht="16.5" customHeight="1">
      <c r="A400" s="39"/>
      <c r="B400" s="40"/>
      <c r="C400" s="227" t="s">
        <v>785</v>
      </c>
      <c r="D400" s="227" t="s">
        <v>146</v>
      </c>
      <c r="E400" s="228" t="s">
        <v>786</v>
      </c>
      <c r="F400" s="229" t="s">
        <v>787</v>
      </c>
      <c r="G400" s="230" t="s">
        <v>788</v>
      </c>
      <c r="H400" s="231">
        <v>2</v>
      </c>
      <c r="I400" s="232"/>
      <c r="J400" s="233">
        <f>ROUND(I400*H400,2)</f>
        <v>0</v>
      </c>
      <c r="K400" s="229" t="s">
        <v>1</v>
      </c>
      <c r="L400" s="45"/>
      <c r="M400" s="234" t="s">
        <v>1</v>
      </c>
      <c r="N400" s="235" t="s">
        <v>42</v>
      </c>
      <c r="O400" s="92"/>
      <c r="P400" s="236">
        <f>O400*H400</f>
        <v>0</v>
      </c>
      <c r="Q400" s="236">
        <v>0.42368</v>
      </c>
      <c r="R400" s="236">
        <f>Q400*H400</f>
        <v>0.84736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160</v>
      </c>
      <c r="AT400" s="238" t="s">
        <v>146</v>
      </c>
      <c r="AU400" s="238" t="s">
        <v>86</v>
      </c>
      <c r="AY400" s="18" t="s">
        <v>143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84</v>
      </c>
      <c r="BK400" s="239">
        <f>ROUND(I400*H400,2)</f>
        <v>0</v>
      </c>
      <c r="BL400" s="18" t="s">
        <v>160</v>
      </c>
      <c r="BM400" s="238" t="s">
        <v>789</v>
      </c>
    </row>
    <row r="401" spans="1:47" s="2" customFormat="1" ht="12">
      <c r="A401" s="39"/>
      <c r="B401" s="40"/>
      <c r="C401" s="41"/>
      <c r="D401" s="240" t="s">
        <v>152</v>
      </c>
      <c r="E401" s="41"/>
      <c r="F401" s="241" t="s">
        <v>787</v>
      </c>
      <c r="G401" s="41"/>
      <c r="H401" s="41"/>
      <c r="I401" s="242"/>
      <c r="J401" s="41"/>
      <c r="K401" s="41"/>
      <c r="L401" s="45"/>
      <c r="M401" s="243"/>
      <c r="N401" s="244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152</v>
      </c>
      <c r="AU401" s="18" t="s">
        <v>86</v>
      </c>
    </row>
    <row r="402" spans="1:51" s="14" customFormat="1" ht="12">
      <c r="A402" s="14"/>
      <c r="B402" s="260"/>
      <c r="C402" s="261"/>
      <c r="D402" s="240" t="s">
        <v>246</v>
      </c>
      <c r="E402" s="262" t="s">
        <v>1</v>
      </c>
      <c r="F402" s="263" t="s">
        <v>790</v>
      </c>
      <c r="G402" s="261"/>
      <c r="H402" s="264">
        <v>2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0" t="s">
        <v>246</v>
      </c>
      <c r="AU402" s="270" t="s">
        <v>86</v>
      </c>
      <c r="AV402" s="14" t="s">
        <v>86</v>
      </c>
      <c r="AW402" s="14" t="s">
        <v>32</v>
      </c>
      <c r="AX402" s="14" t="s">
        <v>84</v>
      </c>
      <c r="AY402" s="270" t="s">
        <v>143</v>
      </c>
    </row>
    <row r="403" spans="1:65" s="2" customFormat="1" ht="16.5" customHeight="1">
      <c r="A403" s="39"/>
      <c r="B403" s="40"/>
      <c r="C403" s="227" t="s">
        <v>791</v>
      </c>
      <c r="D403" s="227" t="s">
        <v>146</v>
      </c>
      <c r="E403" s="228" t="s">
        <v>792</v>
      </c>
      <c r="F403" s="229" t="s">
        <v>793</v>
      </c>
      <c r="G403" s="230" t="s">
        <v>788</v>
      </c>
      <c r="H403" s="231">
        <v>2</v>
      </c>
      <c r="I403" s="232"/>
      <c r="J403" s="233">
        <f>ROUND(I403*H403,2)</f>
        <v>0</v>
      </c>
      <c r="K403" s="229" t="s">
        <v>1</v>
      </c>
      <c r="L403" s="45"/>
      <c r="M403" s="234" t="s">
        <v>1</v>
      </c>
      <c r="N403" s="235" t="s">
        <v>42</v>
      </c>
      <c r="O403" s="92"/>
      <c r="P403" s="236">
        <f>O403*H403</f>
        <v>0</v>
      </c>
      <c r="Q403" s="236">
        <v>0.4208</v>
      </c>
      <c r="R403" s="236">
        <f>Q403*H403</f>
        <v>0.8416</v>
      </c>
      <c r="S403" s="236">
        <v>0</v>
      </c>
      <c r="T403" s="23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8" t="s">
        <v>160</v>
      </c>
      <c r="AT403" s="238" t="s">
        <v>146</v>
      </c>
      <c r="AU403" s="238" t="s">
        <v>86</v>
      </c>
      <c r="AY403" s="18" t="s">
        <v>143</v>
      </c>
      <c r="BE403" s="239">
        <f>IF(N403="základní",J403,0)</f>
        <v>0</v>
      </c>
      <c r="BF403" s="239">
        <f>IF(N403="snížená",J403,0)</f>
        <v>0</v>
      </c>
      <c r="BG403" s="239">
        <f>IF(N403="zákl. přenesená",J403,0)</f>
        <v>0</v>
      </c>
      <c r="BH403" s="239">
        <f>IF(N403="sníž. přenesená",J403,0)</f>
        <v>0</v>
      </c>
      <c r="BI403" s="239">
        <f>IF(N403="nulová",J403,0)</f>
        <v>0</v>
      </c>
      <c r="BJ403" s="18" t="s">
        <v>84</v>
      </c>
      <c r="BK403" s="239">
        <f>ROUND(I403*H403,2)</f>
        <v>0</v>
      </c>
      <c r="BL403" s="18" t="s">
        <v>160</v>
      </c>
      <c r="BM403" s="238" t="s">
        <v>794</v>
      </c>
    </row>
    <row r="404" spans="1:47" s="2" customFormat="1" ht="12">
      <c r="A404" s="39"/>
      <c r="B404" s="40"/>
      <c r="C404" s="41"/>
      <c r="D404" s="240" t="s">
        <v>152</v>
      </c>
      <c r="E404" s="41"/>
      <c r="F404" s="241" t="s">
        <v>793</v>
      </c>
      <c r="G404" s="41"/>
      <c r="H404" s="41"/>
      <c r="I404" s="242"/>
      <c r="J404" s="41"/>
      <c r="K404" s="41"/>
      <c r="L404" s="45"/>
      <c r="M404" s="243"/>
      <c r="N404" s="244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152</v>
      </c>
      <c r="AU404" s="18" t="s">
        <v>86</v>
      </c>
    </row>
    <row r="405" spans="1:51" s="14" customFormat="1" ht="12">
      <c r="A405" s="14"/>
      <c r="B405" s="260"/>
      <c r="C405" s="261"/>
      <c r="D405" s="240" t="s">
        <v>246</v>
      </c>
      <c r="E405" s="262" t="s">
        <v>1</v>
      </c>
      <c r="F405" s="263" t="s">
        <v>790</v>
      </c>
      <c r="G405" s="261"/>
      <c r="H405" s="264">
        <v>2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0" t="s">
        <v>246</v>
      </c>
      <c r="AU405" s="270" t="s">
        <v>86</v>
      </c>
      <c r="AV405" s="14" t="s">
        <v>86</v>
      </c>
      <c r="AW405" s="14" t="s">
        <v>32</v>
      </c>
      <c r="AX405" s="14" t="s">
        <v>84</v>
      </c>
      <c r="AY405" s="270" t="s">
        <v>143</v>
      </c>
    </row>
    <row r="406" spans="1:65" s="2" customFormat="1" ht="21.75" customHeight="1">
      <c r="A406" s="39"/>
      <c r="B406" s="40"/>
      <c r="C406" s="227" t="s">
        <v>795</v>
      </c>
      <c r="D406" s="227" t="s">
        <v>146</v>
      </c>
      <c r="E406" s="228" t="s">
        <v>796</v>
      </c>
      <c r="F406" s="229" t="s">
        <v>797</v>
      </c>
      <c r="G406" s="230" t="s">
        <v>788</v>
      </c>
      <c r="H406" s="231">
        <v>1</v>
      </c>
      <c r="I406" s="232"/>
      <c r="J406" s="233">
        <f>ROUND(I406*H406,2)</f>
        <v>0</v>
      </c>
      <c r="K406" s="229" t="s">
        <v>1</v>
      </c>
      <c r="L406" s="45"/>
      <c r="M406" s="234" t="s">
        <v>1</v>
      </c>
      <c r="N406" s="235" t="s">
        <v>42</v>
      </c>
      <c r="O406" s="92"/>
      <c r="P406" s="236">
        <f>O406*H406</f>
        <v>0</v>
      </c>
      <c r="Q406" s="236">
        <v>0.31108</v>
      </c>
      <c r="R406" s="236">
        <f>Q406*H406</f>
        <v>0.31108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160</v>
      </c>
      <c r="AT406" s="238" t="s">
        <v>146</v>
      </c>
      <c r="AU406" s="238" t="s">
        <v>86</v>
      </c>
      <c r="AY406" s="18" t="s">
        <v>143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84</v>
      </c>
      <c r="BK406" s="239">
        <f>ROUND(I406*H406,2)</f>
        <v>0</v>
      </c>
      <c r="BL406" s="18" t="s">
        <v>160</v>
      </c>
      <c r="BM406" s="238" t="s">
        <v>798</v>
      </c>
    </row>
    <row r="407" spans="1:47" s="2" customFormat="1" ht="12">
      <c r="A407" s="39"/>
      <c r="B407" s="40"/>
      <c r="C407" s="41"/>
      <c r="D407" s="240" t="s">
        <v>152</v>
      </c>
      <c r="E407" s="41"/>
      <c r="F407" s="241" t="s">
        <v>797</v>
      </c>
      <c r="G407" s="41"/>
      <c r="H407" s="41"/>
      <c r="I407" s="242"/>
      <c r="J407" s="41"/>
      <c r="K407" s="41"/>
      <c r="L407" s="45"/>
      <c r="M407" s="243"/>
      <c r="N407" s="244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152</v>
      </c>
      <c r="AU407" s="18" t="s">
        <v>86</v>
      </c>
    </row>
    <row r="408" spans="1:51" s="14" customFormat="1" ht="12">
      <c r="A408" s="14"/>
      <c r="B408" s="260"/>
      <c r="C408" s="261"/>
      <c r="D408" s="240" t="s">
        <v>246</v>
      </c>
      <c r="E408" s="262" t="s">
        <v>1</v>
      </c>
      <c r="F408" s="263" t="s">
        <v>799</v>
      </c>
      <c r="G408" s="261"/>
      <c r="H408" s="264">
        <v>1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0" t="s">
        <v>246</v>
      </c>
      <c r="AU408" s="270" t="s">
        <v>86</v>
      </c>
      <c r="AV408" s="14" t="s">
        <v>86</v>
      </c>
      <c r="AW408" s="14" t="s">
        <v>32</v>
      </c>
      <c r="AX408" s="14" t="s">
        <v>84</v>
      </c>
      <c r="AY408" s="270" t="s">
        <v>143</v>
      </c>
    </row>
    <row r="409" spans="1:65" s="2" customFormat="1" ht="16.5" customHeight="1">
      <c r="A409" s="39"/>
      <c r="B409" s="40"/>
      <c r="C409" s="227" t="s">
        <v>800</v>
      </c>
      <c r="D409" s="227" t="s">
        <v>146</v>
      </c>
      <c r="E409" s="228" t="s">
        <v>801</v>
      </c>
      <c r="F409" s="229" t="s">
        <v>802</v>
      </c>
      <c r="G409" s="230" t="s">
        <v>788</v>
      </c>
      <c r="H409" s="231">
        <v>2</v>
      </c>
      <c r="I409" s="232"/>
      <c r="J409" s="233">
        <f>ROUND(I409*H409,2)</f>
        <v>0</v>
      </c>
      <c r="K409" s="229" t="s">
        <v>1</v>
      </c>
      <c r="L409" s="45"/>
      <c r="M409" s="234" t="s">
        <v>1</v>
      </c>
      <c r="N409" s="235" t="s">
        <v>42</v>
      </c>
      <c r="O409" s="92"/>
      <c r="P409" s="236">
        <f>O409*H409</f>
        <v>0</v>
      </c>
      <c r="Q409" s="236">
        <v>0</v>
      </c>
      <c r="R409" s="236">
        <f>Q409*H409</f>
        <v>0</v>
      </c>
      <c r="S409" s="236">
        <v>0</v>
      </c>
      <c r="T409" s="23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8" t="s">
        <v>160</v>
      </c>
      <c r="AT409" s="238" t="s">
        <v>146</v>
      </c>
      <c r="AU409" s="238" t="s">
        <v>86</v>
      </c>
      <c r="AY409" s="18" t="s">
        <v>143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8" t="s">
        <v>84</v>
      </c>
      <c r="BK409" s="239">
        <f>ROUND(I409*H409,2)</f>
        <v>0</v>
      </c>
      <c r="BL409" s="18" t="s">
        <v>160</v>
      </c>
      <c r="BM409" s="238" t="s">
        <v>803</v>
      </c>
    </row>
    <row r="410" spans="1:47" s="2" customFormat="1" ht="12">
      <c r="A410" s="39"/>
      <c r="B410" s="40"/>
      <c r="C410" s="41"/>
      <c r="D410" s="240" t="s">
        <v>152</v>
      </c>
      <c r="E410" s="41"/>
      <c r="F410" s="241" t="s">
        <v>802</v>
      </c>
      <c r="G410" s="41"/>
      <c r="H410" s="41"/>
      <c r="I410" s="242"/>
      <c r="J410" s="41"/>
      <c r="K410" s="41"/>
      <c r="L410" s="45"/>
      <c r="M410" s="243"/>
      <c r="N410" s="244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152</v>
      </c>
      <c r="AU410" s="18" t="s">
        <v>86</v>
      </c>
    </row>
    <row r="411" spans="1:51" s="14" customFormat="1" ht="12">
      <c r="A411" s="14"/>
      <c r="B411" s="260"/>
      <c r="C411" s="261"/>
      <c r="D411" s="240" t="s">
        <v>246</v>
      </c>
      <c r="E411" s="262" t="s">
        <v>1</v>
      </c>
      <c r="F411" s="263" t="s">
        <v>804</v>
      </c>
      <c r="G411" s="261"/>
      <c r="H411" s="264">
        <v>2</v>
      </c>
      <c r="I411" s="265"/>
      <c r="J411" s="261"/>
      <c r="K411" s="261"/>
      <c r="L411" s="266"/>
      <c r="M411" s="267"/>
      <c r="N411" s="268"/>
      <c r="O411" s="268"/>
      <c r="P411" s="268"/>
      <c r="Q411" s="268"/>
      <c r="R411" s="268"/>
      <c r="S411" s="268"/>
      <c r="T411" s="26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0" t="s">
        <v>246</v>
      </c>
      <c r="AU411" s="270" t="s">
        <v>86</v>
      </c>
      <c r="AV411" s="14" t="s">
        <v>86</v>
      </c>
      <c r="AW411" s="14" t="s">
        <v>32</v>
      </c>
      <c r="AX411" s="14" t="s">
        <v>84</v>
      </c>
      <c r="AY411" s="270" t="s">
        <v>143</v>
      </c>
    </row>
    <row r="412" spans="1:63" s="12" customFormat="1" ht="22.8" customHeight="1">
      <c r="A412" s="12"/>
      <c r="B412" s="211"/>
      <c r="C412" s="212"/>
      <c r="D412" s="213" t="s">
        <v>76</v>
      </c>
      <c r="E412" s="225" t="s">
        <v>181</v>
      </c>
      <c r="F412" s="225" t="s">
        <v>264</v>
      </c>
      <c r="G412" s="212"/>
      <c r="H412" s="212"/>
      <c r="I412" s="215"/>
      <c r="J412" s="226">
        <f>BK412</f>
        <v>0</v>
      </c>
      <c r="K412" s="212"/>
      <c r="L412" s="217"/>
      <c r="M412" s="218"/>
      <c r="N412" s="219"/>
      <c r="O412" s="219"/>
      <c r="P412" s="220">
        <f>SUM(P413:P484)</f>
        <v>0</v>
      </c>
      <c r="Q412" s="219"/>
      <c r="R412" s="220">
        <f>SUM(R413:R484)</f>
        <v>39.061345</v>
      </c>
      <c r="S412" s="219"/>
      <c r="T412" s="221">
        <f>SUM(T413:T484)</f>
        <v>0.6859999999999999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22" t="s">
        <v>84</v>
      </c>
      <c r="AT412" s="223" t="s">
        <v>76</v>
      </c>
      <c r="AU412" s="223" t="s">
        <v>84</v>
      </c>
      <c r="AY412" s="222" t="s">
        <v>143</v>
      </c>
      <c r="BK412" s="224">
        <f>SUM(BK413:BK484)</f>
        <v>0</v>
      </c>
    </row>
    <row r="413" spans="1:65" s="2" customFormat="1" ht="16.5" customHeight="1">
      <c r="A413" s="39"/>
      <c r="B413" s="40"/>
      <c r="C413" s="227" t="s">
        <v>805</v>
      </c>
      <c r="D413" s="227" t="s">
        <v>146</v>
      </c>
      <c r="E413" s="228" t="s">
        <v>806</v>
      </c>
      <c r="F413" s="229" t="s">
        <v>807</v>
      </c>
      <c r="G413" s="230" t="s">
        <v>788</v>
      </c>
      <c r="H413" s="231">
        <v>12</v>
      </c>
      <c r="I413" s="232"/>
      <c r="J413" s="233">
        <f>ROUND(I413*H413,2)</f>
        <v>0</v>
      </c>
      <c r="K413" s="229" t="s">
        <v>243</v>
      </c>
      <c r="L413" s="45"/>
      <c r="M413" s="234" t="s">
        <v>1</v>
      </c>
      <c r="N413" s="235" t="s">
        <v>42</v>
      </c>
      <c r="O413" s="92"/>
      <c r="P413" s="236">
        <f>O413*H413</f>
        <v>0</v>
      </c>
      <c r="Q413" s="236">
        <v>0.0007</v>
      </c>
      <c r="R413" s="236">
        <f>Q413*H413</f>
        <v>0.0084</v>
      </c>
      <c r="S413" s="236">
        <v>0</v>
      </c>
      <c r="T413" s="23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160</v>
      </c>
      <c r="AT413" s="238" t="s">
        <v>146</v>
      </c>
      <c r="AU413" s="238" t="s">
        <v>86</v>
      </c>
      <c r="AY413" s="18" t="s">
        <v>143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84</v>
      </c>
      <c r="BK413" s="239">
        <f>ROUND(I413*H413,2)</f>
        <v>0</v>
      </c>
      <c r="BL413" s="18" t="s">
        <v>160</v>
      </c>
      <c r="BM413" s="238" t="s">
        <v>808</v>
      </c>
    </row>
    <row r="414" spans="1:47" s="2" customFormat="1" ht="12">
      <c r="A414" s="39"/>
      <c r="B414" s="40"/>
      <c r="C414" s="41"/>
      <c r="D414" s="240" t="s">
        <v>152</v>
      </c>
      <c r="E414" s="41"/>
      <c r="F414" s="241" t="s">
        <v>809</v>
      </c>
      <c r="G414" s="41"/>
      <c r="H414" s="41"/>
      <c r="I414" s="242"/>
      <c r="J414" s="41"/>
      <c r="K414" s="41"/>
      <c r="L414" s="45"/>
      <c r="M414" s="243"/>
      <c r="N414" s="244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152</v>
      </c>
      <c r="AU414" s="18" t="s">
        <v>86</v>
      </c>
    </row>
    <row r="415" spans="1:51" s="14" customFormat="1" ht="12">
      <c r="A415" s="14"/>
      <c r="B415" s="260"/>
      <c r="C415" s="261"/>
      <c r="D415" s="240" t="s">
        <v>246</v>
      </c>
      <c r="E415" s="262" t="s">
        <v>1</v>
      </c>
      <c r="F415" s="263" t="s">
        <v>810</v>
      </c>
      <c r="G415" s="261"/>
      <c r="H415" s="264">
        <v>12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0" t="s">
        <v>246</v>
      </c>
      <c r="AU415" s="270" t="s">
        <v>86</v>
      </c>
      <c r="AV415" s="14" t="s">
        <v>86</v>
      </c>
      <c r="AW415" s="14" t="s">
        <v>32</v>
      </c>
      <c r="AX415" s="14" t="s">
        <v>84</v>
      </c>
      <c r="AY415" s="270" t="s">
        <v>143</v>
      </c>
    </row>
    <row r="416" spans="1:65" s="2" customFormat="1" ht="16.5" customHeight="1">
      <c r="A416" s="39"/>
      <c r="B416" s="40"/>
      <c r="C416" s="282" t="s">
        <v>811</v>
      </c>
      <c r="D416" s="282" t="s">
        <v>533</v>
      </c>
      <c r="E416" s="283" t="s">
        <v>812</v>
      </c>
      <c r="F416" s="284" t="s">
        <v>813</v>
      </c>
      <c r="G416" s="285" t="s">
        <v>788</v>
      </c>
      <c r="H416" s="286">
        <v>4</v>
      </c>
      <c r="I416" s="287"/>
      <c r="J416" s="288">
        <f>ROUND(I416*H416,2)</f>
        <v>0</v>
      </c>
      <c r="K416" s="284" t="s">
        <v>243</v>
      </c>
      <c r="L416" s="289"/>
      <c r="M416" s="290" t="s">
        <v>1</v>
      </c>
      <c r="N416" s="291" t="s">
        <v>42</v>
      </c>
      <c r="O416" s="92"/>
      <c r="P416" s="236">
        <f>O416*H416</f>
        <v>0</v>
      </c>
      <c r="Q416" s="236">
        <v>0.004</v>
      </c>
      <c r="R416" s="236">
        <f>Q416*H416</f>
        <v>0.016</v>
      </c>
      <c r="S416" s="236">
        <v>0</v>
      </c>
      <c r="T416" s="237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8" t="s">
        <v>175</v>
      </c>
      <c r="AT416" s="238" t="s">
        <v>533</v>
      </c>
      <c r="AU416" s="238" t="s">
        <v>86</v>
      </c>
      <c r="AY416" s="18" t="s">
        <v>143</v>
      </c>
      <c r="BE416" s="239">
        <f>IF(N416="základní",J416,0)</f>
        <v>0</v>
      </c>
      <c r="BF416" s="239">
        <f>IF(N416="snížená",J416,0)</f>
        <v>0</v>
      </c>
      <c r="BG416" s="239">
        <f>IF(N416="zákl. přenesená",J416,0)</f>
        <v>0</v>
      </c>
      <c r="BH416" s="239">
        <f>IF(N416="sníž. přenesená",J416,0)</f>
        <v>0</v>
      </c>
      <c r="BI416" s="239">
        <f>IF(N416="nulová",J416,0)</f>
        <v>0</v>
      </c>
      <c r="BJ416" s="18" t="s">
        <v>84</v>
      </c>
      <c r="BK416" s="239">
        <f>ROUND(I416*H416,2)</f>
        <v>0</v>
      </c>
      <c r="BL416" s="18" t="s">
        <v>160</v>
      </c>
      <c r="BM416" s="238" t="s">
        <v>814</v>
      </c>
    </row>
    <row r="417" spans="1:47" s="2" customFormat="1" ht="12">
      <c r="A417" s="39"/>
      <c r="B417" s="40"/>
      <c r="C417" s="41"/>
      <c r="D417" s="240" t="s">
        <v>152</v>
      </c>
      <c r="E417" s="41"/>
      <c r="F417" s="241" t="s">
        <v>813</v>
      </c>
      <c r="G417" s="41"/>
      <c r="H417" s="41"/>
      <c r="I417" s="242"/>
      <c r="J417" s="41"/>
      <c r="K417" s="41"/>
      <c r="L417" s="45"/>
      <c r="M417" s="243"/>
      <c r="N417" s="244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152</v>
      </c>
      <c r="AU417" s="18" t="s">
        <v>86</v>
      </c>
    </row>
    <row r="418" spans="1:51" s="14" customFormat="1" ht="12">
      <c r="A418" s="14"/>
      <c r="B418" s="260"/>
      <c r="C418" s="261"/>
      <c r="D418" s="240" t="s">
        <v>246</v>
      </c>
      <c r="E418" s="262" t="s">
        <v>1</v>
      </c>
      <c r="F418" s="263" t="s">
        <v>815</v>
      </c>
      <c r="G418" s="261"/>
      <c r="H418" s="264">
        <v>2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0" t="s">
        <v>246</v>
      </c>
      <c r="AU418" s="270" t="s">
        <v>86</v>
      </c>
      <c r="AV418" s="14" t="s">
        <v>86</v>
      </c>
      <c r="AW418" s="14" t="s">
        <v>32</v>
      </c>
      <c r="AX418" s="14" t="s">
        <v>77</v>
      </c>
      <c r="AY418" s="270" t="s">
        <v>143</v>
      </c>
    </row>
    <row r="419" spans="1:51" s="14" customFormat="1" ht="12">
      <c r="A419" s="14"/>
      <c r="B419" s="260"/>
      <c r="C419" s="261"/>
      <c r="D419" s="240" t="s">
        <v>246</v>
      </c>
      <c r="E419" s="262" t="s">
        <v>1</v>
      </c>
      <c r="F419" s="263" t="s">
        <v>816</v>
      </c>
      <c r="G419" s="261"/>
      <c r="H419" s="264">
        <v>2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0" t="s">
        <v>246</v>
      </c>
      <c r="AU419" s="270" t="s">
        <v>86</v>
      </c>
      <c r="AV419" s="14" t="s">
        <v>86</v>
      </c>
      <c r="AW419" s="14" t="s">
        <v>32</v>
      </c>
      <c r="AX419" s="14" t="s">
        <v>77</v>
      </c>
      <c r="AY419" s="270" t="s">
        <v>143</v>
      </c>
    </row>
    <row r="420" spans="1:51" s="15" customFormat="1" ht="12">
      <c r="A420" s="15"/>
      <c r="B420" s="271"/>
      <c r="C420" s="272"/>
      <c r="D420" s="240" t="s">
        <v>246</v>
      </c>
      <c r="E420" s="273" t="s">
        <v>1</v>
      </c>
      <c r="F420" s="274" t="s">
        <v>250</v>
      </c>
      <c r="G420" s="272"/>
      <c r="H420" s="275">
        <v>4</v>
      </c>
      <c r="I420" s="276"/>
      <c r="J420" s="272"/>
      <c r="K420" s="272"/>
      <c r="L420" s="277"/>
      <c r="M420" s="278"/>
      <c r="N420" s="279"/>
      <c r="O420" s="279"/>
      <c r="P420" s="279"/>
      <c r="Q420" s="279"/>
      <c r="R420" s="279"/>
      <c r="S420" s="279"/>
      <c r="T420" s="280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81" t="s">
        <v>246</v>
      </c>
      <c r="AU420" s="281" t="s">
        <v>86</v>
      </c>
      <c r="AV420" s="15" t="s">
        <v>160</v>
      </c>
      <c r="AW420" s="15" t="s">
        <v>32</v>
      </c>
      <c r="AX420" s="15" t="s">
        <v>84</v>
      </c>
      <c r="AY420" s="281" t="s">
        <v>143</v>
      </c>
    </row>
    <row r="421" spans="1:65" s="2" customFormat="1" ht="16.5" customHeight="1">
      <c r="A421" s="39"/>
      <c r="B421" s="40"/>
      <c r="C421" s="282" t="s">
        <v>817</v>
      </c>
      <c r="D421" s="282" t="s">
        <v>533</v>
      </c>
      <c r="E421" s="283" t="s">
        <v>818</v>
      </c>
      <c r="F421" s="284" t="s">
        <v>819</v>
      </c>
      <c r="G421" s="285" t="s">
        <v>788</v>
      </c>
      <c r="H421" s="286">
        <v>4</v>
      </c>
      <c r="I421" s="287"/>
      <c r="J421" s="288">
        <f>ROUND(I421*H421,2)</f>
        <v>0</v>
      </c>
      <c r="K421" s="284" t="s">
        <v>243</v>
      </c>
      <c r="L421" s="289"/>
      <c r="M421" s="290" t="s">
        <v>1</v>
      </c>
      <c r="N421" s="291" t="s">
        <v>42</v>
      </c>
      <c r="O421" s="92"/>
      <c r="P421" s="236">
        <f>O421*H421</f>
        <v>0</v>
      </c>
      <c r="Q421" s="236">
        <v>0.0013</v>
      </c>
      <c r="R421" s="236">
        <f>Q421*H421</f>
        <v>0.0052</v>
      </c>
      <c r="S421" s="236">
        <v>0</v>
      </c>
      <c r="T421" s="23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175</v>
      </c>
      <c r="AT421" s="238" t="s">
        <v>533</v>
      </c>
      <c r="AU421" s="238" t="s">
        <v>86</v>
      </c>
      <c r="AY421" s="18" t="s">
        <v>143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84</v>
      </c>
      <c r="BK421" s="239">
        <f>ROUND(I421*H421,2)</f>
        <v>0</v>
      </c>
      <c r="BL421" s="18" t="s">
        <v>160</v>
      </c>
      <c r="BM421" s="238" t="s">
        <v>820</v>
      </c>
    </row>
    <row r="422" spans="1:47" s="2" customFormat="1" ht="12">
      <c r="A422" s="39"/>
      <c r="B422" s="40"/>
      <c r="C422" s="41"/>
      <c r="D422" s="240" t="s">
        <v>152</v>
      </c>
      <c r="E422" s="41"/>
      <c r="F422" s="241" t="s">
        <v>819</v>
      </c>
      <c r="G422" s="41"/>
      <c r="H422" s="41"/>
      <c r="I422" s="242"/>
      <c r="J422" s="41"/>
      <c r="K422" s="41"/>
      <c r="L422" s="45"/>
      <c r="M422" s="243"/>
      <c r="N422" s="244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152</v>
      </c>
      <c r="AU422" s="18" t="s">
        <v>86</v>
      </c>
    </row>
    <row r="423" spans="1:51" s="14" customFormat="1" ht="12">
      <c r="A423" s="14"/>
      <c r="B423" s="260"/>
      <c r="C423" s="261"/>
      <c r="D423" s="240" t="s">
        <v>246</v>
      </c>
      <c r="E423" s="262" t="s">
        <v>1</v>
      </c>
      <c r="F423" s="263" t="s">
        <v>821</v>
      </c>
      <c r="G423" s="261"/>
      <c r="H423" s="264">
        <v>2</v>
      </c>
      <c r="I423" s="265"/>
      <c r="J423" s="261"/>
      <c r="K423" s="261"/>
      <c r="L423" s="266"/>
      <c r="M423" s="267"/>
      <c r="N423" s="268"/>
      <c r="O423" s="268"/>
      <c r="P423" s="268"/>
      <c r="Q423" s="268"/>
      <c r="R423" s="268"/>
      <c r="S423" s="268"/>
      <c r="T423" s="26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0" t="s">
        <v>246</v>
      </c>
      <c r="AU423" s="270" t="s">
        <v>86</v>
      </c>
      <c r="AV423" s="14" t="s">
        <v>86</v>
      </c>
      <c r="AW423" s="14" t="s">
        <v>32</v>
      </c>
      <c r="AX423" s="14" t="s">
        <v>77</v>
      </c>
      <c r="AY423" s="270" t="s">
        <v>143</v>
      </c>
    </row>
    <row r="424" spans="1:51" s="14" customFormat="1" ht="12">
      <c r="A424" s="14"/>
      <c r="B424" s="260"/>
      <c r="C424" s="261"/>
      <c r="D424" s="240" t="s">
        <v>246</v>
      </c>
      <c r="E424" s="262" t="s">
        <v>1</v>
      </c>
      <c r="F424" s="263" t="s">
        <v>822</v>
      </c>
      <c r="G424" s="261"/>
      <c r="H424" s="264">
        <v>2</v>
      </c>
      <c r="I424" s="265"/>
      <c r="J424" s="261"/>
      <c r="K424" s="261"/>
      <c r="L424" s="266"/>
      <c r="M424" s="267"/>
      <c r="N424" s="268"/>
      <c r="O424" s="268"/>
      <c r="P424" s="268"/>
      <c r="Q424" s="268"/>
      <c r="R424" s="268"/>
      <c r="S424" s="268"/>
      <c r="T424" s="269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0" t="s">
        <v>246</v>
      </c>
      <c r="AU424" s="270" t="s">
        <v>86</v>
      </c>
      <c r="AV424" s="14" t="s">
        <v>86</v>
      </c>
      <c r="AW424" s="14" t="s">
        <v>32</v>
      </c>
      <c r="AX424" s="14" t="s">
        <v>77</v>
      </c>
      <c r="AY424" s="270" t="s">
        <v>143</v>
      </c>
    </row>
    <row r="425" spans="1:51" s="15" customFormat="1" ht="12">
      <c r="A425" s="15"/>
      <c r="B425" s="271"/>
      <c r="C425" s="272"/>
      <c r="D425" s="240" t="s">
        <v>246</v>
      </c>
      <c r="E425" s="273" t="s">
        <v>1</v>
      </c>
      <c r="F425" s="274" t="s">
        <v>250</v>
      </c>
      <c r="G425" s="272"/>
      <c r="H425" s="275">
        <v>4</v>
      </c>
      <c r="I425" s="276"/>
      <c r="J425" s="272"/>
      <c r="K425" s="272"/>
      <c r="L425" s="277"/>
      <c r="M425" s="278"/>
      <c r="N425" s="279"/>
      <c r="O425" s="279"/>
      <c r="P425" s="279"/>
      <c r="Q425" s="279"/>
      <c r="R425" s="279"/>
      <c r="S425" s="279"/>
      <c r="T425" s="280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81" t="s">
        <v>246</v>
      </c>
      <c r="AU425" s="281" t="s">
        <v>86</v>
      </c>
      <c r="AV425" s="15" t="s">
        <v>160</v>
      </c>
      <c r="AW425" s="15" t="s">
        <v>32</v>
      </c>
      <c r="AX425" s="15" t="s">
        <v>84</v>
      </c>
      <c r="AY425" s="281" t="s">
        <v>143</v>
      </c>
    </row>
    <row r="426" spans="1:65" s="2" customFormat="1" ht="16.5" customHeight="1">
      <c r="A426" s="39"/>
      <c r="B426" s="40"/>
      <c r="C426" s="282" t="s">
        <v>823</v>
      </c>
      <c r="D426" s="282" t="s">
        <v>533</v>
      </c>
      <c r="E426" s="283" t="s">
        <v>824</v>
      </c>
      <c r="F426" s="284" t="s">
        <v>825</v>
      </c>
      <c r="G426" s="285" t="s">
        <v>788</v>
      </c>
      <c r="H426" s="286">
        <v>4</v>
      </c>
      <c r="I426" s="287"/>
      <c r="J426" s="288">
        <f>ROUND(I426*H426,2)</f>
        <v>0</v>
      </c>
      <c r="K426" s="284" t="s">
        <v>243</v>
      </c>
      <c r="L426" s="289"/>
      <c r="M426" s="290" t="s">
        <v>1</v>
      </c>
      <c r="N426" s="291" t="s">
        <v>42</v>
      </c>
      <c r="O426" s="92"/>
      <c r="P426" s="236">
        <f>O426*H426</f>
        <v>0</v>
      </c>
      <c r="Q426" s="236">
        <v>0.004</v>
      </c>
      <c r="R426" s="236">
        <f>Q426*H426</f>
        <v>0.016</v>
      </c>
      <c r="S426" s="236">
        <v>0</v>
      </c>
      <c r="T426" s="237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8" t="s">
        <v>175</v>
      </c>
      <c r="AT426" s="238" t="s">
        <v>533</v>
      </c>
      <c r="AU426" s="238" t="s">
        <v>86</v>
      </c>
      <c r="AY426" s="18" t="s">
        <v>143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8" t="s">
        <v>84</v>
      </c>
      <c r="BK426" s="239">
        <f>ROUND(I426*H426,2)</f>
        <v>0</v>
      </c>
      <c r="BL426" s="18" t="s">
        <v>160</v>
      </c>
      <c r="BM426" s="238" t="s">
        <v>826</v>
      </c>
    </row>
    <row r="427" spans="1:47" s="2" customFormat="1" ht="12">
      <c r="A427" s="39"/>
      <c r="B427" s="40"/>
      <c r="C427" s="41"/>
      <c r="D427" s="240" t="s">
        <v>152</v>
      </c>
      <c r="E427" s="41"/>
      <c r="F427" s="241" t="s">
        <v>825</v>
      </c>
      <c r="G427" s="41"/>
      <c r="H427" s="41"/>
      <c r="I427" s="242"/>
      <c r="J427" s="41"/>
      <c r="K427" s="41"/>
      <c r="L427" s="45"/>
      <c r="M427" s="243"/>
      <c r="N427" s="244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152</v>
      </c>
      <c r="AU427" s="18" t="s">
        <v>86</v>
      </c>
    </row>
    <row r="428" spans="1:51" s="14" customFormat="1" ht="12">
      <c r="A428" s="14"/>
      <c r="B428" s="260"/>
      <c r="C428" s="261"/>
      <c r="D428" s="240" t="s">
        <v>246</v>
      </c>
      <c r="E428" s="262" t="s">
        <v>1</v>
      </c>
      <c r="F428" s="263" t="s">
        <v>827</v>
      </c>
      <c r="G428" s="261"/>
      <c r="H428" s="264">
        <v>2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0" t="s">
        <v>246</v>
      </c>
      <c r="AU428" s="270" t="s">
        <v>86</v>
      </c>
      <c r="AV428" s="14" t="s">
        <v>86</v>
      </c>
      <c r="AW428" s="14" t="s">
        <v>32</v>
      </c>
      <c r="AX428" s="14" t="s">
        <v>77</v>
      </c>
      <c r="AY428" s="270" t="s">
        <v>143</v>
      </c>
    </row>
    <row r="429" spans="1:51" s="14" customFormat="1" ht="12">
      <c r="A429" s="14"/>
      <c r="B429" s="260"/>
      <c r="C429" s="261"/>
      <c r="D429" s="240" t="s">
        <v>246</v>
      </c>
      <c r="E429" s="262" t="s">
        <v>1</v>
      </c>
      <c r="F429" s="263" t="s">
        <v>828</v>
      </c>
      <c r="G429" s="261"/>
      <c r="H429" s="264">
        <v>2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0" t="s">
        <v>246</v>
      </c>
      <c r="AU429" s="270" t="s">
        <v>86</v>
      </c>
      <c r="AV429" s="14" t="s">
        <v>86</v>
      </c>
      <c r="AW429" s="14" t="s">
        <v>32</v>
      </c>
      <c r="AX429" s="14" t="s">
        <v>77</v>
      </c>
      <c r="AY429" s="270" t="s">
        <v>143</v>
      </c>
    </row>
    <row r="430" spans="1:51" s="15" customFormat="1" ht="12">
      <c r="A430" s="15"/>
      <c r="B430" s="271"/>
      <c r="C430" s="272"/>
      <c r="D430" s="240" t="s">
        <v>246</v>
      </c>
      <c r="E430" s="273" t="s">
        <v>1</v>
      </c>
      <c r="F430" s="274" t="s">
        <v>250</v>
      </c>
      <c r="G430" s="272"/>
      <c r="H430" s="275">
        <v>4</v>
      </c>
      <c r="I430" s="276"/>
      <c r="J430" s="272"/>
      <c r="K430" s="272"/>
      <c r="L430" s="277"/>
      <c r="M430" s="278"/>
      <c r="N430" s="279"/>
      <c r="O430" s="279"/>
      <c r="P430" s="279"/>
      <c r="Q430" s="279"/>
      <c r="R430" s="279"/>
      <c r="S430" s="279"/>
      <c r="T430" s="280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1" t="s">
        <v>246</v>
      </c>
      <c r="AU430" s="281" t="s">
        <v>86</v>
      </c>
      <c r="AV430" s="15" t="s">
        <v>160</v>
      </c>
      <c r="AW430" s="15" t="s">
        <v>32</v>
      </c>
      <c r="AX430" s="15" t="s">
        <v>84</v>
      </c>
      <c r="AY430" s="281" t="s">
        <v>143</v>
      </c>
    </row>
    <row r="431" spans="1:65" s="2" customFormat="1" ht="16.5" customHeight="1">
      <c r="A431" s="39"/>
      <c r="B431" s="40"/>
      <c r="C431" s="227" t="s">
        <v>829</v>
      </c>
      <c r="D431" s="227" t="s">
        <v>146</v>
      </c>
      <c r="E431" s="228" t="s">
        <v>830</v>
      </c>
      <c r="F431" s="229" t="s">
        <v>831</v>
      </c>
      <c r="G431" s="230" t="s">
        <v>788</v>
      </c>
      <c r="H431" s="231">
        <v>7</v>
      </c>
      <c r="I431" s="232"/>
      <c r="J431" s="233">
        <f>ROUND(I431*H431,2)</f>
        <v>0</v>
      </c>
      <c r="K431" s="229" t="s">
        <v>243</v>
      </c>
      <c r="L431" s="45"/>
      <c r="M431" s="234" t="s">
        <v>1</v>
      </c>
      <c r="N431" s="235" t="s">
        <v>42</v>
      </c>
      <c r="O431" s="92"/>
      <c r="P431" s="236">
        <f>O431*H431</f>
        <v>0</v>
      </c>
      <c r="Q431" s="236">
        <v>0.11241</v>
      </c>
      <c r="R431" s="236">
        <f>Q431*H431</f>
        <v>0.78687</v>
      </c>
      <c r="S431" s="236">
        <v>0</v>
      </c>
      <c r="T431" s="23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8" t="s">
        <v>160</v>
      </c>
      <c r="AT431" s="238" t="s">
        <v>146</v>
      </c>
      <c r="AU431" s="238" t="s">
        <v>86</v>
      </c>
      <c r="AY431" s="18" t="s">
        <v>143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8" t="s">
        <v>84</v>
      </c>
      <c r="BK431" s="239">
        <f>ROUND(I431*H431,2)</f>
        <v>0</v>
      </c>
      <c r="BL431" s="18" t="s">
        <v>160</v>
      </c>
      <c r="BM431" s="238" t="s">
        <v>832</v>
      </c>
    </row>
    <row r="432" spans="1:47" s="2" customFormat="1" ht="12">
      <c r="A432" s="39"/>
      <c r="B432" s="40"/>
      <c r="C432" s="41"/>
      <c r="D432" s="240" t="s">
        <v>152</v>
      </c>
      <c r="E432" s="41"/>
      <c r="F432" s="241" t="s">
        <v>833</v>
      </c>
      <c r="G432" s="41"/>
      <c r="H432" s="41"/>
      <c r="I432" s="242"/>
      <c r="J432" s="41"/>
      <c r="K432" s="41"/>
      <c r="L432" s="45"/>
      <c r="M432" s="243"/>
      <c r="N432" s="244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152</v>
      </c>
      <c r="AU432" s="18" t="s">
        <v>86</v>
      </c>
    </row>
    <row r="433" spans="1:51" s="14" customFormat="1" ht="12">
      <c r="A433" s="14"/>
      <c r="B433" s="260"/>
      <c r="C433" s="261"/>
      <c r="D433" s="240" t="s">
        <v>246</v>
      </c>
      <c r="E433" s="262" t="s">
        <v>1</v>
      </c>
      <c r="F433" s="263" t="s">
        <v>834</v>
      </c>
      <c r="G433" s="261"/>
      <c r="H433" s="264">
        <v>7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0" t="s">
        <v>246</v>
      </c>
      <c r="AU433" s="270" t="s">
        <v>86</v>
      </c>
      <c r="AV433" s="14" t="s">
        <v>86</v>
      </c>
      <c r="AW433" s="14" t="s">
        <v>32</v>
      </c>
      <c r="AX433" s="14" t="s">
        <v>84</v>
      </c>
      <c r="AY433" s="270" t="s">
        <v>143</v>
      </c>
    </row>
    <row r="434" spans="1:65" s="2" customFormat="1" ht="16.5" customHeight="1">
      <c r="A434" s="39"/>
      <c r="B434" s="40"/>
      <c r="C434" s="282" t="s">
        <v>835</v>
      </c>
      <c r="D434" s="282" t="s">
        <v>533</v>
      </c>
      <c r="E434" s="283" t="s">
        <v>836</v>
      </c>
      <c r="F434" s="284" t="s">
        <v>837</v>
      </c>
      <c r="G434" s="285" t="s">
        <v>788</v>
      </c>
      <c r="H434" s="286">
        <v>7</v>
      </c>
      <c r="I434" s="287"/>
      <c r="J434" s="288">
        <f>ROUND(I434*H434,2)</f>
        <v>0</v>
      </c>
      <c r="K434" s="284" t="s">
        <v>243</v>
      </c>
      <c r="L434" s="289"/>
      <c r="M434" s="290" t="s">
        <v>1</v>
      </c>
      <c r="N434" s="291" t="s">
        <v>42</v>
      </c>
      <c r="O434" s="92"/>
      <c r="P434" s="236">
        <f>O434*H434</f>
        <v>0</v>
      </c>
      <c r="Q434" s="236">
        <v>0.0061</v>
      </c>
      <c r="R434" s="236">
        <f>Q434*H434</f>
        <v>0.0427</v>
      </c>
      <c r="S434" s="236">
        <v>0</v>
      </c>
      <c r="T434" s="237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8" t="s">
        <v>175</v>
      </c>
      <c r="AT434" s="238" t="s">
        <v>533</v>
      </c>
      <c r="AU434" s="238" t="s">
        <v>86</v>
      </c>
      <c r="AY434" s="18" t="s">
        <v>143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8" t="s">
        <v>84</v>
      </c>
      <c r="BK434" s="239">
        <f>ROUND(I434*H434,2)</f>
        <v>0</v>
      </c>
      <c r="BL434" s="18" t="s">
        <v>160</v>
      </c>
      <c r="BM434" s="238" t="s">
        <v>838</v>
      </c>
    </row>
    <row r="435" spans="1:47" s="2" customFormat="1" ht="12">
      <c r="A435" s="39"/>
      <c r="B435" s="40"/>
      <c r="C435" s="41"/>
      <c r="D435" s="240" t="s">
        <v>152</v>
      </c>
      <c r="E435" s="41"/>
      <c r="F435" s="241" t="s">
        <v>837</v>
      </c>
      <c r="G435" s="41"/>
      <c r="H435" s="41"/>
      <c r="I435" s="242"/>
      <c r="J435" s="41"/>
      <c r="K435" s="41"/>
      <c r="L435" s="45"/>
      <c r="M435" s="243"/>
      <c r="N435" s="244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152</v>
      </c>
      <c r="AU435" s="18" t="s">
        <v>86</v>
      </c>
    </row>
    <row r="436" spans="1:51" s="14" customFormat="1" ht="12">
      <c r="A436" s="14"/>
      <c r="B436" s="260"/>
      <c r="C436" s="261"/>
      <c r="D436" s="240" t="s">
        <v>246</v>
      </c>
      <c r="E436" s="262" t="s">
        <v>1</v>
      </c>
      <c r="F436" s="263" t="s">
        <v>834</v>
      </c>
      <c r="G436" s="261"/>
      <c r="H436" s="264">
        <v>7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0" t="s">
        <v>246</v>
      </c>
      <c r="AU436" s="270" t="s">
        <v>86</v>
      </c>
      <c r="AV436" s="14" t="s">
        <v>86</v>
      </c>
      <c r="AW436" s="14" t="s">
        <v>32</v>
      </c>
      <c r="AX436" s="14" t="s">
        <v>84</v>
      </c>
      <c r="AY436" s="270" t="s">
        <v>143</v>
      </c>
    </row>
    <row r="437" spans="1:65" s="2" customFormat="1" ht="16.5" customHeight="1">
      <c r="A437" s="39"/>
      <c r="B437" s="40"/>
      <c r="C437" s="227" t="s">
        <v>839</v>
      </c>
      <c r="D437" s="227" t="s">
        <v>146</v>
      </c>
      <c r="E437" s="228" t="s">
        <v>840</v>
      </c>
      <c r="F437" s="229" t="s">
        <v>841</v>
      </c>
      <c r="G437" s="230" t="s">
        <v>242</v>
      </c>
      <c r="H437" s="231">
        <v>3</v>
      </c>
      <c r="I437" s="232"/>
      <c r="J437" s="233">
        <f>ROUND(I437*H437,2)</f>
        <v>0</v>
      </c>
      <c r="K437" s="229" t="s">
        <v>243</v>
      </c>
      <c r="L437" s="45"/>
      <c r="M437" s="234" t="s">
        <v>1</v>
      </c>
      <c r="N437" s="235" t="s">
        <v>42</v>
      </c>
      <c r="O437" s="92"/>
      <c r="P437" s="236">
        <f>O437*H437</f>
        <v>0</v>
      </c>
      <c r="Q437" s="236">
        <v>0.0006</v>
      </c>
      <c r="R437" s="236">
        <f>Q437*H437</f>
        <v>0.0018</v>
      </c>
      <c r="S437" s="236">
        <v>0</v>
      </c>
      <c r="T437" s="237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8" t="s">
        <v>160</v>
      </c>
      <c r="AT437" s="238" t="s">
        <v>146</v>
      </c>
      <c r="AU437" s="238" t="s">
        <v>86</v>
      </c>
      <c r="AY437" s="18" t="s">
        <v>143</v>
      </c>
      <c r="BE437" s="239">
        <f>IF(N437="základní",J437,0)</f>
        <v>0</v>
      </c>
      <c r="BF437" s="239">
        <f>IF(N437="snížená",J437,0)</f>
        <v>0</v>
      </c>
      <c r="BG437" s="239">
        <f>IF(N437="zákl. přenesená",J437,0)</f>
        <v>0</v>
      </c>
      <c r="BH437" s="239">
        <f>IF(N437="sníž. přenesená",J437,0)</f>
        <v>0</v>
      </c>
      <c r="BI437" s="239">
        <f>IF(N437="nulová",J437,0)</f>
        <v>0</v>
      </c>
      <c r="BJ437" s="18" t="s">
        <v>84</v>
      </c>
      <c r="BK437" s="239">
        <f>ROUND(I437*H437,2)</f>
        <v>0</v>
      </c>
      <c r="BL437" s="18" t="s">
        <v>160</v>
      </c>
      <c r="BM437" s="238" t="s">
        <v>842</v>
      </c>
    </row>
    <row r="438" spans="1:47" s="2" customFormat="1" ht="12">
      <c r="A438" s="39"/>
      <c r="B438" s="40"/>
      <c r="C438" s="41"/>
      <c r="D438" s="240" t="s">
        <v>152</v>
      </c>
      <c r="E438" s="41"/>
      <c r="F438" s="241" t="s">
        <v>843</v>
      </c>
      <c r="G438" s="41"/>
      <c r="H438" s="41"/>
      <c r="I438" s="242"/>
      <c r="J438" s="41"/>
      <c r="K438" s="41"/>
      <c r="L438" s="45"/>
      <c r="M438" s="243"/>
      <c r="N438" s="244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152</v>
      </c>
      <c r="AU438" s="18" t="s">
        <v>86</v>
      </c>
    </row>
    <row r="439" spans="1:51" s="14" customFormat="1" ht="12">
      <c r="A439" s="14"/>
      <c r="B439" s="260"/>
      <c r="C439" s="261"/>
      <c r="D439" s="240" t="s">
        <v>246</v>
      </c>
      <c r="E439" s="262" t="s">
        <v>1</v>
      </c>
      <c r="F439" s="263" t="s">
        <v>844</v>
      </c>
      <c r="G439" s="261"/>
      <c r="H439" s="264">
        <v>3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0" t="s">
        <v>246</v>
      </c>
      <c r="AU439" s="270" t="s">
        <v>86</v>
      </c>
      <c r="AV439" s="14" t="s">
        <v>86</v>
      </c>
      <c r="AW439" s="14" t="s">
        <v>32</v>
      </c>
      <c r="AX439" s="14" t="s">
        <v>84</v>
      </c>
      <c r="AY439" s="270" t="s">
        <v>143</v>
      </c>
    </row>
    <row r="440" spans="1:65" s="2" customFormat="1" ht="16.5" customHeight="1">
      <c r="A440" s="39"/>
      <c r="B440" s="40"/>
      <c r="C440" s="227" t="s">
        <v>845</v>
      </c>
      <c r="D440" s="227" t="s">
        <v>146</v>
      </c>
      <c r="E440" s="228" t="s">
        <v>846</v>
      </c>
      <c r="F440" s="229" t="s">
        <v>847</v>
      </c>
      <c r="G440" s="230" t="s">
        <v>242</v>
      </c>
      <c r="H440" s="231">
        <v>3</v>
      </c>
      <c r="I440" s="232"/>
      <c r="J440" s="233">
        <f>ROUND(I440*H440,2)</f>
        <v>0</v>
      </c>
      <c r="K440" s="229" t="s">
        <v>243</v>
      </c>
      <c r="L440" s="45"/>
      <c r="M440" s="234" t="s">
        <v>1</v>
      </c>
      <c r="N440" s="235" t="s">
        <v>42</v>
      </c>
      <c r="O440" s="92"/>
      <c r="P440" s="236">
        <f>O440*H440</f>
        <v>0</v>
      </c>
      <c r="Q440" s="236">
        <v>1E-05</v>
      </c>
      <c r="R440" s="236">
        <f>Q440*H440</f>
        <v>3.0000000000000004E-05</v>
      </c>
      <c r="S440" s="236">
        <v>0</v>
      </c>
      <c r="T440" s="237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8" t="s">
        <v>160</v>
      </c>
      <c r="AT440" s="238" t="s">
        <v>146</v>
      </c>
      <c r="AU440" s="238" t="s">
        <v>86</v>
      </c>
      <c r="AY440" s="18" t="s">
        <v>143</v>
      </c>
      <c r="BE440" s="239">
        <f>IF(N440="základní",J440,0)</f>
        <v>0</v>
      </c>
      <c r="BF440" s="239">
        <f>IF(N440="snížená",J440,0)</f>
        <v>0</v>
      </c>
      <c r="BG440" s="239">
        <f>IF(N440="zákl. přenesená",J440,0)</f>
        <v>0</v>
      </c>
      <c r="BH440" s="239">
        <f>IF(N440="sníž. přenesená",J440,0)</f>
        <v>0</v>
      </c>
      <c r="BI440" s="239">
        <f>IF(N440="nulová",J440,0)</f>
        <v>0</v>
      </c>
      <c r="BJ440" s="18" t="s">
        <v>84</v>
      </c>
      <c r="BK440" s="239">
        <f>ROUND(I440*H440,2)</f>
        <v>0</v>
      </c>
      <c r="BL440" s="18" t="s">
        <v>160</v>
      </c>
      <c r="BM440" s="238" t="s">
        <v>848</v>
      </c>
    </row>
    <row r="441" spans="1:47" s="2" customFormat="1" ht="12">
      <c r="A441" s="39"/>
      <c r="B441" s="40"/>
      <c r="C441" s="41"/>
      <c r="D441" s="240" t="s">
        <v>152</v>
      </c>
      <c r="E441" s="41"/>
      <c r="F441" s="241" t="s">
        <v>849</v>
      </c>
      <c r="G441" s="41"/>
      <c r="H441" s="41"/>
      <c r="I441" s="242"/>
      <c r="J441" s="41"/>
      <c r="K441" s="41"/>
      <c r="L441" s="45"/>
      <c r="M441" s="243"/>
      <c r="N441" s="244"/>
      <c r="O441" s="92"/>
      <c r="P441" s="92"/>
      <c r="Q441" s="92"/>
      <c r="R441" s="92"/>
      <c r="S441" s="92"/>
      <c r="T441" s="93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152</v>
      </c>
      <c r="AU441" s="18" t="s">
        <v>86</v>
      </c>
    </row>
    <row r="442" spans="1:51" s="14" customFormat="1" ht="12">
      <c r="A442" s="14"/>
      <c r="B442" s="260"/>
      <c r="C442" s="261"/>
      <c r="D442" s="240" t="s">
        <v>246</v>
      </c>
      <c r="E442" s="262" t="s">
        <v>1</v>
      </c>
      <c r="F442" s="263" t="s">
        <v>844</v>
      </c>
      <c r="G442" s="261"/>
      <c r="H442" s="264">
        <v>3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0" t="s">
        <v>246</v>
      </c>
      <c r="AU442" s="270" t="s">
        <v>86</v>
      </c>
      <c r="AV442" s="14" t="s">
        <v>86</v>
      </c>
      <c r="AW442" s="14" t="s">
        <v>32</v>
      </c>
      <c r="AX442" s="14" t="s">
        <v>84</v>
      </c>
      <c r="AY442" s="270" t="s">
        <v>143</v>
      </c>
    </row>
    <row r="443" spans="1:65" s="2" customFormat="1" ht="16.5" customHeight="1">
      <c r="A443" s="39"/>
      <c r="B443" s="40"/>
      <c r="C443" s="227" t="s">
        <v>850</v>
      </c>
      <c r="D443" s="227" t="s">
        <v>146</v>
      </c>
      <c r="E443" s="228" t="s">
        <v>851</v>
      </c>
      <c r="F443" s="229" t="s">
        <v>852</v>
      </c>
      <c r="G443" s="230" t="s">
        <v>267</v>
      </c>
      <c r="H443" s="231">
        <v>72</v>
      </c>
      <c r="I443" s="232"/>
      <c r="J443" s="233">
        <f>ROUND(I443*H443,2)</f>
        <v>0</v>
      </c>
      <c r="K443" s="229" t="s">
        <v>243</v>
      </c>
      <c r="L443" s="45"/>
      <c r="M443" s="234" t="s">
        <v>1</v>
      </c>
      <c r="N443" s="235" t="s">
        <v>42</v>
      </c>
      <c r="O443" s="92"/>
      <c r="P443" s="236">
        <f>O443*H443</f>
        <v>0</v>
      </c>
      <c r="Q443" s="236">
        <v>0.1554</v>
      </c>
      <c r="R443" s="236">
        <f>Q443*H443</f>
        <v>11.1888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160</v>
      </c>
      <c r="AT443" s="238" t="s">
        <v>146</v>
      </c>
      <c r="AU443" s="238" t="s">
        <v>86</v>
      </c>
      <c r="AY443" s="18" t="s">
        <v>143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84</v>
      </c>
      <c r="BK443" s="239">
        <f>ROUND(I443*H443,2)</f>
        <v>0</v>
      </c>
      <c r="BL443" s="18" t="s">
        <v>160</v>
      </c>
      <c r="BM443" s="238" t="s">
        <v>853</v>
      </c>
    </row>
    <row r="444" spans="1:47" s="2" customFormat="1" ht="12">
      <c r="A444" s="39"/>
      <c r="B444" s="40"/>
      <c r="C444" s="41"/>
      <c r="D444" s="240" t="s">
        <v>152</v>
      </c>
      <c r="E444" s="41"/>
      <c r="F444" s="241" t="s">
        <v>854</v>
      </c>
      <c r="G444" s="41"/>
      <c r="H444" s="41"/>
      <c r="I444" s="242"/>
      <c r="J444" s="41"/>
      <c r="K444" s="41"/>
      <c r="L444" s="45"/>
      <c r="M444" s="243"/>
      <c r="N444" s="244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152</v>
      </c>
      <c r="AU444" s="18" t="s">
        <v>86</v>
      </c>
    </row>
    <row r="445" spans="1:51" s="14" customFormat="1" ht="12">
      <c r="A445" s="14"/>
      <c r="B445" s="260"/>
      <c r="C445" s="261"/>
      <c r="D445" s="240" t="s">
        <v>246</v>
      </c>
      <c r="E445" s="262" t="s">
        <v>1</v>
      </c>
      <c r="F445" s="263" t="s">
        <v>855</v>
      </c>
      <c r="G445" s="261"/>
      <c r="H445" s="264">
        <v>72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0" t="s">
        <v>246</v>
      </c>
      <c r="AU445" s="270" t="s">
        <v>86</v>
      </c>
      <c r="AV445" s="14" t="s">
        <v>86</v>
      </c>
      <c r="AW445" s="14" t="s">
        <v>32</v>
      </c>
      <c r="AX445" s="14" t="s">
        <v>84</v>
      </c>
      <c r="AY445" s="270" t="s">
        <v>143</v>
      </c>
    </row>
    <row r="446" spans="1:65" s="2" customFormat="1" ht="16.5" customHeight="1">
      <c r="A446" s="39"/>
      <c r="B446" s="40"/>
      <c r="C446" s="282" t="s">
        <v>856</v>
      </c>
      <c r="D446" s="282" t="s">
        <v>533</v>
      </c>
      <c r="E446" s="283" t="s">
        <v>857</v>
      </c>
      <c r="F446" s="284" t="s">
        <v>858</v>
      </c>
      <c r="G446" s="285" t="s">
        <v>267</v>
      </c>
      <c r="H446" s="286">
        <v>72</v>
      </c>
      <c r="I446" s="287"/>
      <c r="J446" s="288">
        <f>ROUND(I446*H446,2)</f>
        <v>0</v>
      </c>
      <c r="K446" s="284" t="s">
        <v>243</v>
      </c>
      <c r="L446" s="289"/>
      <c r="M446" s="290" t="s">
        <v>1</v>
      </c>
      <c r="N446" s="291" t="s">
        <v>42</v>
      </c>
      <c r="O446" s="92"/>
      <c r="P446" s="236">
        <f>O446*H446</f>
        <v>0</v>
      </c>
      <c r="Q446" s="236">
        <v>0.08</v>
      </c>
      <c r="R446" s="236">
        <f>Q446*H446</f>
        <v>5.76</v>
      </c>
      <c r="S446" s="236">
        <v>0</v>
      </c>
      <c r="T446" s="23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8" t="s">
        <v>175</v>
      </c>
      <c r="AT446" s="238" t="s">
        <v>533</v>
      </c>
      <c r="AU446" s="238" t="s">
        <v>86</v>
      </c>
      <c r="AY446" s="18" t="s">
        <v>143</v>
      </c>
      <c r="BE446" s="239">
        <f>IF(N446="základní",J446,0)</f>
        <v>0</v>
      </c>
      <c r="BF446" s="239">
        <f>IF(N446="snížená",J446,0)</f>
        <v>0</v>
      </c>
      <c r="BG446" s="239">
        <f>IF(N446="zákl. přenesená",J446,0)</f>
        <v>0</v>
      </c>
      <c r="BH446" s="239">
        <f>IF(N446="sníž. přenesená",J446,0)</f>
        <v>0</v>
      </c>
      <c r="BI446" s="239">
        <f>IF(N446="nulová",J446,0)</f>
        <v>0</v>
      </c>
      <c r="BJ446" s="18" t="s">
        <v>84</v>
      </c>
      <c r="BK446" s="239">
        <f>ROUND(I446*H446,2)</f>
        <v>0</v>
      </c>
      <c r="BL446" s="18" t="s">
        <v>160</v>
      </c>
      <c r="BM446" s="238" t="s">
        <v>859</v>
      </c>
    </row>
    <row r="447" spans="1:47" s="2" customFormat="1" ht="12">
      <c r="A447" s="39"/>
      <c r="B447" s="40"/>
      <c r="C447" s="41"/>
      <c r="D447" s="240" t="s">
        <v>152</v>
      </c>
      <c r="E447" s="41"/>
      <c r="F447" s="241" t="s">
        <v>858</v>
      </c>
      <c r="G447" s="41"/>
      <c r="H447" s="41"/>
      <c r="I447" s="242"/>
      <c r="J447" s="41"/>
      <c r="K447" s="41"/>
      <c r="L447" s="45"/>
      <c r="M447" s="243"/>
      <c r="N447" s="244"/>
      <c r="O447" s="92"/>
      <c r="P447" s="92"/>
      <c r="Q447" s="92"/>
      <c r="R447" s="92"/>
      <c r="S447" s="92"/>
      <c r="T447" s="93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152</v>
      </c>
      <c r="AU447" s="18" t="s">
        <v>86</v>
      </c>
    </row>
    <row r="448" spans="1:65" s="2" customFormat="1" ht="16.5" customHeight="1">
      <c r="A448" s="39"/>
      <c r="B448" s="40"/>
      <c r="C448" s="227" t="s">
        <v>860</v>
      </c>
      <c r="D448" s="227" t="s">
        <v>146</v>
      </c>
      <c r="E448" s="228" t="s">
        <v>861</v>
      </c>
      <c r="F448" s="229" t="s">
        <v>862</v>
      </c>
      <c r="G448" s="230" t="s">
        <v>267</v>
      </c>
      <c r="H448" s="231">
        <v>144</v>
      </c>
      <c r="I448" s="232"/>
      <c r="J448" s="233">
        <f>ROUND(I448*H448,2)</f>
        <v>0</v>
      </c>
      <c r="K448" s="229" t="s">
        <v>243</v>
      </c>
      <c r="L448" s="45"/>
      <c r="M448" s="234" t="s">
        <v>1</v>
      </c>
      <c r="N448" s="235" t="s">
        <v>42</v>
      </c>
      <c r="O448" s="92"/>
      <c r="P448" s="236">
        <f>O448*H448</f>
        <v>0</v>
      </c>
      <c r="Q448" s="236">
        <v>0.10095</v>
      </c>
      <c r="R448" s="236">
        <f>Q448*H448</f>
        <v>14.5368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160</v>
      </c>
      <c r="AT448" s="238" t="s">
        <v>146</v>
      </c>
      <c r="AU448" s="238" t="s">
        <v>86</v>
      </c>
      <c r="AY448" s="18" t="s">
        <v>143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84</v>
      </c>
      <c r="BK448" s="239">
        <f>ROUND(I448*H448,2)</f>
        <v>0</v>
      </c>
      <c r="BL448" s="18" t="s">
        <v>160</v>
      </c>
      <c r="BM448" s="238" t="s">
        <v>863</v>
      </c>
    </row>
    <row r="449" spans="1:47" s="2" customFormat="1" ht="12">
      <c r="A449" s="39"/>
      <c r="B449" s="40"/>
      <c r="C449" s="41"/>
      <c r="D449" s="240" t="s">
        <v>152</v>
      </c>
      <c r="E449" s="41"/>
      <c r="F449" s="241" t="s">
        <v>864</v>
      </c>
      <c r="G449" s="41"/>
      <c r="H449" s="41"/>
      <c r="I449" s="242"/>
      <c r="J449" s="41"/>
      <c r="K449" s="41"/>
      <c r="L449" s="45"/>
      <c r="M449" s="243"/>
      <c r="N449" s="244"/>
      <c r="O449" s="92"/>
      <c r="P449" s="92"/>
      <c r="Q449" s="92"/>
      <c r="R449" s="92"/>
      <c r="S449" s="92"/>
      <c r="T449" s="93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152</v>
      </c>
      <c r="AU449" s="18" t="s">
        <v>86</v>
      </c>
    </row>
    <row r="450" spans="1:51" s="14" customFormat="1" ht="12">
      <c r="A450" s="14"/>
      <c r="B450" s="260"/>
      <c r="C450" s="261"/>
      <c r="D450" s="240" t="s">
        <v>246</v>
      </c>
      <c r="E450" s="262" t="s">
        <v>1</v>
      </c>
      <c r="F450" s="263" t="s">
        <v>865</v>
      </c>
      <c r="G450" s="261"/>
      <c r="H450" s="264">
        <v>144</v>
      </c>
      <c r="I450" s="265"/>
      <c r="J450" s="261"/>
      <c r="K450" s="261"/>
      <c r="L450" s="266"/>
      <c r="M450" s="267"/>
      <c r="N450" s="268"/>
      <c r="O450" s="268"/>
      <c r="P450" s="268"/>
      <c r="Q450" s="268"/>
      <c r="R450" s="268"/>
      <c r="S450" s="268"/>
      <c r="T450" s="26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0" t="s">
        <v>246</v>
      </c>
      <c r="AU450" s="270" t="s">
        <v>86</v>
      </c>
      <c r="AV450" s="14" t="s">
        <v>86</v>
      </c>
      <c r="AW450" s="14" t="s">
        <v>32</v>
      </c>
      <c r="AX450" s="14" t="s">
        <v>84</v>
      </c>
      <c r="AY450" s="270" t="s">
        <v>143</v>
      </c>
    </row>
    <row r="451" spans="1:65" s="2" customFormat="1" ht="16.5" customHeight="1">
      <c r="A451" s="39"/>
      <c r="B451" s="40"/>
      <c r="C451" s="282" t="s">
        <v>866</v>
      </c>
      <c r="D451" s="282" t="s">
        <v>533</v>
      </c>
      <c r="E451" s="283" t="s">
        <v>867</v>
      </c>
      <c r="F451" s="284" t="s">
        <v>868</v>
      </c>
      <c r="G451" s="285" t="s">
        <v>267</v>
      </c>
      <c r="H451" s="286">
        <v>144</v>
      </c>
      <c r="I451" s="287"/>
      <c r="J451" s="288">
        <f>ROUND(I451*H451,2)</f>
        <v>0</v>
      </c>
      <c r="K451" s="284" t="s">
        <v>243</v>
      </c>
      <c r="L451" s="289"/>
      <c r="M451" s="290" t="s">
        <v>1</v>
      </c>
      <c r="N451" s="291" t="s">
        <v>42</v>
      </c>
      <c r="O451" s="92"/>
      <c r="P451" s="236">
        <f>O451*H451</f>
        <v>0</v>
      </c>
      <c r="Q451" s="236">
        <v>0.046</v>
      </c>
      <c r="R451" s="236">
        <f>Q451*H451</f>
        <v>6.624</v>
      </c>
      <c r="S451" s="236">
        <v>0</v>
      </c>
      <c r="T451" s="23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8" t="s">
        <v>175</v>
      </c>
      <c r="AT451" s="238" t="s">
        <v>533</v>
      </c>
      <c r="AU451" s="238" t="s">
        <v>86</v>
      </c>
      <c r="AY451" s="18" t="s">
        <v>143</v>
      </c>
      <c r="BE451" s="239">
        <f>IF(N451="základní",J451,0)</f>
        <v>0</v>
      </c>
      <c r="BF451" s="239">
        <f>IF(N451="snížená",J451,0)</f>
        <v>0</v>
      </c>
      <c r="BG451" s="239">
        <f>IF(N451="zákl. přenesená",J451,0)</f>
        <v>0</v>
      </c>
      <c r="BH451" s="239">
        <f>IF(N451="sníž. přenesená",J451,0)</f>
        <v>0</v>
      </c>
      <c r="BI451" s="239">
        <f>IF(N451="nulová",J451,0)</f>
        <v>0</v>
      </c>
      <c r="BJ451" s="18" t="s">
        <v>84</v>
      </c>
      <c r="BK451" s="239">
        <f>ROUND(I451*H451,2)</f>
        <v>0</v>
      </c>
      <c r="BL451" s="18" t="s">
        <v>160</v>
      </c>
      <c r="BM451" s="238" t="s">
        <v>869</v>
      </c>
    </row>
    <row r="452" spans="1:47" s="2" customFormat="1" ht="12">
      <c r="A452" s="39"/>
      <c r="B452" s="40"/>
      <c r="C452" s="41"/>
      <c r="D452" s="240" t="s">
        <v>152</v>
      </c>
      <c r="E452" s="41"/>
      <c r="F452" s="241" t="s">
        <v>868</v>
      </c>
      <c r="G452" s="41"/>
      <c r="H452" s="41"/>
      <c r="I452" s="242"/>
      <c r="J452" s="41"/>
      <c r="K452" s="41"/>
      <c r="L452" s="45"/>
      <c r="M452" s="243"/>
      <c r="N452" s="244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152</v>
      </c>
      <c r="AU452" s="18" t="s">
        <v>86</v>
      </c>
    </row>
    <row r="453" spans="1:65" s="2" customFormat="1" ht="16.5" customHeight="1">
      <c r="A453" s="39"/>
      <c r="B453" s="40"/>
      <c r="C453" s="227" t="s">
        <v>870</v>
      </c>
      <c r="D453" s="227" t="s">
        <v>146</v>
      </c>
      <c r="E453" s="228" t="s">
        <v>871</v>
      </c>
      <c r="F453" s="229" t="s">
        <v>872</v>
      </c>
      <c r="G453" s="230" t="s">
        <v>267</v>
      </c>
      <c r="H453" s="231">
        <v>43.5</v>
      </c>
      <c r="I453" s="232"/>
      <c r="J453" s="233">
        <f>ROUND(I453*H453,2)</f>
        <v>0</v>
      </c>
      <c r="K453" s="229" t="s">
        <v>243</v>
      </c>
      <c r="L453" s="45"/>
      <c r="M453" s="234" t="s">
        <v>1</v>
      </c>
      <c r="N453" s="235" t="s">
        <v>42</v>
      </c>
      <c r="O453" s="92"/>
      <c r="P453" s="236">
        <f>O453*H453</f>
        <v>0</v>
      </c>
      <c r="Q453" s="236">
        <v>0</v>
      </c>
      <c r="R453" s="236">
        <f>Q453*H453</f>
        <v>0</v>
      </c>
      <c r="S453" s="236">
        <v>0</v>
      </c>
      <c r="T453" s="23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8" t="s">
        <v>160</v>
      </c>
      <c r="AT453" s="238" t="s">
        <v>146</v>
      </c>
      <c r="AU453" s="238" t="s">
        <v>86</v>
      </c>
      <c r="AY453" s="18" t="s">
        <v>143</v>
      </c>
      <c r="BE453" s="239">
        <f>IF(N453="základní",J453,0)</f>
        <v>0</v>
      </c>
      <c r="BF453" s="239">
        <f>IF(N453="snížená",J453,0)</f>
        <v>0</v>
      </c>
      <c r="BG453" s="239">
        <f>IF(N453="zákl. přenesená",J453,0)</f>
        <v>0</v>
      </c>
      <c r="BH453" s="239">
        <f>IF(N453="sníž. přenesená",J453,0)</f>
        <v>0</v>
      </c>
      <c r="BI453" s="239">
        <f>IF(N453="nulová",J453,0)</f>
        <v>0</v>
      </c>
      <c r="BJ453" s="18" t="s">
        <v>84</v>
      </c>
      <c r="BK453" s="239">
        <f>ROUND(I453*H453,2)</f>
        <v>0</v>
      </c>
      <c r="BL453" s="18" t="s">
        <v>160</v>
      </c>
      <c r="BM453" s="238" t="s">
        <v>873</v>
      </c>
    </row>
    <row r="454" spans="1:47" s="2" customFormat="1" ht="12">
      <c r="A454" s="39"/>
      <c r="B454" s="40"/>
      <c r="C454" s="41"/>
      <c r="D454" s="240" t="s">
        <v>152</v>
      </c>
      <c r="E454" s="41"/>
      <c r="F454" s="241" t="s">
        <v>874</v>
      </c>
      <c r="G454" s="41"/>
      <c r="H454" s="41"/>
      <c r="I454" s="242"/>
      <c r="J454" s="41"/>
      <c r="K454" s="41"/>
      <c r="L454" s="45"/>
      <c r="M454" s="243"/>
      <c r="N454" s="244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152</v>
      </c>
      <c r="AU454" s="18" t="s">
        <v>86</v>
      </c>
    </row>
    <row r="455" spans="1:51" s="14" customFormat="1" ht="12">
      <c r="A455" s="14"/>
      <c r="B455" s="260"/>
      <c r="C455" s="261"/>
      <c r="D455" s="240" t="s">
        <v>246</v>
      </c>
      <c r="E455" s="262" t="s">
        <v>1</v>
      </c>
      <c r="F455" s="263" t="s">
        <v>875</v>
      </c>
      <c r="G455" s="261"/>
      <c r="H455" s="264">
        <v>43.5</v>
      </c>
      <c r="I455" s="265"/>
      <c r="J455" s="261"/>
      <c r="K455" s="261"/>
      <c r="L455" s="266"/>
      <c r="M455" s="267"/>
      <c r="N455" s="268"/>
      <c r="O455" s="268"/>
      <c r="P455" s="268"/>
      <c r="Q455" s="268"/>
      <c r="R455" s="268"/>
      <c r="S455" s="268"/>
      <c r="T455" s="26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0" t="s">
        <v>246</v>
      </c>
      <c r="AU455" s="270" t="s">
        <v>86</v>
      </c>
      <c r="AV455" s="14" t="s">
        <v>86</v>
      </c>
      <c r="AW455" s="14" t="s">
        <v>32</v>
      </c>
      <c r="AX455" s="14" t="s">
        <v>84</v>
      </c>
      <c r="AY455" s="270" t="s">
        <v>143</v>
      </c>
    </row>
    <row r="456" spans="1:65" s="2" customFormat="1" ht="16.5" customHeight="1">
      <c r="A456" s="39"/>
      <c r="B456" s="40"/>
      <c r="C456" s="227" t="s">
        <v>876</v>
      </c>
      <c r="D456" s="227" t="s">
        <v>146</v>
      </c>
      <c r="E456" s="228" t="s">
        <v>877</v>
      </c>
      <c r="F456" s="229" t="s">
        <v>878</v>
      </c>
      <c r="G456" s="230" t="s">
        <v>267</v>
      </c>
      <c r="H456" s="231">
        <v>43.5</v>
      </c>
      <c r="I456" s="232"/>
      <c r="J456" s="233">
        <f>ROUND(I456*H456,2)</f>
        <v>0</v>
      </c>
      <c r="K456" s="229" t="s">
        <v>243</v>
      </c>
      <c r="L456" s="45"/>
      <c r="M456" s="234" t="s">
        <v>1</v>
      </c>
      <c r="N456" s="235" t="s">
        <v>42</v>
      </c>
      <c r="O456" s="92"/>
      <c r="P456" s="236">
        <f>O456*H456</f>
        <v>0</v>
      </c>
      <c r="Q456" s="236">
        <v>0.00011</v>
      </c>
      <c r="R456" s="236">
        <f>Q456*H456</f>
        <v>0.004785</v>
      </c>
      <c r="S456" s="236">
        <v>0</v>
      </c>
      <c r="T456" s="23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8" t="s">
        <v>160</v>
      </c>
      <c r="AT456" s="238" t="s">
        <v>146</v>
      </c>
      <c r="AU456" s="238" t="s">
        <v>86</v>
      </c>
      <c r="AY456" s="18" t="s">
        <v>143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8" t="s">
        <v>84</v>
      </c>
      <c r="BK456" s="239">
        <f>ROUND(I456*H456,2)</f>
        <v>0</v>
      </c>
      <c r="BL456" s="18" t="s">
        <v>160</v>
      </c>
      <c r="BM456" s="238" t="s">
        <v>879</v>
      </c>
    </row>
    <row r="457" spans="1:47" s="2" customFormat="1" ht="12">
      <c r="A457" s="39"/>
      <c r="B457" s="40"/>
      <c r="C457" s="41"/>
      <c r="D457" s="240" t="s">
        <v>152</v>
      </c>
      <c r="E457" s="41"/>
      <c r="F457" s="241" t="s">
        <v>880</v>
      </c>
      <c r="G457" s="41"/>
      <c r="H457" s="41"/>
      <c r="I457" s="242"/>
      <c r="J457" s="41"/>
      <c r="K457" s="41"/>
      <c r="L457" s="45"/>
      <c r="M457" s="243"/>
      <c r="N457" s="244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152</v>
      </c>
      <c r="AU457" s="18" t="s">
        <v>86</v>
      </c>
    </row>
    <row r="458" spans="1:51" s="14" customFormat="1" ht="12">
      <c r="A458" s="14"/>
      <c r="B458" s="260"/>
      <c r="C458" s="261"/>
      <c r="D458" s="240" t="s">
        <v>246</v>
      </c>
      <c r="E458" s="262" t="s">
        <v>1</v>
      </c>
      <c r="F458" s="263" t="s">
        <v>875</v>
      </c>
      <c r="G458" s="261"/>
      <c r="H458" s="264">
        <v>43.5</v>
      </c>
      <c r="I458" s="265"/>
      <c r="J458" s="261"/>
      <c r="K458" s="261"/>
      <c r="L458" s="266"/>
      <c r="M458" s="267"/>
      <c r="N458" s="268"/>
      <c r="O458" s="268"/>
      <c r="P458" s="268"/>
      <c r="Q458" s="268"/>
      <c r="R458" s="268"/>
      <c r="S458" s="268"/>
      <c r="T458" s="26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0" t="s">
        <v>246</v>
      </c>
      <c r="AU458" s="270" t="s">
        <v>86</v>
      </c>
      <c r="AV458" s="14" t="s">
        <v>86</v>
      </c>
      <c r="AW458" s="14" t="s">
        <v>32</v>
      </c>
      <c r="AX458" s="14" t="s">
        <v>84</v>
      </c>
      <c r="AY458" s="270" t="s">
        <v>143</v>
      </c>
    </row>
    <row r="459" spans="1:65" s="2" customFormat="1" ht="16.5" customHeight="1">
      <c r="A459" s="39"/>
      <c r="B459" s="40"/>
      <c r="C459" s="227" t="s">
        <v>881</v>
      </c>
      <c r="D459" s="227" t="s">
        <v>146</v>
      </c>
      <c r="E459" s="228" t="s">
        <v>882</v>
      </c>
      <c r="F459" s="229" t="s">
        <v>883</v>
      </c>
      <c r="G459" s="230" t="s">
        <v>242</v>
      </c>
      <c r="H459" s="231">
        <v>10</v>
      </c>
      <c r="I459" s="232"/>
      <c r="J459" s="233">
        <f>ROUND(I459*H459,2)</f>
        <v>0</v>
      </c>
      <c r="K459" s="229" t="s">
        <v>243</v>
      </c>
      <c r="L459" s="45"/>
      <c r="M459" s="234" t="s">
        <v>1</v>
      </c>
      <c r="N459" s="235" t="s">
        <v>42</v>
      </c>
      <c r="O459" s="92"/>
      <c r="P459" s="236">
        <f>O459*H459</f>
        <v>0</v>
      </c>
      <c r="Q459" s="236">
        <v>0.00102</v>
      </c>
      <c r="R459" s="236">
        <f>Q459*H459</f>
        <v>0.0102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160</v>
      </c>
      <c r="AT459" s="238" t="s">
        <v>146</v>
      </c>
      <c r="AU459" s="238" t="s">
        <v>86</v>
      </c>
      <c r="AY459" s="18" t="s">
        <v>143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84</v>
      </c>
      <c r="BK459" s="239">
        <f>ROUND(I459*H459,2)</f>
        <v>0</v>
      </c>
      <c r="BL459" s="18" t="s">
        <v>160</v>
      </c>
      <c r="BM459" s="238" t="s">
        <v>884</v>
      </c>
    </row>
    <row r="460" spans="1:47" s="2" customFormat="1" ht="12">
      <c r="A460" s="39"/>
      <c r="B460" s="40"/>
      <c r="C460" s="41"/>
      <c r="D460" s="240" t="s">
        <v>152</v>
      </c>
      <c r="E460" s="41"/>
      <c r="F460" s="241" t="s">
        <v>885</v>
      </c>
      <c r="G460" s="41"/>
      <c r="H460" s="41"/>
      <c r="I460" s="242"/>
      <c r="J460" s="41"/>
      <c r="K460" s="41"/>
      <c r="L460" s="45"/>
      <c r="M460" s="243"/>
      <c r="N460" s="244"/>
      <c r="O460" s="92"/>
      <c r="P460" s="92"/>
      <c r="Q460" s="92"/>
      <c r="R460" s="92"/>
      <c r="S460" s="92"/>
      <c r="T460" s="93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152</v>
      </c>
      <c r="AU460" s="18" t="s">
        <v>86</v>
      </c>
    </row>
    <row r="461" spans="1:51" s="14" customFormat="1" ht="12">
      <c r="A461" s="14"/>
      <c r="B461" s="260"/>
      <c r="C461" s="261"/>
      <c r="D461" s="240" t="s">
        <v>246</v>
      </c>
      <c r="E461" s="262" t="s">
        <v>1</v>
      </c>
      <c r="F461" s="263" t="s">
        <v>886</v>
      </c>
      <c r="G461" s="261"/>
      <c r="H461" s="264">
        <v>10</v>
      </c>
      <c r="I461" s="265"/>
      <c r="J461" s="261"/>
      <c r="K461" s="261"/>
      <c r="L461" s="266"/>
      <c r="M461" s="267"/>
      <c r="N461" s="268"/>
      <c r="O461" s="268"/>
      <c r="P461" s="268"/>
      <c r="Q461" s="268"/>
      <c r="R461" s="268"/>
      <c r="S461" s="268"/>
      <c r="T461" s="26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0" t="s">
        <v>246</v>
      </c>
      <c r="AU461" s="270" t="s">
        <v>86</v>
      </c>
      <c r="AV461" s="14" t="s">
        <v>86</v>
      </c>
      <c r="AW461" s="14" t="s">
        <v>32</v>
      </c>
      <c r="AX461" s="14" t="s">
        <v>84</v>
      </c>
      <c r="AY461" s="270" t="s">
        <v>143</v>
      </c>
    </row>
    <row r="462" spans="1:65" s="2" customFormat="1" ht="21.75" customHeight="1">
      <c r="A462" s="39"/>
      <c r="B462" s="40"/>
      <c r="C462" s="227" t="s">
        <v>887</v>
      </c>
      <c r="D462" s="227" t="s">
        <v>146</v>
      </c>
      <c r="E462" s="228" t="s">
        <v>888</v>
      </c>
      <c r="F462" s="229" t="s">
        <v>889</v>
      </c>
      <c r="G462" s="230" t="s">
        <v>242</v>
      </c>
      <c r="H462" s="231">
        <v>166</v>
      </c>
      <c r="I462" s="232"/>
      <c r="J462" s="233">
        <f>ROUND(I462*H462,2)</f>
        <v>0</v>
      </c>
      <c r="K462" s="229" t="s">
        <v>243</v>
      </c>
      <c r="L462" s="45"/>
      <c r="M462" s="234" t="s">
        <v>1</v>
      </c>
      <c r="N462" s="235" t="s">
        <v>42</v>
      </c>
      <c r="O462" s="92"/>
      <c r="P462" s="236">
        <f>O462*H462</f>
        <v>0</v>
      </c>
      <c r="Q462" s="236">
        <v>0.00036</v>
      </c>
      <c r="R462" s="236">
        <f>Q462*H462</f>
        <v>0.05976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160</v>
      </c>
      <c r="AT462" s="238" t="s">
        <v>146</v>
      </c>
      <c r="AU462" s="238" t="s">
        <v>86</v>
      </c>
      <c r="AY462" s="18" t="s">
        <v>143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84</v>
      </c>
      <c r="BK462" s="239">
        <f>ROUND(I462*H462,2)</f>
        <v>0</v>
      </c>
      <c r="BL462" s="18" t="s">
        <v>160</v>
      </c>
      <c r="BM462" s="238" t="s">
        <v>890</v>
      </c>
    </row>
    <row r="463" spans="1:47" s="2" customFormat="1" ht="12">
      <c r="A463" s="39"/>
      <c r="B463" s="40"/>
      <c r="C463" s="41"/>
      <c r="D463" s="240" t="s">
        <v>152</v>
      </c>
      <c r="E463" s="41"/>
      <c r="F463" s="241" t="s">
        <v>891</v>
      </c>
      <c r="G463" s="41"/>
      <c r="H463" s="41"/>
      <c r="I463" s="242"/>
      <c r="J463" s="41"/>
      <c r="K463" s="41"/>
      <c r="L463" s="45"/>
      <c r="M463" s="243"/>
      <c r="N463" s="244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152</v>
      </c>
      <c r="AU463" s="18" t="s">
        <v>86</v>
      </c>
    </row>
    <row r="464" spans="1:51" s="13" customFormat="1" ht="12">
      <c r="A464" s="13"/>
      <c r="B464" s="250"/>
      <c r="C464" s="251"/>
      <c r="D464" s="240" t="s">
        <v>246</v>
      </c>
      <c r="E464" s="252" t="s">
        <v>1</v>
      </c>
      <c r="F464" s="253" t="s">
        <v>528</v>
      </c>
      <c r="G464" s="251"/>
      <c r="H464" s="252" t="s">
        <v>1</v>
      </c>
      <c r="I464" s="254"/>
      <c r="J464" s="251"/>
      <c r="K464" s="251"/>
      <c r="L464" s="255"/>
      <c r="M464" s="256"/>
      <c r="N464" s="257"/>
      <c r="O464" s="257"/>
      <c r="P464" s="257"/>
      <c r="Q464" s="257"/>
      <c r="R464" s="257"/>
      <c r="S464" s="257"/>
      <c r="T464" s="25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9" t="s">
        <v>246</v>
      </c>
      <c r="AU464" s="259" t="s">
        <v>86</v>
      </c>
      <c r="AV464" s="13" t="s">
        <v>84</v>
      </c>
      <c r="AW464" s="13" t="s">
        <v>32</v>
      </c>
      <c r="AX464" s="13" t="s">
        <v>77</v>
      </c>
      <c r="AY464" s="259" t="s">
        <v>143</v>
      </c>
    </row>
    <row r="465" spans="1:51" s="13" customFormat="1" ht="12">
      <c r="A465" s="13"/>
      <c r="B465" s="250"/>
      <c r="C465" s="251"/>
      <c r="D465" s="240" t="s">
        <v>246</v>
      </c>
      <c r="E465" s="252" t="s">
        <v>1</v>
      </c>
      <c r="F465" s="253" t="s">
        <v>529</v>
      </c>
      <c r="G465" s="251"/>
      <c r="H465" s="252" t="s">
        <v>1</v>
      </c>
      <c r="I465" s="254"/>
      <c r="J465" s="251"/>
      <c r="K465" s="251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246</v>
      </c>
      <c r="AU465" s="259" t="s">
        <v>86</v>
      </c>
      <c r="AV465" s="13" t="s">
        <v>84</v>
      </c>
      <c r="AW465" s="13" t="s">
        <v>32</v>
      </c>
      <c r="AX465" s="13" t="s">
        <v>77</v>
      </c>
      <c r="AY465" s="259" t="s">
        <v>143</v>
      </c>
    </row>
    <row r="466" spans="1:51" s="14" customFormat="1" ht="12">
      <c r="A466" s="14"/>
      <c r="B466" s="260"/>
      <c r="C466" s="261"/>
      <c r="D466" s="240" t="s">
        <v>246</v>
      </c>
      <c r="E466" s="262" t="s">
        <v>1</v>
      </c>
      <c r="F466" s="263" t="s">
        <v>892</v>
      </c>
      <c r="G466" s="261"/>
      <c r="H466" s="264">
        <v>166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0" t="s">
        <v>246</v>
      </c>
      <c r="AU466" s="270" t="s">
        <v>86</v>
      </c>
      <c r="AV466" s="14" t="s">
        <v>86</v>
      </c>
      <c r="AW466" s="14" t="s">
        <v>32</v>
      </c>
      <c r="AX466" s="14" t="s">
        <v>84</v>
      </c>
      <c r="AY466" s="270" t="s">
        <v>143</v>
      </c>
    </row>
    <row r="467" spans="1:65" s="2" customFormat="1" ht="16.5" customHeight="1">
      <c r="A467" s="39"/>
      <c r="B467" s="40"/>
      <c r="C467" s="227" t="s">
        <v>893</v>
      </c>
      <c r="D467" s="227" t="s">
        <v>146</v>
      </c>
      <c r="E467" s="228" t="s">
        <v>894</v>
      </c>
      <c r="F467" s="229" t="s">
        <v>895</v>
      </c>
      <c r="G467" s="230" t="s">
        <v>267</v>
      </c>
      <c r="H467" s="231">
        <v>43.5</v>
      </c>
      <c r="I467" s="232"/>
      <c r="J467" s="233">
        <f>ROUND(I467*H467,2)</f>
        <v>0</v>
      </c>
      <c r="K467" s="229" t="s">
        <v>243</v>
      </c>
      <c r="L467" s="45"/>
      <c r="M467" s="234" t="s">
        <v>1</v>
      </c>
      <c r="N467" s="235" t="s">
        <v>42</v>
      </c>
      <c r="O467" s="92"/>
      <c r="P467" s="236">
        <f>O467*H467</f>
        <v>0</v>
      </c>
      <c r="Q467" s="236">
        <v>0</v>
      </c>
      <c r="R467" s="236">
        <f>Q467*H467</f>
        <v>0</v>
      </c>
      <c r="S467" s="236">
        <v>0</v>
      </c>
      <c r="T467" s="237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8" t="s">
        <v>160</v>
      </c>
      <c r="AT467" s="238" t="s">
        <v>146</v>
      </c>
      <c r="AU467" s="238" t="s">
        <v>86</v>
      </c>
      <c r="AY467" s="18" t="s">
        <v>143</v>
      </c>
      <c r="BE467" s="239">
        <f>IF(N467="základní",J467,0)</f>
        <v>0</v>
      </c>
      <c r="BF467" s="239">
        <f>IF(N467="snížená",J467,0)</f>
        <v>0</v>
      </c>
      <c r="BG467" s="239">
        <f>IF(N467="zákl. přenesená",J467,0)</f>
        <v>0</v>
      </c>
      <c r="BH467" s="239">
        <f>IF(N467="sníž. přenesená",J467,0)</f>
        <v>0</v>
      </c>
      <c r="BI467" s="239">
        <f>IF(N467="nulová",J467,0)</f>
        <v>0</v>
      </c>
      <c r="BJ467" s="18" t="s">
        <v>84</v>
      </c>
      <c r="BK467" s="239">
        <f>ROUND(I467*H467,2)</f>
        <v>0</v>
      </c>
      <c r="BL467" s="18" t="s">
        <v>160</v>
      </c>
      <c r="BM467" s="238" t="s">
        <v>896</v>
      </c>
    </row>
    <row r="468" spans="1:47" s="2" customFormat="1" ht="12">
      <c r="A468" s="39"/>
      <c r="B468" s="40"/>
      <c r="C468" s="41"/>
      <c r="D468" s="240" t="s">
        <v>152</v>
      </c>
      <c r="E468" s="41"/>
      <c r="F468" s="241" t="s">
        <v>897</v>
      </c>
      <c r="G468" s="41"/>
      <c r="H468" s="41"/>
      <c r="I468" s="242"/>
      <c r="J468" s="41"/>
      <c r="K468" s="41"/>
      <c r="L468" s="45"/>
      <c r="M468" s="243"/>
      <c r="N468" s="244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152</v>
      </c>
      <c r="AU468" s="18" t="s">
        <v>86</v>
      </c>
    </row>
    <row r="469" spans="1:51" s="14" customFormat="1" ht="12">
      <c r="A469" s="14"/>
      <c r="B469" s="260"/>
      <c r="C469" s="261"/>
      <c r="D469" s="240" t="s">
        <v>246</v>
      </c>
      <c r="E469" s="262" t="s">
        <v>1</v>
      </c>
      <c r="F469" s="263" t="s">
        <v>898</v>
      </c>
      <c r="G469" s="261"/>
      <c r="H469" s="264">
        <v>43.5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0" t="s">
        <v>246</v>
      </c>
      <c r="AU469" s="270" t="s">
        <v>86</v>
      </c>
      <c r="AV469" s="14" t="s">
        <v>86</v>
      </c>
      <c r="AW469" s="14" t="s">
        <v>32</v>
      </c>
      <c r="AX469" s="14" t="s">
        <v>84</v>
      </c>
      <c r="AY469" s="270" t="s">
        <v>143</v>
      </c>
    </row>
    <row r="470" spans="1:65" s="2" customFormat="1" ht="16.5" customHeight="1">
      <c r="A470" s="39"/>
      <c r="B470" s="40"/>
      <c r="C470" s="227" t="s">
        <v>899</v>
      </c>
      <c r="D470" s="227" t="s">
        <v>146</v>
      </c>
      <c r="E470" s="228" t="s">
        <v>900</v>
      </c>
      <c r="F470" s="229" t="s">
        <v>901</v>
      </c>
      <c r="G470" s="230" t="s">
        <v>788</v>
      </c>
      <c r="H470" s="231">
        <v>1</v>
      </c>
      <c r="I470" s="232"/>
      <c r="J470" s="233">
        <f>ROUND(I470*H470,2)</f>
        <v>0</v>
      </c>
      <c r="K470" s="229" t="s">
        <v>243</v>
      </c>
      <c r="L470" s="45"/>
      <c r="M470" s="234" t="s">
        <v>1</v>
      </c>
      <c r="N470" s="235" t="s">
        <v>42</v>
      </c>
      <c r="O470" s="92"/>
      <c r="P470" s="236">
        <f>O470*H470</f>
        <v>0</v>
      </c>
      <c r="Q470" s="236">
        <v>0</v>
      </c>
      <c r="R470" s="236">
        <f>Q470*H470</f>
        <v>0</v>
      </c>
      <c r="S470" s="236">
        <v>0.082</v>
      </c>
      <c r="T470" s="237">
        <f>S470*H470</f>
        <v>0.082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8" t="s">
        <v>160</v>
      </c>
      <c r="AT470" s="238" t="s">
        <v>146</v>
      </c>
      <c r="AU470" s="238" t="s">
        <v>86</v>
      </c>
      <c r="AY470" s="18" t="s">
        <v>143</v>
      </c>
      <c r="BE470" s="239">
        <f>IF(N470="základní",J470,0)</f>
        <v>0</v>
      </c>
      <c r="BF470" s="239">
        <f>IF(N470="snížená",J470,0)</f>
        <v>0</v>
      </c>
      <c r="BG470" s="239">
        <f>IF(N470="zákl. přenesená",J470,0)</f>
        <v>0</v>
      </c>
      <c r="BH470" s="239">
        <f>IF(N470="sníž. přenesená",J470,0)</f>
        <v>0</v>
      </c>
      <c r="BI470" s="239">
        <f>IF(N470="nulová",J470,0)</f>
        <v>0</v>
      </c>
      <c r="BJ470" s="18" t="s">
        <v>84</v>
      </c>
      <c r="BK470" s="239">
        <f>ROUND(I470*H470,2)</f>
        <v>0</v>
      </c>
      <c r="BL470" s="18" t="s">
        <v>160</v>
      </c>
      <c r="BM470" s="238" t="s">
        <v>902</v>
      </c>
    </row>
    <row r="471" spans="1:47" s="2" customFormat="1" ht="12">
      <c r="A471" s="39"/>
      <c r="B471" s="40"/>
      <c r="C471" s="41"/>
      <c r="D471" s="240" t="s">
        <v>152</v>
      </c>
      <c r="E471" s="41"/>
      <c r="F471" s="241" t="s">
        <v>903</v>
      </c>
      <c r="G471" s="41"/>
      <c r="H471" s="41"/>
      <c r="I471" s="242"/>
      <c r="J471" s="41"/>
      <c r="K471" s="41"/>
      <c r="L471" s="45"/>
      <c r="M471" s="243"/>
      <c r="N471" s="244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152</v>
      </c>
      <c r="AU471" s="18" t="s">
        <v>86</v>
      </c>
    </row>
    <row r="472" spans="1:51" s="14" customFormat="1" ht="12">
      <c r="A472" s="14"/>
      <c r="B472" s="260"/>
      <c r="C472" s="261"/>
      <c r="D472" s="240" t="s">
        <v>246</v>
      </c>
      <c r="E472" s="262" t="s">
        <v>1</v>
      </c>
      <c r="F472" s="263" t="s">
        <v>799</v>
      </c>
      <c r="G472" s="261"/>
      <c r="H472" s="264">
        <v>1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0" t="s">
        <v>246</v>
      </c>
      <c r="AU472" s="270" t="s">
        <v>86</v>
      </c>
      <c r="AV472" s="14" t="s">
        <v>86</v>
      </c>
      <c r="AW472" s="14" t="s">
        <v>32</v>
      </c>
      <c r="AX472" s="14" t="s">
        <v>84</v>
      </c>
      <c r="AY472" s="270" t="s">
        <v>143</v>
      </c>
    </row>
    <row r="473" spans="1:65" s="2" customFormat="1" ht="16.5" customHeight="1">
      <c r="A473" s="39"/>
      <c r="B473" s="40"/>
      <c r="C473" s="227" t="s">
        <v>904</v>
      </c>
      <c r="D473" s="227" t="s">
        <v>146</v>
      </c>
      <c r="E473" s="228" t="s">
        <v>905</v>
      </c>
      <c r="F473" s="229" t="s">
        <v>906</v>
      </c>
      <c r="G473" s="230" t="s">
        <v>788</v>
      </c>
      <c r="H473" s="231">
        <v>1</v>
      </c>
      <c r="I473" s="232"/>
      <c r="J473" s="233">
        <f>ROUND(I473*H473,2)</f>
        <v>0</v>
      </c>
      <c r="K473" s="229" t="s">
        <v>243</v>
      </c>
      <c r="L473" s="45"/>
      <c r="M473" s="234" t="s">
        <v>1</v>
      </c>
      <c r="N473" s="235" t="s">
        <v>42</v>
      </c>
      <c r="O473" s="92"/>
      <c r="P473" s="236">
        <f>O473*H473</f>
        <v>0</v>
      </c>
      <c r="Q473" s="236">
        <v>0</v>
      </c>
      <c r="R473" s="236">
        <f>Q473*H473</f>
        <v>0</v>
      </c>
      <c r="S473" s="236">
        <v>0.004</v>
      </c>
      <c r="T473" s="237">
        <f>S473*H473</f>
        <v>0.004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8" t="s">
        <v>160</v>
      </c>
      <c r="AT473" s="238" t="s">
        <v>146</v>
      </c>
      <c r="AU473" s="238" t="s">
        <v>86</v>
      </c>
      <c r="AY473" s="18" t="s">
        <v>143</v>
      </c>
      <c r="BE473" s="239">
        <f>IF(N473="základní",J473,0)</f>
        <v>0</v>
      </c>
      <c r="BF473" s="239">
        <f>IF(N473="snížená",J473,0)</f>
        <v>0</v>
      </c>
      <c r="BG473" s="239">
        <f>IF(N473="zákl. přenesená",J473,0)</f>
        <v>0</v>
      </c>
      <c r="BH473" s="239">
        <f>IF(N473="sníž. přenesená",J473,0)</f>
        <v>0</v>
      </c>
      <c r="BI473" s="239">
        <f>IF(N473="nulová",J473,0)</f>
        <v>0</v>
      </c>
      <c r="BJ473" s="18" t="s">
        <v>84</v>
      </c>
      <c r="BK473" s="239">
        <f>ROUND(I473*H473,2)</f>
        <v>0</v>
      </c>
      <c r="BL473" s="18" t="s">
        <v>160</v>
      </c>
      <c r="BM473" s="238" t="s">
        <v>907</v>
      </c>
    </row>
    <row r="474" spans="1:47" s="2" customFormat="1" ht="12">
      <c r="A474" s="39"/>
      <c r="B474" s="40"/>
      <c r="C474" s="41"/>
      <c r="D474" s="240" t="s">
        <v>152</v>
      </c>
      <c r="E474" s="41"/>
      <c r="F474" s="241" t="s">
        <v>908</v>
      </c>
      <c r="G474" s="41"/>
      <c r="H474" s="41"/>
      <c r="I474" s="242"/>
      <c r="J474" s="41"/>
      <c r="K474" s="41"/>
      <c r="L474" s="45"/>
      <c r="M474" s="243"/>
      <c r="N474" s="244"/>
      <c r="O474" s="92"/>
      <c r="P474" s="92"/>
      <c r="Q474" s="92"/>
      <c r="R474" s="92"/>
      <c r="S474" s="92"/>
      <c r="T474" s="93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152</v>
      </c>
      <c r="AU474" s="18" t="s">
        <v>86</v>
      </c>
    </row>
    <row r="475" spans="1:51" s="14" customFormat="1" ht="12">
      <c r="A475" s="14"/>
      <c r="B475" s="260"/>
      <c r="C475" s="261"/>
      <c r="D475" s="240" t="s">
        <v>246</v>
      </c>
      <c r="E475" s="262" t="s">
        <v>1</v>
      </c>
      <c r="F475" s="263" t="s">
        <v>799</v>
      </c>
      <c r="G475" s="261"/>
      <c r="H475" s="264">
        <v>1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0" t="s">
        <v>246</v>
      </c>
      <c r="AU475" s="270" t="s">
        <v>86</v>
      </c>
      <c r="AV475" s="14" t="s">
        <v>86</v>
      </c>
      <c r="AW475" s="14" t="s">
        <v>32</v>
      </c>
      <c r="AX475" s="14" t="s">
        <v>84</v>
      </c>
      <c r="AY475" s="270" t="s">
        <v>143</v>
      </c>
    </row>
    <row r="476" spans="1:65" s="2" customFormat="1" ht="16.5" customHeight="1">
      <c r="A476" s="39"/>
      <c r="B476" s="40"/>
      <c r="C476" s="227" t="s">
        <v>909</v>
      </c>
      <c r="D476" s="227" t="s">
        <v>146</v>
      </c>
      <c r="E476" s="228" t="s">
        <v>910</v>
      </c>
      <c r="F476" s="229" t="s">
        <v>911</v>
      </c>
      <c r="G476" s="230" t="s">
        <v>324</v>
      </c>
      <c r="H476" s="231">
        <v>2</v>
      </c>
      <c r="I476" s="232"/>
      <c r="J476" s="233">
        <f>ROUND(I476*H476,2)</f>
        <v>0</v>
      </c>
      <c r="K476" s="229" t="s">
        <v>1</v>
      </c>
      <c r="L476" s="45"/>
      <c r="M476" s="234" t="s">
        <v>1</v>
      </c>
      <c r="N476" s="235" t="s">
        <v>42</v>
      </c>
      <c r="O476" s="92"/>
      <c r="P476" s="236">
        <f>O476*H476</f>
        <v>0</v>
      </c>
      <c r="Q476" s="236">
        <v>0</v>
      </c>
      <c r="R476" s="236">
        <f>Q476*H476</f>
        <v>0</v>
      </c>
      <c r="S476" s="236">
        <v>0.3</v>
      </c>
      <c r="T476" s="237">
        <f>S476*H476</f>
        <v>0.6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8" t="s">
        <v>160</v>
      </c>
      <c r="AT476" s="238" t="s">
        <v>146</v>
      </c>
      <c r="AU476" s="238" t="s">
        <v>86</v>
      </c>
      <c r="AY476" s="18" t="s">
        <v>143</v>
      </c>
      <c r="BE476" s="239">
        <f>IF(N476="základní",J476,0)</f>
        <v>0</v>
      </c>
      <c r="BF476" s="239">
        <f>IF(N476="snížená",J476,0)</f>
        <v>0</v>
      </c>
      <c r="BG476" s="239">
        <f>IF(N476="zákl. přenesená",J476,0)</f>
        <v>0</v>
      </c>
      <c r="BH476" s="239">
        <f>IF(N476="sníž. přenesená",J476,0)</f>
        <v>0</v>
      </c>
      <c r="BI476" s="239">
        <f>IF(N476="nulová",J476,0)</f>
        <v>0</v>
      </c>
      <c r="BJ476" s="18" t="s">
        <v>84</v>
      </c>
      <c r="BK476" s="239">
        <f>ROUND(I476*H476,2)</f>
        <v>0</v>
      </c>
      <c r="BL476" s="18" t="s">
        <v>160</v>
      </c>
      <c r="BM476" s="238" t="s">
        <v>912</v>
      </c>
    </row>
    <row r="477" spans="1:47" s="2" customFormat="1" ht="12">
      <c r="A477" s="39"/>
      <c r="B477" s="40"/>
      <c r="C477" s="41"/>
      <c r="D477" s="240" t="s">
        <v>152</v>
      </c>
      <c r="E477" s="41"/>
      <c r="F477" s="241" t="s">
        <v>911</v>
      </c>
      <c r="G477" s="41"/>
      <c r="H477" s="41"/>
      <c r="I477" s="242"/>
      <c r="J477" s="41"/>
      <c r="K477" s="41"/>
      <c r="L477" s="45"/>
      <c r="M477" s="243"/>
      <c r="N477" s="244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152</v>
      </c>
      <c r="AU477" s="18" t="s">
        <v>86</v>
      </c>
    </row>
    <row r="478" spans="1:51" s="14" customFormat="1" ht="12">
      <c r="A478" s="14"/>
      <c r="B478" s="260"/>
      <c r="C478" s="261"/>
      <c r="D478" s="240" t="s">
        <v>246</v>
      </c>
      <c r="E478" s="262" t="s">
        <v>1</v>
      </c>
      <c r="F478" s="263" t="s">
        <v>790</v>
      </c>
      <c r="G478" s="261"/>
      <c r="H478" s="264">
        <v>2</v>
      </c>
      <c r="I478" s="265"/>
      <c r="J478" s="261"/>
      <c r="K478" s="261"/>
      <c r="L478" s="266"/>
      <c r="M478" s="267"/>
      <c r="N478" s="268"/>
      <c r="O478" s="268"/>
      <c r="P478" s="268"/>
      <c r="Q478" s="268"/>
      <c r="R478" s="268"/>
      <c r="S478" s="268"/>
      <c r="T478" s="269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0" t="s">
        <v>246</v>
      </c>
      <c r="AU478" s="270" t="s">
        <v>86</v>
      </c>
      <c r="AV478" s="14" t="s">
        <v>86</v>
      </c>
      <c r="AW478" s="14" t="s">
        <v>32</v>
      </c>
      <c r="AX478" s="14" t="s">
        <v>84</v>
      </c>
      <c r="AY478" s="270" t="s">
        <v>143</v>
      </c>
    </row>
    <row r="479" spans="1:65" s="2" customFormat="1" ht="16.5" customHeight="1">
      <c r="A479" s="39"/>
      <c r="B479" s="40"/>
      <c r="C479" s="227" t="s">
        <v>913</v>
      </c>
      <c r="D479" s="227" t="s">
        <v>146</v>
      </c>
      <c r="E479" s="228" t="s">
        <v>914</v>
      </c>
      <c r="F479" s="229" t="s">
        <v>915</v>
      </c>
      <c r="G479" s="230" t="s">
        <v>242</v>
      </c>
      <c r="H479" s="231">
        <v>10</v>
      </c>
      <c r="I479" s="232"/>
      <c r="J479" s="233">
        <f>ROUND(I479*H479,2)</f>
        <v>0</v>
      </c>
      <c r="K479" s="229" t="s">
        <v>243</v>
      </c>
      <c r="L479" s="45"/>
      <c r="M479" s="234" t="s">
        <v>1</v>
      </c>
      <c r="N479" s="235" t="s">
        <v>42</v>
      </c>
      <c r="O479" s="92"/>
      <c r="P479" s="236">
        <f>O479*H479</f>
        <v>0</v>
      </c>
      <c r="Q479" s="236">
        <v>0</v>
      </c>
      <c r="R479" s="236">
        <f>Q479*H479</f>
        <v>0</v>
      </c>
      <c r="S479" s="236">
        <v>0</v>
      </c>
      <c r="T479" s="237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8" t="s">
        <v>160</v>
      </c>
      <c r="AT479" s="238" t="s">
        <v>146</v>
      </c>
      <c r="AU479" s="238" t="s">
        <v>86</v>
      </c>
      <c r="AY479" s="18" t="s">
        <v>143</v>
      </c>
      <c r="BE479" s="239">
        <f>IF(N479="základní",J479,0)</f>
        <v>0</v>
      </c>
      <c r="BF479" s="239">
        <f>IF(N479="snížená",J479,0)</f>
        <v>0</v>
      </c>
      <c r="BG479" s="239">
        <f>IF(N479="zákl. přenesená",J479,0)</f>
        <v>0</v>
      </c>
      <c r="BH479" s="239">
        <f>IF(N479="sníž. přenesená",J479,0)</f>
        <v>0</v>
      </c>
      <c r="BI479" s="239">
        <f>IF(N479="nulová",J479,0)</f>
        <v>0</v>
      </c>
      <c r="BJ479" s="18" t="s">
        <v>84</v>
      </c>
      <c r="BK479" s="239">
        <f>ROUND(I479*H479,2)</f>
        <v>0</v>
      </c>
      <c r="BL479" s="18" t="s">
        <v>160</v>
      </c>
      <c r="BM479" s="238" t="s">
        <v>916</v>
      </c>
    </row>
    <row r="480" spans="1:47" s="2" customFormat="1" ht="12">
      <c r="A480" s="39"/>
      <c r="B480" s="40"/>
      <c r="C480" s="41"/>
      <c r="D480" s="240" t="s">
        <v>152</v>
      </c>
      <c r="E480" s="41"/>
      <c r="F480" s="241" t="s">
        <v>917</v>
      </c>
      <c r="G480" s="41"/>
      <c r="H480" s="41"/>
      <c r="I480" s="242"/>
      <c r="J480" s="41"/>
      <c r="K480" s="41"/>
      <c r="L480" s="45"/>
      <c r="M480" s="243"/>
      <c r="N480" s="244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152</v>
      </c>
      <c r="AU480" s="18" t="s">
        <v>86</v>
      </c>
    </row>
    <row r="481" spans="1:51" s="14" customFormat="1" ht="12">
      <c r="A481" s="14"/>
      <c r="B481" s="260"/>
      <c r="C481" s="261"/>
      <c r="D481" s="240" t="s">
        <v>246</v>
      </c>
      <c r="E481" s="262" t="s">
        <v>1</v>
      </c>
      <c r="F481" s="263" t="s">
        <v>407</v>
      </c>
      <c r="G481" s="261"/>
      <c r="H481" s="264">
        <v>10</v>
      </c>
      <c r="I481" s="265"/>
      <c r="J481" s="261"/>
      <c r="K481" s="261"/>
      <c r="L481" s="266"/>
      <c r="M481" s="267"/>
      <c r="N481" s="268"/>
      <c r="O481" s="268"/>
      <c r="P481" s="268"/>
      <c r="Q481" s="268"/>
      <c r="R481" s="268"/>
      <c r="S481" s="268"/>
      <c r="T481" s="269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0" t="s">
        <v>246</v>
      </c>
      <c r="AU481" s="270" t="s">
        <v>86</v>
      </c>
      <c r="AV481" s="14" t="s">
        <v>86</v>
      </c>
      <c r="AW481" s="14" t="s">
        <v>32</v>
      </c>
      <c r="AX481" s="14" t="s">
        <v>84</v>
      </c>
      <c r="AY481" s="270" t="s">
        <v>143</v>
      </c>
    </row>
    <row r="482" spans="1:65" s="2" customFormat="1" ht="16.5" customHeight="1">
      <c r="A482" s="39"/>
      <c r="B482" s="40"/>
      <c r="C482" s="227" t="s">
        <v>918</v>
      </c>
      <c r="D482" s="227" t="s">
        <v>146</v>
      </c>
      <c r="E482" s="228" t="s">
        <v>919</v>
      </c>
      <c r="F482" s="229" t="s">
        <v>920</v>
      </c>
      <c r="G482" s="230" t="s">
        <v>267</v>
      </c>
      <c r="H482" s="231">
        <v>108</v>
      </c>
      <c r="I482" s="232"/>
      <c r="J482" s="233">
        <f>ROUND(I482*H482,2)</f>
        <v>0</v>
      </c>
      <c r="K482" s="229" t="s">
        <v>1</v>
      </c>
      <c r="L482" s="45"/>
      <c r="M482" s="234" t="s">
        <v>1</v>
      </c>
      <c r="N482" s="235" t="s">
        <v>42</v>
      </c>
      <c r="O482" s="92"/>
      <c r="P482" s="236">
        <f>O482*H482</f>
        <v>0</v>
      </c>
      <c r="Q482" s="236">
        <v>0</v>
      </c>
      <c r="R482" s="236">
        <f>Q482*H482</f>
        <v>0</v>
      </c>
      <c r="S482" s="236">
        <v>0</v>
      </c>
      <c r="T482" s="237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8" t="s">
        <v>160</v>
      </c>
      <c r="AT482" s="238" t="s">
        <v>146</v>
      </c>
      <c r="AU482" s="238" t="s">
        <v>86</v>
      </c>
      <c r="AY482" s="18" t="s">
        <v>143</v>
      </c>
      <c r="BE482" s="239">
        <f>IF(N482="základní",J482,0)</f>
        <v>0</v>
      </c>
      <c r="BF482" s="239">
        <f>IF(N482="snížená",J482,0)</f>
        <v>0</v>
      </c>
      <c r="BG482" s="239">
        <f>IF(N482="zákl. přenesená",J482,0)</f>
        <v>0</v>
      </c>
      <c r="BH482" s="239">
        <f>IF(N482="sníž. přenesená",J482,0)</f>
        <v>0</v>
      </c>
      <c r="BI482" s="239">
        <f>IF(N482="nulová",J482,0)</f>
        <v>0</v>
      </c>
      <c r="BJ482" s="18" t="s">
        <v>84</v>
      </c>
      <c r="BK482" s="239">
        <f>ROUND(I482*H482,2)</f>
        <v>0</v>
      </c>
      <c r="BL482" s="18" t="s">
        <v>160</v>
      </c>
      <c r="BM482" s="238" t="s">
        <v>921</v>
      </c>
    </row>
    <row r="483" spans="1:47" s="2" customFormat="1" ht="12">
      <c r="A483" s="39"/>
      <c r="B483" s="40"/>
      <c r="C483" s="41"/>
      <c r="D483" s="240" t="s">
        <v>152</v>
      </c>
      <c r="E483" s="41"/>
      <c r="F483" s="241" t="s">
        <v>920</v>
      </c>
      <c r="G483" s="41"/>
      <c r="H483" s="41"/>
      <c r="I483" s="242"/>
      <c r="J483" s="41"/>
      <c r="K483" s="41"/>
      <c r="L483" s="45"/>
      <c r="M483" s="243"/>
      <c r="N483" s="244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152</v>
      </c>
      <c r="AU483" s="18" t="s">
        <v>86</v>
      </c>
    </row>
    <row r="484" spans="1:51" s="14" customFormat="1" ht="12">
      <c r="A484" s="14"/>
      <c r="B484" s="260"/>
      <c r="C484" s="261"/>
      <c r="D484" s="240" t="s">
        <v>246</v>
      </c>
      <c r="E484" s="262" t="s">
        <v>1</v>
      </c>
      <c r="F484" s="263" t="s">
        <v>922</v>
      </c>
      <c r="G484" s="261"/>
      <c r="H484" s="264">
        <v>108</v>
      </c>
      <c r="I484" s="265"/>
      <c r="J484" s="261"/>
      <c r="K484" s="261"/>
      <c r="L484" s="266"/>
      <c r="M484" s="267"/>
      <c r="N484" s="268"/>
      <c r="O484" s="268"/>
      <c r="P484" s="268"/>
      <c r="Q484" s="268"/>
      <c r="R484" s="268"/>
      <c r="S484" s="268"/>
      <c r="T484" s="269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0" t="s">
        <v>246</v>
      </c>
      <c r="AU484" s="270" t="s">
        <v>86</v>
      </c>
      <c r="AV484" s="14" t="s">
        <v>86</v>
      </c>
      <c r="AW484" s="14" t="s">
        <v>32</v>
      </c>
      <c r="AX484" s="14" t="s">
        <v>84</v>
      </c>
      <c r="AY484" s="270" t="s">
        <v>143</v>
      </c>
    </row>
    <row r="485" spans="1:63" s="12" customFormat="1" ht="22.8" customHeight="1">
      <c r="A485" s="12"/>
      <c r="B485" s="211"/>
      <c r="C485" s="212"/>
      <c r="D485" s="213" t="s">
        <v>76</v>
      </c>
      <c r="E485" s="225" t="s">
        <v>327</v>
      </c>
      <c r="F485" s="225" t="s">
        <v>328</v>
      </c>
      <c r="G485" s="212"/>
      <c r="H485" s="212"/>
      <c r="I485" s="215"/>
      <c r="J485" s="226">
        <f>BK485</f>
        <v>0</v>
      </c>
      <c r="K485" s="212"/>
      <c r="L485" s="217"/>
      <c r="M485" s="218"/>
      <c r="N485" s="219"/>
      <c r="O485" s="219"/>
      <c r="P485" s="220">
        <f>SUM(P486:P516)</f>
        <v>0</v>
      </c>
      <c r="Q485" s="219"/>
      <c r="R485" s="220">
        <f>SUM(R486:R516)</f>
        <v>0</v>
      </c>
      <c r="S485" s="219"/>
      <c r="T485" s="221">
        <f>SUM(T486:T516)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22" t="s">
        <v>84</v>
      </c>
      <c r="AT485" s="223" t="s">
        <v>76</v>
      </c>
      <c r="AU485" s="223" t="s">
        <v>84</v>
      </c>
      <c r="AY485" s="222" t="s">
        <v>143</v>
      </c>
      <c r="BK485" s="224">
        <f>SUM(BK486:BK516)</f>
        <v>0</v>
      </c>
    </row>
    <row r="486" spans="1:65" s="2" customFormat="1" ht="16.5" customHeight="1">
      <c r="A486" s="39"/>
      <c r="B486" s="40"/>
      <c r="C486" s="227" t="s">
        <v>923</v>
      </c>
      <c r="D486" s="227" t="s">
        <v>146</v>
      </c>
      <c r="E486" s="228" t="s">
        <v>364</v>
      </c>
      <c r="F486" s="229" t="s">
        <v>365</v>
      </c>
      <c r="G486" s="230" t="s">
        <v>331</v>
      </c>
      <c r="H486" s="231">
        <v>215.072</v>
      </c>
      <c r="I486" s="232"/>
      <c r="J486" s="233">
        <f>ROUND(I486*H486,2)</f>
        <v>0</v>
      </c>
      <c r="K486" s="229" t="s">
        <v>1</v>
      </c>
      <c r="L486" s="45"/>
      <c r="M486" s="234" t="s">
        <v>1</v>
      </c>
      <c r="N486" s="235" t="s">
        <v>42</v>
      </c>
      <c r="O486" s="92"/>
      <c r="P486" s="236">
        <f>O486*H486</f>
        <v>0</v>
      </c>
      <c r="Q486" s="236">
        <v>0</v>
      </c>
      <c r="R486" s="236">
        <f>Q486*H486</f>
        <v>0</v>
      </c>
      <c r="S486" s="236">
        <v>0</v>
      </c>
      <c r="T486" s="237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8" t="s">
        <v>160</v>
      </c>
      <c r="AT486" s="238" t="s">
        <v>146</v>
      </c>
      <c r="AU486" s="238" t="s">
        <v>86</v>
      </c>
      <c r="AY486" s="18" t="s">
        <v>143</v>
      </c>
      <c r="BE486" s="239">
        <f>IF(N486="základní",J486,0)</f>
        <v>0</v>
      </c>
      <c r="BF486" s="239">
        <f>IF(N486="snížená",J486,0)</f>
        <v>0</v>
      </c>
      <c r="BG486" s="239">
        <f>IF(N486="zákl. přenesená",J486,0)</f>
        <v>0</v>
      </c>
      <c r="BH486" s="239">
        <f>IF(N486="sníž. přenesená",J486,0)</f>
        <v>0</v>
      </c>
      <c r="BI486" s="239">
        <f>IF(N486="nulová",J486,0)</f>
        <v>0</v>
      </c>
      <c r="BJ486" s="18" t="s">
        <v>84</v>
      </c>
      <c r="BK486" s="239">
        <f>ROUND(I486*H486,2)</f>
        <v>0</v>
      </c>
      <c r="BL486" s="18" t="s">
        <v>160</v>
      </c>
      <c r="BM486" s="238" t="s">
        <v>924</v>
      </c>
    </row>
    <row r="487" spans="1:47" s="2" customFormat="1" ht="12">
      <c r="A487" s="39"/>
      <c r="B487" s="40"/>
      <c r="C487" s="41"/>
      <c r="D487" s="240" t="s">
        <v>152</v>
      </c>
      <c r="E487" s="41"/>
      <c r="F487" s="241" t="s">
        <v>367</v>
      </c>
      <c r="G487" s="41"/>
      <c r="H487" s="41"/>
      <c r="I487" s="242"/>
      <c r="J487" s="41"/>
      <c r="K487" s="41"/>
      <c r="L487" s="45"/>
      <c r="M487" s="243"/>
      <c r="N487" s="244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152</v>
      </c>
      <c r="AU487" s="18" t="s">
        <v>86</v>
      </c>
    </row>
    <row r="488" spans="1:51" s="14" customFormat="1" ht="12">
      <c r="A488" s="14"/>
      <c r="B488" s="260"/>
      <c r="C488" s="261"/>
      <c r="D488" s="240" t="s">
        <v>246</v>
      </c>
      <c r="E488" s="262" t="s">
        <v>1</v>
      </c>
      <c r="F488" s="263" t="s">
        <v>925</v>
      </c>
      <c r="G488" s="261"/>
      <c r="H488" s="264">
        <v>200.708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0" t="s">
        <v>246</v>
      </c>
      <c r="AU488" s="270" t="s">
        <v>86</v>
      </c>
      <c r="AV488" s="14" t="s">
        <v>86</v>
      </c>
      <c r="AW488" s="14" t="s">
        <v>32</v>
      </c>
      <c r="AX488" s="14" t="s">
        <v>77</v>
      </c>
      <c r="AY488" s="270" t="s">
        <v>143</v>
      </c>
    </row>
    <row r="489" spans="1:51" s="14" customFormat="1" ht="12">
      <c r="A489" s="14"/>
      <c r="B489" s="260"/>
      <c r="C489" s="261"/>
      <c r="D489" s="240" t="s">
        <v>246</v>
      </c>
      <c r="E489" s="262" t="s">
        <v>1</v>
      </c>
      <c r="F489" s="263" t="s">
        <v>926</v>
      </c>
      <c r="G489" s="261"/>
      <c r="H489" s="264">
        <v>14.364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0" t="s">
        <v>246</v>
      </c>
      <c r="AU489" s="270" t="s">
        <v>86</v>
      </c>
      <c r="AV489" s="14" t="s">
        <v>86</v>
      </c>
      <c r="AW489" s="14" t="s">
        <v>32</v>
      </c>
      <c r="AX489" s="14" t="s">
        <v>77</v>
      </c>
      <c r="AY489" s="270" t="s">
        <v>143</v>
      </c>
    </row>
    <row r="490" spans="1:51" s="15" customFormat="1" ht="12">
      <c r="A490" s="15"/>
      <c r="B490" s="271"/>
      <c r="C490" s="272"/>
      <c r="D490" s="240" t="s">
        <v>246</v>
      </c>
      <c r="E490" s="273" t="s">
        <v>1</v>
      </c>
      <c r="F490" s="274" t="s">
        <v>250</v>
      </c>
      <c r="G490" s="272"/>
      <c r="H490" s="275">
        <v>215.072</v>
      </c>
      <c r="I490" s="276"/>
      <c r="J490" s="272"/>
      <c r="K490" s="272"/>
      <c r="L490" s="277"/>
      <c r="M490" s="278"/>
      <c r="N490" s="279"/>
      <c r="O490" s="279"/>
      <c r="P490" s="279"/>
      <c r="Q490" s="279"/>
      <c r="R490" s="279"/>
      <c r="S490" s="279"/>
      <c r="T490" s="280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81" t="s">
        <v>246</v>
      </c>
      <c r="AU490" s="281" t="s">
        <v>86</v>
      </c>
      <c r="AV490" s="15" t="s">
        <v>160</v>
      </c>
      <c r="AW490" s="15" t="s">
        <v>32</v>
      </c>
      <c r="AX490" s="15" t="s">
        <v>84</v>
      </c>
      <c r="AY490" s="281" t="s">
        <v>143</v>
      </c>
    </row>
    <row r="491" spans="1:65" s="2" customFormat="1" ht="16.5" customHeight="1">
      <c r="A491" s="39"/>
      <c r="B491" s="40"/>
      <c r="C491" s="227" t="s">
        <v>927</v>
      </c>
      <c r="D491" s="227" t="s">
        <v>146</v>
      </c>
      <c r="E491" s="228" t="s">
        <v>370</v>
      </c>
      <c r="F491" s="229" t="s">
        <v>371</v>
      </c>
      <c r="G491" s="230" t="s">
        <v>331</v>
      </c>
      <c r="H491" s="231">
        <v>170.281</v>
      </c>
      <c r="I491" s="232"/>
      <c r="J491" s="233">
        <f>ROUND(I491*H491,2)</f>
        <v>0</v>
      </c>
      <c r="K491" s="229" t="s">
        <v>1</v>
      </c>
      <c r="L491" s="45"/>
      <c r="M491" s="234" t="s">
        <v>1</v>
      </c>
      <c r="N491" s="235" t="s">
        <v>42</v>
      </c>
      <c r="O491" s="92"/>
      <c r="P491" s="236">
        <f>O491*H491</f>
        <v>0</v>
      </c>
      <c r="Q491" s="236">
        <v>0</v>
      </c>
      <c r="R491" s="236">
        <f>Q491*H491</f>
        <v>0</v>
      </c>
      <c r="S491" s="236">
        <v>0</v>
      </c>
      <c r="T491" s="237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8" t="s">
        <v>160</v>
      </c>
      <c r="AT491" s="238" t="s">
        <v>146</v>
      </c>
      <c r="AU491" s="238" t="s">
        <v>86</v>
      </c>
      <c r="AY491" s="18" t="s">
        <v>143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8" t="s">
        <v>84</v>
      </c>
      <c r="BK491" s="239">
        <f>ROUND(I491*H491,2)</f>
        <v>0</v>
      </c>
      <c r="BL491" s="18" t="s">
        <v>160</v>
      </c>
      <c r="BM491" s="238" t="s">
        <v>928</v>
      </c>
    </row>
    <row r="492" spans="1:47" s="2" customFormat="1" ht="12">
      <c r="A492" s="39"/>
      <c r="B492" s="40"/>
      <c r="C492" s="41"/>
      <c r="D492" s="240" t="s">
        <v>152</v>
      </c>
      <c r="E492" s="41"/>
      <c r="F492" s="241" t="s">
        <v>373</v>
      </c>
      <c r="G492" s="41"/>
      <c r="H492" s="41"/>
      <c r="I492" s="242"/>
      <c r="J492" s="41"/>
      <c r="K492" s="41"/>
      <c r="L492" s="45"/>
      <c r="M492" s="243"/>
      <c r="N492" s="244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152</v>
      </c>
      <c r="AU492" s="18" t="s">
        <v>86</v>
      </c>
    </row>
    <row r="493" spans="1:51" s="14" customFormat="1" ht="12">
      <c r="A493" s="14"/>
      <c r="B493" s="260"/>
      <c r="C493" s="261"/>
      <c r="D493" s="240" t="s">
        <v>246</v>
      </c>
      <c r="E493" s="262" t="s">
        <v>1</v>
      </c>
      <c r="F493" s="263" t="s">
        <v>929</v>
      </c>
      <c r="G493" s="261"/>
      <c r="H493" s="264">
        <v>31.464</v>
      </c>
      <c r="I493" s="265"/>
      <c r="J493" s="261"/>
      <c r="K493" s="261"/>
      <c r="L493" s="266"/>
      <c r="M493" s="267"/>
      <c r="N493" s="268"/>
      <c r="O493" s="268"/>
      <c r="P493" s="268"/>
      <c r="Q493" s="268"/>
      <c r="R493" s="268"/>
      <c r="S493" s="268"/>
      <c r="T493" s="26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0" t="s">
        <v>246</v>
      </c>
      <c r="AU493" s="270" t="s">
        <v>86</v>
      </c>
      <c r="AV493" s="14" t="s">
        <v>86</v>
      </c>
      <c r="AW493" s="14" t="s">
        <v>32</v>
      </c>
      <c r="AX493" s="14" t="s">
        <v>77</v>
      </c>
      <c r="AY493" s="270" t="s">
        <v>143</v>
      </c>
    </row>
    <row r="494" spans="1:51" s="14" customFormat="1" ht="12">
      <c r="A494" s="14"/>
      <c r="B494" s="260"/>
      <c r="C494" s="261"/>
      <c r="D494" s="240" t="s">
        <v>246</v>
      </c>
      <c r="E494" s="262" t="s">
        <v>1</v>
      </c>
      <c r="F494" s="263" t="s">
        <v>930</v>
      </c>
      <c r="G494" s="261"/>
      <c r="H494" s="264">
        <v>50.6</v>
      </c>
      <c r="I494" s="265"/>
      <c r="J494" s="261"/>
      <c r="K494" s="261"/>
      <c r="L494" s="266"/>
      <c r="M494" s="267"/>
      <c r="N494" s="268"/>
      <c r="O494" s="268"/>
      <c r="P494" s="268"/>
      <c r="Q494" s="268"/>
      <c r="R494" s="268"/>
      <c r="S494" s="268"/>
      <c r="T494" s="26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0" t="s">
        <v>246</v>
      </c>
      <c r="AU494" s="270" t="s">
        <v>86</v>
      </c>
      <c r="AV494" s="14" t="s">
        <v>86</v>
      </c>
      <c r="AW494" s="14" t="s">
        <v>32</v>
      </c>
      <c r="AX494" s="14" t="s">
        <v>77</v>
      </c>
      <c r="AY494" s="270" t="s">
        <v>143</v>
      </c>
    </row>
    <row r="495" spans="1:51" s="14" customFormat="1" ht="12">
      <c r="A495" s="14"/>
      <c r="B495" s="260"/>
      <c r="C495" s="261"/>
      <c r="D495" s="240" t="s">
        <v>246</v>
      </c>
      <c r="E495" s="262" t="s">
        <v>1</v>
      </c>
      <c r="F495" s="263" t="s">
        <v>931</v>
      </c>
      <c r="G495" s="261"/>
      <c r="H495" s="264">
        <v>62.04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0" t="s">
        <v>246</v>
      </c>
      <c r="AU495" s="270" t="s">
        <v>86</v>
      </c>
      <c r="AV495" s="14" t="s">
        <v>86</v>
      </c>
      <c r="AW495" s="14" t="s">
        <v>32</v>
      </c>
      <c r="AX495" s="14" t="s">
        <v>77</v>
      </c>
      <c r="AY495" s="270" t="s">
        <v>143</v>
      </c>
    </row>
    <row r="496" spans="1:51" s="14" customFormat="1" ht="12">
      <c r="A496" s="14"/>
      <c r="B496" s="260"/>
      <c r="C496" s="261"/>
      <c r="D496" s="240" t="s">
        <v>246</v>
      </c>
      <c r="E496" s="262" t="s">
        <v>1</v>
      </c>
      <c r="F496" s="263" t="s">
        <v>932</v>
      </c>
      <c r="G496" s="261"/>
      <c r="H496" s="264">
        <v>25.505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0" t="s">
        <v>246</v>
      </c>
      <c r="AU496" s="270" t="s">
        <v>86</v>
      </c>
      <c r="AV496" s="14" t="s">
        <v>86</v>
      </c>
      <c r="AW496" s="14" t="s">
        <v>32</v>
      </c>
      <c r="AX496" s="14" t="s">
        <v>77</v>
      </c>
      <c r="AY496" s="270" t="s">
        <v>143</v>
      </c>
    </row>
    <row r="497" spans="1:51" s="14" customFormat="1" ht="12">
      <c r="A497" s="14"/>
      <c r="B497" s="260"/>
      <c r="C497" s="261"/>
      <c r="D497" s="240" t="s">
        <v>246</v>
      </c>
      <c r="E497" s="262" t="s">
        <v>1</v>
      </c>
      <c r="F497" s="263" t="s">
        <v>933</v>
      </c>
      <c r="G497" s="261"/>
      <c r="H497" s="264">
        <v>0.6</v>
      </c>
      <c r="I497" s="265"/>
      <c r="J497" s="261"/>
      <c r="K497" s="261"/>
      <c r="L497" s="266"/>
      <c r="M497" s="267"/>
      <c r="N497" s="268"/>
      <c r="O497" s="268"/>
      <c r="P497" s="268"/>
      <c r="Q497" s="268"/>
      <c r="R497" s="268"/>
      <c r="S497" s="268"/>
      <c r="T497" s="26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0" t="s">
        <v>246</v>
      </c>
      <c r="AU497" s="270" t="s">
        <v>86</v>
      </c>
      <c r="AV497" s="14" t="s">
        <v>86</v>
      </c>
      <c r="AW497" s="14" t="s">
        <v>32</v>
      </c>
      <c r="AX497" s="14" t="s">
        <v>77</v>
      </c>
      <c r="AY497" s="270" t="s">
        <v>143</v>
      </c>
    </row>
    <row r="498" spans="1:51" s="14" customFormat="1" ht="12">
      <c r="A498" s="14"/>
      <c r="B498" s="260"/>
      <c r="C498" s="261"/>
      <c r="D498" s="240" t="s">
        <v>246</v>
      </c>
      <c r="E498" s="262" t="s">
        <v>1</v>
      </c>
      <c r="F498" s="263" t="s">
        <v>934</v>
      </c>
      <c r="G498" s="261"/>
      <c r="H498" s="264">
        <v>0.072</v>
      </c>
      <c r="I498" s="265"/>
      <c r="J498" s="261"/>
      <c r="K498" s="261"/>
      <c r="L498" s="266"/>
      <c r="M498" s="267"/>
      <c r="N498" s="268"/>
      <c r="O498" s="268"/>
      <c r="P498" s="268"/>
      <c r="Q498" s="268"/>
      <c r="R498" s="268"/>
      <c r="S498" s="268"/>
      <c r="T498" s="269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0" t="s">
        <v>246</v>
      </c>
      <c r="AU498" s="270" t="s">
        <v>86</v>
      </c>
      <c r="AV498" s="14" t="s">
        <v>86</v>
      </c>
      <c r="AW498" s="14" t="s">
        <v>32</v>
      </c>
      <c r="AX498" s="14" t="s">
        <v>77</v>
      </c>
      <c r="AY498" s="270" t="s">
        <v>143</v>
      </c>
    </row>
    <row r="499" spans="1:51" s="15" customFormat="1" ht="12">
      <c r="A499" s="15"/>
      <c r="B499" s="271"/>
      <c r="C499" s="272"/>
      <c r="D499" s="240" t="s">
        <v>246</v>
      </c>
      <c r="E499" s="273" t="s">
        <v>1</v>
      </c>
      <c r="F499" s="274" t="s">
        <v>250</v>
      </c>
      <c r="G499" s="272"/>
      <c r="H499" s="275">
        <v>170.281</v>
      </c>
      <c r="I499" s="276"/>
      <c r="J499" s="272"/>
      <c r="K499" s="272"/>
      <c r="L499" s="277"/>
      <c r="M499" s="278"/>
      <c r="N499" s="279"/>
      <c r="O499" s="279"/>
      <c r="P499" s="279"/>
      <c r="Q499" s="279"/>
      <c r="R499" s="279"/>
      <c r="S499" s="279"/>
      <c r="T499" s="280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1" t="s">
        <v>246</v>
      </c>
      <c r="AU499" s="281" t="s">
        <v>86</v>
      </c>
      <c r="AV499" s="15" t="s">
        <v>160</v>
      </c>
      <c r="AW499" s="15" t="s">
        <v>32</v>
      </c>
      <c r="AX499" s="15" t="s">
        <v>84</v>
      </c>
      <c r="AY499" s="281" t="s">
        <v>143</v>
      </c>
    </row>
    <row r="500" spans="1:65" s="2" customFormat="1" ht="24.15" customHeight="1">
      <c r="A500" s="39"/>
      <c r="B500" s="40"/>
      <c r="C500" s="227" t="s">
        <v>935</v>
      </c>
      <c r="D500" s="227" t="s">
        <v>146</v>
      </c>
      <c r="E500" s="228" t="s">
        <v>936</v>
      </c>
      <c r="F500" s="229" t="s">
        <v>937</v>
      </c>
      <c r="G500" s="230" t="s">
        <v>331</v>
      </c>
      <c r="H500" s="231">
        <v>108.241</v>
      </c>
      <c r="I500" s="232"/>
      <c r="J500" s="233">
        <f>ROUND(I500*H500,2)</f>
        <v>0</v>
      </c>
      <c r="K500" s="229" t="s">
        <v>243</v>
      </c>
      <c r="L500" s="45"/>
      <c r="M500" s="234" t="s">
        <v>1</v>
      </c>
      <c r="N500" s="235" t="s">
        <v>42</v>
      </c>
      <c r="O500" s="92"/>
      <c r="P500" s="236">
        <f>O500*H500</f>
        <v>0</v>
      </c>
      <c r="Q500" s="236">
        <v>0</v>
      </c>
      <c r="R500" s="236">
        <f>Q500*H500</f>
        <v>0</v>
      </c>
      <c r="S500" s="236">
        <v>0</v>
      </c>
      <c r="T500" s="237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8" t="s">
        <v>160</v>
      </c>
      <c r="AT500" s="238" t="s">
        <v>146</v>
      </c>
      <c r="AU500" s="238" t="s">
        <v>86</v>
      </c>
      <c r="AY500" s="18" t="s">
        <v>143</v>
      </c>
      <c r="BE500" s="239">
        <f>IF(N500="základní",J500,0)</f>
        <v>0</v>
      </c>
      <c r="BF500" s="239">
        <f>IF(N500="snížená",J500,0)</f>
        <v>0</v>
      </c>
      <c r="BG500" s="239">
        <f>IF(N500="zákl. přenesená",J500,0)</f>
        <v>0</v>
      </c>
      <c r="BH500" s="239">
        <f>IF(N500="sníž. přenesená",J500,0)</f>
        <v>0</v>
      </c>
      <c r="BI500" s="239">
        <f>IF(N500="nulová",J500,0)</f>
        <v>0</v>
      </c>
      <c r="BJ500" s="18" t="s">
        <v>84</v>
      </c>
      <c r="BK500" s="239">
        <f>ROUND(I500*H500,2)</f>
        <v>0</v>
      </c>
      <c r="BL500" s="18" t="s">
        <v>160</v>
      </c>
      <c r="BM500" s="238" t="s">
        <v>938</v>
      </c>
    </row>
    <row r="501" spans="1:47" s="2" customFormat="1" ht="12">
      <c r="A501" s="39"/>
      <c r="B501" s="40"/>
      <c r="C501" s="41"/>
      <c r="D501" s="240" t="s">
        <v>152</v>
      </c>
      <c r="E501" s="41"/>
      <c r="F501" s="241" t="s">
        <v>346</v>
      </c>
      <c r="G501" s="41"/>
      <c r="H501" s="41"/>
      <c r="I501" s="242"/>
      <c r="J501" s="41"/>
      <c r="K501" s="41"/>
      <c r="L501" s="45"/>
      <c r="M501" s="243"/>
      <c r="N501" s="244"/>
      <c r="O501" s="92"/>
      <c r="P501" s="92"/>
      <c r="Q501" s="92"/>
      <c r="R501" s="92"/>
      <c r="S501" s="92"/>
      <c r="T501" s="93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152</v>
      </c>
      <c r="AU501" s="18" t="s">
        <v>86</v>
      </c>
    </row>
    <row r="502" spans="1:51" s="14" customFormat="1" ht="12">
      <c r="A502" s="14"/>
      <c r="B502" s="260"/>
      <c r="C502" s="261"/>
      <c r="D502" s="240" t="s">
        <v>246</v>
      </c>
      <c r="E502" s="262" t="s">
        <v>1</v>
      </c>
      <c r="F502" s="263" t="s">
        <v>929</v>
      </c>
      <c r="G502" s="261"/>
      <c r="H502" s="264">
        <v>31.464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0" t="s">
        <v>246</v>
      </c>
      <c r="AU502" s="270" t="s">
        <v>86</v>
      </c>
      <c r="AV502" s="14" t="s">
        <v>86</v>
      </c>
      <c r="AW502" s="14" t="s">
        <v>32</v>
      </c>
      <c r="AX502" s="14" t="s">
        <v>77</v>
      </c>
      <c r="AY502" s="270" t="s">
        <v>143</v>
      </c>
    </row>
    <row r="503" spans="1:51" s="14" customFormat="1" ht="12">
      <c r="A503" s="14"/>
      <c r="B503" s="260"/>
      <c r="C503" s="261"/>
      <c r="D503" s="240" t="s">
        <v>246</v>
      </c>
      <c r="E503" s="262" t="s">
        <v>1</v>
      </c>
      <c r="F503" s="263" t="s">
        <v>930</v>
      </c>
      <c r="G503" s="261"/>
      <c r="H503" s="264">
        <v>50.6</v>
      </c>
      <c r="I503" s="265"/>
      <c r="J503" s="261"/>
      <c r="K503" s="261"/>
      <c r="L503" s="266"/>
      <c r="M503" s="267"/>
      <c r="N503" s="268"/>
      <c r="O503" s="268"/>
      <c r="P503" s="268"/>
      <c r="Q503" s="268"/>
      <c r="R503" s="268"/>
      <c r="S503" s="268"/>
      <c r="T503" s="26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0" t="s">
        <v>246</v>
      </c>
      <c r="AU503" s="270" t="s">
        <v>86</v>
      </c>
      <c r="AV503" s="14" t="s">
        <v>86</v>
      </c>
      <c r="AW503" s="14" t="s">
        <v>32</v>
      </c>
      <c r="AX503" s="14" t="s">
        <v>77</v>
      </c>
      <c r="AY503" s="270" t="s">
        <v>143</v>
      </c>
    </row>
    <row r="504" spans="1:51" s="14" customFormat="1" ht="12">
      <c r="A504" s="14"/>
      <c r="B504" s="260"/>
      <c r="C504" s="261"/>
      <c r="D504" s="240" t="s">
        <v>246</v>
      </c>
      <c r="E504" s="262" t="s">
        <v>1</v>
      </c>
      <c r="F504" s="263" t="s">
        <v>932</v>
      </c>
      <c r="G504" s="261"/>
      <c r="H504" s="264">
        <v>25.505</v>
      </c>
      <c r="I504" s="265"/>
      <c r="J504" s="261"/>
      <c r="K504" s="261"/>
      <c r="L504" s="266"/>
      <c r="M504" s="267"/>
      <c r="N504" s="268"/>
      <c r="O504" s="268"/>
      <c r="P504" s="268"/>
      <c r="Q504" s="268"/>
      <c r="R504" s="268"/>
      <c r="S504" s="268"/>
      <c r="T504" s="26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0" t="s">
        <v>246</v>
      </c>
      <c r="AU504" s="270" t="s">
        <v>86</v>
      </c>
      <c r="AV504" s="14" t="s">
        <v>86</v>
      </c>
      <c r="AW504" s="14" t="s">
        <v>32</v>
      </c>
      <c r="AX504" s="14" t="s">
        <v>77</v>
      </c>
      <c r="AY504" s="270" t="s">
        <v>143</v>
      </c>
    </row>
    <row r="505" spans="1:51" s="14" customFormat="1" ht="12">
      <c r="A505" s="14"/>
      <c r="B505" s="260"/>
      <c r="C505" s="261"/>
      <c r="D505" s="240" t="s">
        <v>246</v>
      </c>
      <c r="E505" s="262" t="s">
        <v>1</v>
      </c>
      <c r="F505" s="263" t="s">
        <v>933</v>
      </c>
      <c r="G505" s="261"/>
      <c r="H505" s="264">
        <v>0.6</v>
      </c>
      <c r="I505" s="265"/>
      <c r="J505" s="261"/>
      <c r="K505" s="261"/>
      <c r="L505" s="266"/>
      <c r="M505" s="267"/>
      <c r="N505" s="268"/>
      <c r="O505" s="268"/>
      <c r="P505" s="268"/>
      <c r="Q505" s="268"/>
      <c r="R505" s="268"/>
      <c r="S505" s="268"/>
      <c r="T505" s="269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0" t="s">
        <v>246</v>
      </c>
      <c r="AU505" s="270" t="s">
        <v>86</v>
      </c>
      <c r="AV505" s="14" t="s">
        <v>86</v>
      </c>
      <c r="AW505" s="14" t="s">
        <v>32</v>
      </c>
      <c r="AX505" s="14" t="s">
        <v>77</v>
      </c>
      <c r="AY505" s="270" t="s">
        <v>143</v>
      </c>
    </row>
    <row r="506" spans="1:51" s="14" customFormat="1" ht="12">
      <c r="A506" s="14"/>
      <c r="B506" s="260"/>
      <c r="C506" s="261"/>
      <c r="D506" s="240" t="s">
        <v>246</v>
      </c>
      <c r="E506" s="262" t="s">
        <v>1</v>
      </c>
      <c r="F506" s="263" t="s">
        <v>934</v>
      </c>
      <c r="G506" s="261"/>
      <c r="H506" s="264">
        <v>0.072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0" t="s">
        <v>246</v>
      </c>
      <c r="AU506" s="270" t="s">
        <v>86</v>
      </c>
      <c r="AV506" s="14" t="s">
        <v>86</v>
      </c>
      <c r="AW506" s="14" t="s">
        <v>32</v>
      </c>
      <c r="AX506" s="14" t="s">
        <v>77</v>
      </c>
      <c r="AY506" s="270" t="s">
        <v>143</v>
      </c>
    </row>
    <row r="507" spans="1:51" s="15" customFormat="1" ht="12">
      <c r="A507" s="15"/>
      <c r="B507" s="271"/>
      <c r="C507" s="272"/>
      <c r="D507" s="240" t="s">
        <v>246</v>
      </c>
      <c r="E507" s="273" t="s">
        <v>1</v>
      </c>
      <c r="F507" s="274" t="s">
        <v>250</v>
      </c>
      <c r="G507" s="272"/>
      <c r="H507" s="275">
        <v>108.241</v>
      </c>
      <c r="I507" s="276"/>
      <c r="J507" s="272"/>
      <c r="K507" s="272"/>
      <c r="L507" s="277"/>
      <c r="M507" s="278"/>
      <c r="N507" s="279"/>
      <c r="O507" s="279"/>
      <c r="P507" s="279"/>
      <c r="Q507" s="279"/>
      <c r="R507" s="279"/>
      <c r="S507" s="279"/>
      <c r="T507" s="280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81" t="s">
        <v>246</v>
      </c>
      <c r="AU507" s="281" t="s">
        <v>86</v>
      </c>
      <c r="AV507" s="15" t="s">
        <v>160</v>
      </c>
      <c r="AW507" s="15" t="s">
        <v>32</v>
      </c>
      <c r="AX507" s="15" t="s">
        <v>84</v>
      </c>
      <c r="AY507" s="281" t="s">
        <v>143</v>
      </c>
    </row>
    <row r="508" spans="1:65" s="2" customFormat="1" ht="24.15" customHeight="1">
      <c r="A508" s="39"/>
      <c r="B508" s="40"/>
      <c r="C508" s="227" t="s">
        <v>939</v>
      </c>
      <c r="D508" s="227" t="s">
        <v>146</v>
      </c>
      <c r="E508" s="228" t="s">
        <v>376</v>
      </c>
      <c r="F508" s="229" t="s">
        <v>377</v>
      </c>
      <c r="G508" s="230" t="s">
        <v>331</v>
      </c>
      <c r="H508" s="231">
        <v>215.072</v>
      </c>
      <c r="I508" s="232"/>
      <c r="J508" s="233">
        <f>ROUND(I508*H508,2)</f>
        <v>0</v>
      </c>
      <c r="K508" s="229" t="s">
        <v>243</v>
      </c>
      <c r="L508" s="45"/>
      <c r="M508" s="234" t="s">
        <v>1</v>
      </c>
      <c r="N508" s="235" t="s">
        <v>42</v>
      </c>
      <c r="O508" s="92"/>
      <c r="P508" s="236">
        <f>O508*H508</f>
        <v>0</v>
      </c>
      <c r="Q508" s="236">
        <v>0</v>
      </c>
      <c r="R508" s="236">
        <f>Q508*H508</f>
        <v>0</v>
      </c>
      <c r="S508" s="236">
        <v>0</v>
      </c>
      <c r="T508" s="23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8" t="s">
        <v>160</v>
      </c>
      <c r="AT508" s="238" t="s">
        <v>146</v>
      </c>
      <c r="AU508" s="238" t="s">
        <v>86</v>
      </c>
      <c r="AY508" s="18" t="s">
        <v>143</v>
      </c>
      <c r="BE508" s="239">
        <f>IF(N508="základní",J508,0)</f>
        <v>0</v>
      </c>
      <c r="BF508" s="239">
        <f>IF(N508="snížená",J508,0)</f>
        <v>0</v>
      </c>
      <c r="BG508" s="239">
        <f>IF(N508="zákl. přenesená",J508,0)</f>
        <v>0</v>
      </c>
      <c r="BH508" s="239">
        <f>IF(N508="sníž. přenesená",J508,0)</f>
        <v>0</v>
      </c>
      <c r="BI508" s="239">
        <f>IF(N508="nulová",J508,0)</f>
        <v>0</v>
      </c>
      <c r="BJ508" s="18" t="s">
        <v>84</v>
      </c>
      <c r="BK508" s="239">
        <f>ROUND(I508*H508,2)</f>
        <v>0</v>
      </c>
      <c r="BL508" s="18" t="s">
        <v>160</v>
      </c>
      <c r="BM508" s="238" t="s">
        <v>940</v>
      </c>
    </row>
    <row r="509" spans="1:47" s="2" customFormat="1" ht="12">
      <c r="A509" s="39"/>
      <c r="B509" s="40"/>
      <c r="C509" s="41"/>
      <c r="D509" s="240" t="s">
        <v>152</v>
      </c>
      <c r="E509" s="41"/>
      <c r="F509" s="241" t="s">
        <v>377</v>
      </c>
      <c r="G509" s="41"/>
      <c r="H509" s="41"/>
      <c r="I509" s="242"/>
      <c r="J509" s="41"/>
      <c r="K509" s="41"/>
      <c r="L509" s="45"/>
      <c r="M509" s="243"/>
      <c r="N509" s="244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152</v>
      </c>
      <c r="AU509" s="18" t="s">
        <v>86</v>
      </c>
    </row>
    <row r="510" spans="1:51" s="14" customFormat="1" ht="12">
      <c r="A510" s="14"/>
      <c r="B510" s="260"/>
      <c r="C510" s="261"/>
      <c r="D510" s="240" t="s">
        <v>246</v>
      </c>
      <c r="E510" s="262" t="s">
        <v>1</v>
      </c>
      <c r="F510" s="263" t="s">
        <v>925</v>
      </c>
      <c r="G510" s="261"/>
      <c r="H510" s="264">
        <v>200.708</v>
      </c>
      <c r="I510" s="265"/>
      <c r="J510" s="261"/>
      <c r="K510" s="261"/>
      <c r="L510" s="266"/>
      <c r="M510" s="267"/>
      <c r="N510" s="268"/>
      <c r="O510" s="268"/>
      <c r="P510" s="268"/>
      <c r="Q510" s="268"/>
      <c r="R510" s="268"/>
      <c r="S510" s="268"/>
      <c r="T510" s="26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0" t="s">
        <v>246</v>
      </c>
      <c r="AU510" s="270" t="s">
        <v>86</v>
      </c>
      <c r="AV510" s="14" t="s">
        <v>86</v>
      </c>
      <c r="AW510" s="14" t="s">
        <v>32</v>
      </c>
      <c r="AX510" s="14" t="s">
        <v>77</v>
      </c>
      <c r="AY510" s="270" t="s">
        <v>143</v>
      </c>
    </row>
    <row r="511" spans="1:51" s="14" customFormat="1" ht="12">
      <c r="A511" s="14"/>
      <c r="B511" s="260"/>
      <c r="C511" s="261"/>
      <c r="D511" s="240" t="s">
        <v>246</v>
      </c>
      <c r="E511" s="262" t="s">
        <v>1</v>
      </c>
      <c r="F511" s="263" t="s">
        <v>926</v>
      </c>
      <c r="G511" s="261"/>
      <c r="H511" s="264">
        <v>14.364</v>
      </c>
      <c r="I511" s="265"/>
      <c r="J511" s="261"/>
      <c r="K511" s="261"/>
      <c r="L511" s="266"/>
      <c r="M511" s="267"/>
      <c r="N511" s="268"/>
      <c r="O511" s="268"/>
      <c r="P511" s="268"/>
      <c r="Q511" s="268"/>
      <c r="R511" s="268"/>
      <c r="S511" s="268"/>
      <c r="T511" s="26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0" t="s">
        <v>246</v>
      </c>
      <c r="AU511" s="270" t="s">
        <v>86</v>
      </c>
      <c r="AV511" s="14" t="s">
        <v>86</v>
      </c>
      <c r="AW511" s="14" t="s">
        <v>32</v>
      </c>
      <c r="AX511" s="14" t="s">
        <v>77</v>
      </c>
      <c r="AY511" s="270" t="s">
        <v>143</v>
      </c>
    </row>
    <row r="512" spans="1:51" s="15" customFormat="1" ht="12">
      <c r="A512" s="15"/>
      <c r="B512" s="271"/>
      <c r="C512" s="272"/>
      <c r="D512" s="240" t="s">
        <v>246</v>
      </c>
      <c r="E512" s="273" t="s">
        <v>1</v>
      </c>
      <c r="F512" s="274" t="s">
        <v>250</v>
      </c>
      <c r="G512" s="272"/>
      <c r="H512" s="275">
        <v>215.072</v>
      </c>
      <c r="I512" s="276"/>
      <c r="J512" s="272"/>
      <c r="K512" s="272"/>
      <c r="L512" s="277"/>
      <c r="M512" s="278"/>
      <c r="N512" s="279"/>
      <c r="O512" s="279"/>
      <c r="P512" s="279"/>
      <c r="Q512" s="279"/>
      <c r="R512" s="279"/>
      <c r="S512" s="279"/>
      <c r="T512" s="280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81" t="s">
        <v>246</v>
      </c>
      <c r="AU512" s="281" t="s">
        <v>86</v>
      </c>
      <c r="AV512" s="15" t="s">
        <v>160</v>
      </c>
      <c r="AW512" s="15" t="s">
        <v>32</v>
      </c>
      <c r="AX512" s="15" t="s">
        <v>84</v>
      </c>
      <c r="AY512" s="281" t="s">
        <v>143</v>
      </c>
    </row>
    <row r="513" spans="1:65" s="2" customFormat="1" ht="24.15" customHeight="1">
      <c r="A513" s="39"/>
      <c r="B513" s="40"/>
      <c r="C513" s="227" t="s">
        <v>941</v>
      </c>
      <c r="D513" s="227" t="s">
        <v>146</v>
      </c>
      <c r="E513" s="228" t="s">
        <v>380</v>
      </c>
      <c r="F513" s="229" t="s">
        <v>381</v>
      </c>
      <c r="G513" s="230" t="s">
        <v>331</v>
      </c>
      <c r="H513" s="231">
        <v>62.04</v>
      </c>
      <c r="I513" s="232"/>
      <c r="J513" s="233">
        <f>ROUND(I513*H513,2)</f>
        <v>0</v>
      </c>
      <c r="K513" s="229" t="s">
        <v>243</v>
      </c>
      <c r="L513" s="45"/>
      <c r="M513" s="234" t="s">
        <v>1</v>
      </c>
      <c r="N513" s="235" t="s">
        <v>42</v>
      </c>
      <c r="O513" s="92"/>
      <c r="P513" s="236">
        <f>O513*H513</f>
        <v>0</v>
      </c>
      <c r="Q513" s="236">
        <v>0</v>
      </c>
      <c r="R513" s="236">
        <f>Q513*H513</f>
        <v>0</v>
      </c>
      <c r="S513" s="236">
        <v>0</v>
      </c>
      <c r="T513" s="23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8" t="s">
        <v>160</v>
      </c>
      <c r="AT513" s="238" t="s">
        <v>146</v>
      </c>
      <c r="AU513" s="238" t="s">
        <v>86</v>
      </c>
      <c r="AY513" s="18" t="s">
        <v>143</v>
      </c>
      <c r="BE513" s="239">
        <f>IF(N513="základní",J513,0)</f>
        <v>0</v>
      </c>
      <c r="BF513" s="239">
        <f>IF(N513="snížená",J513,0)</f>
        <v>0</v>
      </c>
      <c r="BG513" s="239">
        <f>IF(N513="zákl. přenesená",J513,0)</f>
        <v>0</v>
      </c>
      <c r="BH513" s="239">
        <f>IF(N513="sníž. přenesená",J513,0)</f>
        <v>0</v>
      </c>
      <c r="BI513" s="239">
        <f>IF(N513="nulová",J513,0)</f>
        <v>0</v>
      </c>
      <c r="BJ513" s="18" t="s">
        <v>84</v>
      </c>
      <c r="BK513" s="239">
        <f>ROUND(I513*H513,2)</f>
        <v>0</v>
      </c>
      <c r="BL513" s="18" t="s">
        <v>160</v>
      </c>
      <c r="BM513" s="238" t="s">
        <v>942</v>
      </c>
    </row>
    <row r="514" spans="1:47" s="2" customFormat="1" ht="12">
      <c r="A514" s="39"/>
      <c r="B514" s="40"/>
      <c r="C514" s="41"/>
      <c r="D514" s="240" t="s">
        <v>152</v>
      </c>
      <c r="E514" s="41"/>
      <c r="F514" s="241" t="s">
        <v>381</v>
      </c>
      <c r="G514" s="41"/>
      <c r="H514" s="41"/>
      <c r="I514" s="242"/>
      <c r="J514" s="41"/>
      <c r="K514" s="41"/>
      <c r="L514" s="45"/>
      <c r="M514" s="243"/>
      <c r="N514" s="244"/>
      <c r="O514" s="92"/>
      <c r="P514" s="92"/>
      <c r="Q514" s="92"/>
      <c r="R514" s="92"/>
      <c r="S514" s="92"/>
      <c r="T514" s="93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152</v>
      </c>
      <c r="AU514" s="18" t="s">
        <v>86</v>
      </c>
    </row>
    <row r="515" spans="1:51" s="14" customFormat="1" ht="12">
      <c r="A515" s="14"/>
      <c r="B515" s="260"/>
      <c r="C515" s="261"/>
      <c r="D515" s="240" t="s">
        <v>246</v>
      </c>
      <c r="E515" s="262" t="s">
        <v>1</v>
      </c>
      <c r="F515" s="263" t="s">
        <v>931</v>
      </c>
      <c r="G515" s="261"/>
      <c r="H515" s="264">
        <v>62.04</v>
      </c>
      <c r="I515" s="265"/>
      <c r="J515" s="261"/>
      <c r="K515" s="261"/>
      <c r="L515" s="266"/>
      <c r="M515" s="267"/>
      <c r="N515" s="268"/>
      <c r="O515" s="268"/>
      <c r="P515" s="268"/>
      <c r="Q515" s="268"/>
      <c r="R515" s="268"/>
      <c r="S515" s="268"/>
      <c r="T515" s="269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0" t="s">
        <v>246</v>
      </c>
      <c r="AU515" s="270" t="s">
        <v>86</v>
      </c>
      <c r="AV515" s="14" t="s">
        <v>86</v>
      </c>
      <c r="AW515" s="14" t="s">
        <v>32</v>
      </c>
      <c r="AX515" s="14" t="s">
        <v>84</v>
      </c>
      <c r="AY515" s="270" t="s">
        <v>143</v>
      </c>
    </row>
    <row r="516" spans="1:51" s="13" customFormat="1" ht="12">
      <c r="A516" s="13"/>
      <c r="B516" s="250"/>
      <c r="C516" s="251"/>
      <c r="D516" s="240" t="s">
        <v>246</v>
      </c>
      <c r="E516" s="252" t="s">
        <v>1</v>
      </c>
      <c r="F516" s="253" t="s">
        <v>383</v>
      </c>
      <c r="G516" s="251"/>
      <c r="H516" s="252" t="s">
        <v>1</v>
      </c>
      <c r="I516" s="254"/>
      <c r="J516" s="251"/>
      <c r="K516" s="251"/>
      <c r="L516" s="255"/>
      <c r="M516" s="256"/>
      <c r="N516" s="257"/>
      <c r="O516" s="257"/>
      <c r="P516" s="257"/>
      <c r="Q516" s="257"/>
      <c r="R516" s="257"/>
      <c r="S516" s="257"/>
      <c r="T516" s="25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9" t="s">
        <v>246</v>
      </c>
      <c r="AU516" s="259" t="s">
        <v>86</v>
      </c>
      <c r="AV516" s="13" t="s">
        <v>84</v>
      </c>
      <c r="AW516" s="13" t="s">
        <v>32</v>
      </c>
      <c r="AX516" s="13" t="s">
        <v>77</v>
      </c>
      <c r="AY516" s="259" t="s">
        <v>143</v>
      </c>
    </row>
    <row r="517" spans="1:63" s="12" customFormat="1" ht="22.8" customHeight="1">
      <c r="A517" s="12"/>
      <c r="B517" s="211"/>
      <c r="C517" s="212"/>
      <c r="D517" s="213" t="s">
        <v>76</v>
      </c>
      <c r="E517" s="225" t="s">
        <v>384</v>
      </c>
      <c r="F517" s="225" t="s">
        <v>385</v>
      </c>
      <c r="G517" s="212"/>
      <c r="H517" s="212"/>
      <c r="I517" s="215"/>
      <c r="J517" s="226">
        <f>BK517</f>
        <v>0</v>
      </c>
      <c r="K517" s="212"/>
      <c r="L517" s="217"/>
      <c r="M517" s="218"/>
      <c r="N517" s="219"/>
      <c r="O517" s="219"/>
      <c r="P517" s="220">
        <f>SUM(P518:P519)</f>
        <v>0</v>
      </c>
      <c r="Q517" s="219"/>
      <c r="R517" s="220">
        <f>SUM(R518:R519)</f>
        <v>0</v>
      </c>
      <c r="S517" s="219"/>
      <c r="T517" s="221">
        <f>SUM(T518:T519)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2" t="s">
        <v>84</v>
      </c>
      <c r="AT517" s="223" t="s">
        <v>76</v>
      </c>
      <c r="AU517" s="223" t="s">
        <v>84</v>
      </c>
      <c r="AY517" s="222" t="s">
        <v>143</v>
      </c>
      <c r="BK517" s="224">
        <f>SUM(BK518:BK519)</f>
        <v>0</v>
      </c>
    </row>
    <row r="518" spans="1:65" s="2" customFormat="1" ht="21.75" customHeight="1">
      <c r="A518" s="39"/>
      <c r="B518" s="40"/>
      <c r="C518" s="227" t="s">
        <v>943</v>
      </c>
      <c r="D518" s="227" t="s">
        <v>146</v>
      </c>
      <c r="E518" s="228" t="s">
        <v>944</v>
      </c>
      <c r="F518" s="229" t="s">
        <v>945</v>
      </c>
      <c r="G518" s="230" t="s">
        <v>331</v>
      </c>
      <c r="H518" s="231">
        <v>196.991</v>
      </c>
      <c r="I518" s="232"/>
      <c r="J518" s="233">
        <f>ROUND(I518*H518,2)</f>
        <v>0</v>
      </c>
      <c r="K518" s="229" t="s">
        <v>243</v>
      </c>
      <c r="L518" s="45"/>
      <c r="M518" s="234" t="s">
        <v>1</v>
      </c>
      <c r="N518" s="235" t="s">
        <v>42</v>
      </c>
      <c r="O518" s="92"/>
      <c r="P518" s="236">
        <f>O518*H518</f>
        <v>0</v>
      </c>
      <c r="Q518" s="236">
        <v>0</v>
      </c>
      <c r="R518" s="236">
        <f>Q518*H518</f>
        <v>0</v>
      </c>
      <c r="S518" s="236">
        <v>0</v>
      </c>
      <c r="T518" s="237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8" t="s">
        <v>160</v>
      </c>
      <c r="AT518" s="238" t="s">
        <v>146</v>
      </c>
      <c r="AU518" s="238" t="s">
        <v>86</v>
      </c>
      <c r="AY518" s="18" t="s">
        <v>143</v>
      </c>
      <c r="BE518" s="239">
        <f>IF(N518="základní",J518,0)</f>
        <v>0</v>
      </c>
      <c r="BF518" s="239">
        <f>IF(N518="snížená",J518,0)</f>
        <v>0</v>
      </c>
      <c r="BG518" s="239">
        <f>IF(N518="zákl. přenesená",J518,0)</f>
        <v>0</v>
      </c>
      <c r="BH518" s="239">
        <f>IF(N518="sníž. přenesená",J518,0)</f>
        <v>0</v>
      </c>
      <c r="BI518" s="239">
        <f>IF(N518="nulová",J518,0)</f>
        <v>0</v>
      </c>
      <c r="BJ518" s="18" t="s">
        <v>84</v>
      </c>
      <c r="BK518" s="239">
        <f>ROUND(I518*H518,2)</f>
        <v>0</v>
      </c>
      <c r="BL518" s="18" t="s">
        <v>160</v>
      </c>
      <c r="BM518" s="238" t="s">
        <v>946</v>
      </c>
    </row>
    <row r="519" spans="1:47" s="2" customFormat="1" ht="12">
      <c r="A519" s="39"/>
      <c r="B519" s="40"/>
      <c r="C519" s="41"/>
      <c r="D519" s="240" t="s">
        <v>152</v>
      </c>
      <c r="E519" s="41"/>
      <c r="F519" s="241" t="s">
        <v>947</v>
      </c>
      <c r="G519" s="41"/>
      <c r="H519" s="41"/>
      <c r="I519" s="242"/>
      <c r="J519" s="41"/>
      <c r="K519" s="41"/>
      <c r="L519" s="45"/>
      <c r="M519" s="243"/>
      <c r="N519" s="244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152</v>
      </c>
      <c r="AU519" s="18" t="s">
        <v>86</v>
      </c>
    </row>
    <row r="520" spans="1:63" s="12" customFormat="1" ht="25.9" customHeight="1">
      <c r="A520" s="12"/>
      <c r="B520" s="211"/>
      <c r="C520" s="212"/>
      <c r="D520" s="213" t="s">
        <v>76</v>
      </c>
      <c r="E520" s="214" t="s">
        <v>948</v>
      </c>
      <c r="F520" s="214" t="s">
        <v>949</v>
      </c>
      <c r="G520" s="212"/>
      <c r="H520" s="212"/>
      <c r="I520" s="215"/>
      <c r="J520" s="216">
        <f>BK520</f>
        <v>0</v>
      </c>
      <c r="K520" s="212"/>
      <c r="L520" s="217"/>
      <c r="M520" s="218"/>
      <c r="N520" s="219"/>
      <c r="O520" s="219"/>
      <c r="P520" s="220">
        <f>P521</f>
        <v>0</v>
      </c>
      <c r="Q520" s="219"/>
      <c r="R520" s="220">
        <f>R521</f>
        <v>0.007200000000000001</v>
      </c>
      <c r="S520" s="219"/>
      <c r="T520" s="221">
        <f>T521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22" t="s">
        <v>86</v>
      </c>
      <c r="AT520" s="223" t="s">
        <v>76</v>
      </c>
      <c r="AU520" s="223" t="s">
        <v>77</v>
      </c>
      <c r="AY520" s="222" t="s">
        <v>143</v>
      </c>
      <c r="BK520" s="224">
        <f>BK521</f>
        <v>0</v>
      </c>
    </row>
    <row r="521" spans="1:63" s="12" customFormat="1" ht="22.8" customHeight="1">
      <c r="A521" s="12"/>
      <c r="B521" s="211"/>
      <c r="C521" s="212"/>
      <c r="D521" s="213" t="s">
        <v>76</v>
      </c>
      <c r="E521" s="225" t="s">
        <v>950</v>
      </c>
      <c r="F521" s="225" t="s">
        <v>951</v>
      </c>
      <c r="G521" s="212"/>
      <c r="H521" s="212"/>
      <c r="I521" s="215"/>
      <c r="J521" s="226">
        <f>BK521</f>
        <v>0</v>
      </c>
      <c r="K521" s="212"/>
      <c r="L521" s="217"/>
      <c r="M521" s="218"/>
      <c r="N521" s="219"/>
      <c r="O521" s="219"/>
      <c r="P521" s="220">
        <f>SUM(P522:P526)</f>
        <v>0</v>
      </c>
      <c r="Q521" s="219"/>
      <c r="R521" s="220">
        <f>SUM(R522:R526)</f>
        <v>0.007200000000000001</v>
      </c>
      <c r="S521" s="219"/>
      <c r="T521" s="221">
        <f>SUM(T522:T526)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22" t="s">
        <v>86</v>
      </c>
      <c r="AT521" s="223" t="s">
        <v>76</v>
      </c>
      <c r="AU521" s="223" t="s">
        <v>84</v>
      </c>
      <c r="AY521" s="222" t="s">
        <v>143</v>
      </c>
      <c r="BK521" s="224">
        <f>SUM(BK522:BK526)</f>
        <v>0</v>
      </c>
    </row>
    <row r="522" spans="1:65" s="2" customFormat="1" ht="16.5" customHeight="1">
      <c r="A522" s="39"/>
      <c r="B522" s="40"/>
      <c r="C522" s="227" t="s">
        <v>100</v>
      </c>
      <c r="D522" s="227" t="s">
        <v>146</v>
      </c>
      <c r="E522" s="228" t="s">
        <v>952</v>
      </c>
      <c r="F522" s="229" t="s">
        <v>953</v>
      </c>
      <c r="G522" s="230" t="s">
        <v>242</v>
      </c>
      <c r="H522" s="231">
        <v>9</v>
      </c>
      <c r="I522" s="232"/>
      <c r="J522" s="233">
        <f>ROUND(I522*H522,2)</f>
        <v>0</v>
      </c>
      <c r="K522" s="229" t="s">
        <v>243</v>
      </c>
      <c r="L522" s="45"/>
      <c r="M522" s="234" t="s">
        <v>1</v>
      </c>
      <c r="N522" s="235" t="s">
        <v>42</v>
      </c>
      <c r="O522" s="92"/>
      <c r="P522" s="236">
        <f>O522*H522</f>
        <v>0</v>
      </c>
      <c r="Q522" s="236">
        <v>0.0008</v>
      </c>
      <c r="R522" s="236">
        <f>Q522*H522</f>
        <v>0.007200000000000001</v>
      </c>
      <c r="S522" s="236">
        <v>0</v>
      </c>
      <c r="T522" s="237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8" t="s">
        <v>216</v>
      </c>
      <c r="AT522" s="238" t="s">
        <v>146</v>
      </c>
      <c r="AU522" s="238" t="s">
        <v>86</v>
      </c>
      <c r="AY522" s="18" t="s">
        <v>143</v>
      </c>
      <c r="BE522" s="239">
        <f>IF(N522="základní",J522,0)</f>
        <v>0</v>
      </c>
      <c r="BF522" s="239">
        <f>IF(N522="snížená",J522,0)</f>
        <v>0</v>
      </c>
      <c r="BG522" s="239">
        <f>IF(N522="zákl. přenesená",J522,0)</f>
        <v>0</v>
      </c>
      <c r="BH522" s="239">
        <f>IF(N522="sníž. přenesená",J522,0)</f>
        <v>0</v>
      </c>
      <c r="BI522" s="239">
        <f>IF(N522="nulová",J522,0)</f>
        <v>0</v>
      </c>
      <c r="BJ522" s="18" t="s">
        <v>84</v>
      </c>
      <c r="BK522" s="239">
        <f>ROUND(I522*H522,2)</f>
        <v>0</v>
      </c>
      <c r="BL522" s="18" t="s">
        <v>216</v>
      </c>
      <c r="BM522" s="238" t="s">
        <v>954</v>
      </c>
    </row>
    <row r="523" spans="1:47" s="2" customFormat="1" ht="12">
      <c r="A523" s="39"/>
      <c r="B523" s="40"/>
      <c r="C523" s="41"/>
      <c r="D523" s="240" t="s">
        <v>152</v>
      </c>
      <c r="E523" s="41"/>
      <c r="F523" s="241" t="s">
        <v>955</v>
      </c>
      <c r="G523" s="41"/>
      <c r="H523" s="41"/>
      <c r="I523" s="242"/>
      <c r="J523" s="41"/>
      <c r="K523" s="41"/>
      <c r="L523" s="45"/>
      <c r="M523" s="243"/>
      <c r="N523" s="244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152</v>
      </c>
      <c r="AU523" s="18" t="s">
        <v>86</v>
      </c>
    </row>
    <row r="524" spans="1:51" s="14" customFormat="1" ht="12">
      <c r="A524" s="14"/>
      <c r="B524" s="260"/>
      <c r="C524" s="261"/>
      <c r="D524" s="240" t="s">
        <v>246</v>
      </c>
      <c r="E524" s="262" t="s">
        <v>1</v>
      </c>
      <c r="F524" s="263" t="s">
        <v>956</v>
      </c>
      <c r="G524" s="261"/>
      <c r="H524" s="264">
        <v>9</v>
      </c>
      <c r="I524" s="265"/>
      <c r="J524" s="261"/>
      <c r="K524" s="261"/>
      <c r="L524" s="266"/>
      <c r="M524" s="267"/>
      <c r="N524" s="268"/>
      <c r="O524" s="268"/>
      <c r="P524" s="268"/>
      <c r="Q524" s="268"/>
      <c r="R524" s="268"/>
      <c r="S524" s="268"/>
      <c r="T524" s="269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0" t="s">
        <v>246</v>
      </c>
      <c r="AU524" s="270" t="s">
        <v>86</v>
      </c>
      <c r="AV524" s="14" t="s">
        <v>86</v>
      </c>
      <c r="AW524" s="14" t="s">
        <v>32</v>
      </c>
      <c r="AX524" s="14" t="s">
        <v>84</v>
      </c>
      <c r="AY524" s="270" t="s">
        <v>143</v>
      </c>
    </row>
    <row r="525" spans="1:65" s="2" customFormat="1" ht="16.5" customHeight="1">
      <c r="A525" s="39"/>
      <c r="B525" s="40"/>
      <c r="C525" s="227" t="s">
        <v>957</v>
      </c>
      <c r="D525" s="227" t="s">
        <v>146</v>
      </c>
      <c r="E525" s="228" t="s">
        <v>958</v>
      </c>
      <c r="F525" s="229" t="s">
        <v>959</v>
      </c>
      <c r="G525" s="230" t="s">
        <v>331</v>
      </c>
      <c r="H525" s="231">
        <v>0.007</v>
      </c>
      <c r="I525" s="232"/>
      <c r="J525" s="233">
        <f>ROUND(I525*H525,2)</f>
        <v>0</v>
      </c>
      <c r="K525" s="229" t="s">
        <v>243</v>
      </c>
      <c r="L525" s="45"/>
      <c r="M525" s="234" t="s">
        <v>1</v>
      </c>
      <c r="N525" s="235" t="s">
        <v>42</v>
      </c>
      <c r="O525" s="92"/>
      <c r="P525" s="236">
        <f>O525*H525</f>
        <v>0</v>
      </c>
      <c r="Q525" s="236">
        <v>0</v>
      </c>
      <c r="R525" s="236">
        <f>Q525*H525</f>
        <v>0</v>
      </c>
      <c r="S525" s="236">
        <v>0</v>
      </c>
      <c r="T525" s="23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8" t="s">
        <v>216</v>
      </c>
      <c r="AT525" s="238" t="s">
        <v>146</v>
      </c>
      <c r="AU525" s="238" t="s">
        <v>86</v>
      </c>
      <c r="AY525" s="18" t="s">
        <v>143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8" t="s">
        <v>84</v>
      </c>
      <c r="BK525" s="239">
        <f>ROUND(I525*H525,2)</f>
        <v>0</v>
      </c>
      <c r="BL525" s="18" t="s">
        <v>216</v>
      </c>
      <c r="BM525" s="238" t="s">
        <v>960</v>
      </c>
    </row>
    <row r="526" spans="1:47" s="2" customFormat="1" ht="12">
      <c r="A526" s="39"/>
      <c r="B526" s="40"/>
      <c r="C526" s="41"/>
      <c r="D526" s="240" t="s">
        <v>152</v>
      </c>
      <c r="E526" s="41"/>
      <c r="F526" s="241" t="s">
        <v>961</v>
      </c>
      <c r="G526" s="41"/>
      <c r="H526" s="41"/>
      <c r="I526" s="242"/>
      <c r="J526" s="41"/>
      <c r="K526" s="41"/>
      <c r="L526" s="45"/>
      <c r="M526" s="243"/>
      <c r="N526" s="244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152</v>
      </c>
      <c r="AU526" s="18" t="s">
        <v>86</v>
      </c>
    </row>
    <row r="527" spans="1:63" s="12" customFormat="1" ht="25.9" customHeight="1">
      <c r="A527" s="12"/>
      <c r="B527" s="211"/>
      <c r="C527" s="212"/>
      <c r="D527" s="213" t="s">
        <v>76</v>
      </c>
      <c r="E527" s="214" t="s">
        <v>533</v>
      </c>
      <c r="F527" s="214" t="s">
        <v>962</v>
      </c>
      <c r="G527" s="212"/>
      <c r="H527" s="212"/>
      <c r="I527" s="215"/>
      <c r="J527" s="216">
        <f>BK527</f>
        <v>0</v>
      </c>
      <c r="K527" s="212"/>
      <c r="L527" s="217"/>
      <c r="M527" s="218"/>
      <c r="N527" s="219"/>
      <c r="O527" s="219"/>
      <c r="P527" s="220">
        <f>P528</f>
        <v>0</v>
      </c>
      <c r="Q527" s="219"/>
      <c r="R527" s="220">
        <f>R528</f>
        <v>0</v>
      </c>
      <c r="S527" s="219"/>
      <c r="T527" s="221">
        <f>T528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22" t="s">
        <v>156</v>
      </c>
      <c r="AT527" s="223" t="s">
        <v>76</v>
      </c>
      <c r="AU527" s="223" t="s">
        <v>77</v>
      </c>
      <c r="AY527" s="222" t="s">
        <v>143</v>
      </c>
      <c r="BK527" s="224">
        <f>BK528</f>
        <v>0</v>
      </c>
    </row>
    <row r="528" spans="1:63" s="12" customFormat="1" ht="22.8" customHeight="1">
      <c r="A528" s="12"/>
      <c r="B528" s="211"/>
      <c r="C528" s="212"/>
      <c r="D528" s="213" t="s">
        <v>76</v>
      </c>
      <c r="E528" s="225" t="s">
        <v>963</v>
      </c>
      <c r="F528" s="225" t="s">
        <v>964</v>
      </c>
      <c r="G528" s="212"/>
      <c r="H528" s="212"/>
      <c r="I528" s="215"/>
      <c r="J528" s="226">
        <f>BK528</f>
        <v>0</v>
      </c>
      <c r="K528" s="212"/>
      <c r="L528" s="217"/>
      <c r="M528" s="218"/>
      <c r="N528" s="219"/>
      <c r="O528" s="219"/>
      <c r="P528" s="220">
        <f>SUM(P529:P531)</f>
        <v>0</v>
      </c>
      <c r="Q528" s="219"/>
      <c r="R528" s="220">
        <f>SUM(R529:R531)</f>
        <v>0</v>
      </c>
      <c r="S528" s="219"/>
      <c r="T528" s="221">
        <f>SUM(T529:T531)</f>
        <v>0</v>
      </c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R528" s="222" t="s">
        <v>156</v>
      </c>
      <c r="AT528" s="223" t="s">
        <v>76</v>
      </c>
      <c r="AU528" s="223" t="s">
        <v>84</v>
      </c>
      <c r="AY528" s="222" t="s">
        <v>143</v>
      </c>
      <c r="BK528" s="224">
        <f>SUM(BK529:BK531)</f>
        <v>0</v>
      </c>
    </row>
    <row r="529" spans="1:65" s="2" customFormat="1" ht="16.5" customHeight="1">
      <c r="A529" s="39"/>
      <c r="B529" s="40"/>
      <c r="C529" s="227" t="s">
        <v>965</v>
      </c>
      <c r="D529" s="227" t="s">
        <v>146</v>
      </c>
      <c r="E529" s="228" t="s">
        <v>966</v>
      </c>
      <c r="F529" s="229" t="s">
        <v>967</v>
      </c>
      <c r="G529" s="230" t="s">
        <v>267</v>
      </c>
      <c r="H529" s="231">
        <v>30</v>
      </c>
      <c r="I529" s="232"/>
      <c r="J529" s="233">
        <f>ROUND(I529*H529,2)</f>
        <v>0</v>
      </c>
      <c r="K529" s="229" t="s">
        <v>1</v>
      </c>
      <c r="L529" s="45"/>
      <c r="M529" s="234" t="s">
        <v>1</v>
      </c>
      <c r="N529" s="235" t="s">
        <v>42</v>
      </c>
      <c r="O529" s="92"/>
      <c r="P529" s="236">
        <f>O529*H529</f>
        <v>0</v>
      </c>
      <c r="Q529" s="236">
        <v>0</v>
      </c>
      <c r="R529" s="236">
        <f>Q529*H529</f>
        <v>0</v>
      </c>
      <c r="S529" s="236">
        <v>0</v>
      </c>
      <c r="T529" s="237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8" t="s">
        <v>757</v>
      </c>
      <c r="AT529" s="238" t="s">
        <v>146</v>
      </c>
      <c r="AU529" s="238" t="s">
        <v>86</v>
      </c>
      <c r="AY529" s="18" t="s">
        <v>143</v>
      </c>
      <c r="BE529" s="239">
        <f>IF(N529="základní",J529,0)</f>
        <v>0</v>
      </c>
      <c r="BF529" s="239">
        <f>IF(N529="snížená",J529,0)</f>
        <v>0</v>
      </c>
      <c r="BG529" s="239">
        <f>IF(N529="zákl. přenesená",J529,0)</f>
        <v>0</v>
      </c>
      <c r="BH529" s="239">
        <f>IF(N529="sníž. přenesená",J529,0)</f>
        <v>0</v>
      </c>
      <c r="BI529" s="239">
        <f>IF(N529="nulová",J529,0)</f>
        <v>0</v>
      </c>
      <c r="BJ529" s="18" t="s">
        <v>84</v>
      </c>
      <c r="BK529" s="239">
        <f>ROUND(I529*H529,2)</f>
        <v>0</v>
      </c>
      <c r="BL529" s="18" t="s">
        <v>757</v>
      </c>
      <c r="BM529" s="238" t="s">
        <v>968</v>
      </c>
    </row>
    <row r="530" spans="1:47" s="2" customFormat="1" ht="12">
      <c r="A530" s="39"/>
      <c r="B530" s="40"/>
      <c r="C530" s="41"/>
      <c r="D530" s="240" t="s">
        <v>152</v>
      </c>
      <c r="E530" s="41"/>
      <c r="F530" s="241" t="s">
        <v>967</v>
      </c>
      <c r="G530" s="41"/>
      <c r="H530" s="41"/>
      <c r="I530" s="242"/>
      <c r="J530" s="41"/>
      <c r="K530" s="41"/>
      <c r="L530" s="45"/>
      <c r="M530" s="243"/>
      <c r="N530" s="244"/>
      <c r="O530" s="92"/>
      <c r="P530" s="92"/>
      <c r="Q530" s="92"/>
      <c r="R530" s="92"/>
      <c r="S530" s="92"/>
      <c r="T530" s="93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152</v>
      </c>
      <c r="AU530" s="18" t="s">
        <v>86</v>
      </c>
    </row>
    <row r="531" spans="1:51" s="14" customFormat="1" ht="12">
      <c r="A531" s="14"/>
      <c r="B531" s="260"/>
      <c r="C531" s="261"/>
      <c r="D531" s="240" t="s">
        <v>246</v>
      </c>
      <c r="E531" s="262" t="s">
        <v>1</v>
      </c>
      <c r="F531" s="263" t="s">
        <v>969</v>
      </c>
      <c r="G531" s="261"/>
      <c r="H531" s="264">
        <v>30</v>
      </c>
      <c r="I531" s="265"/>
      <c r="J531" s="261"/>
      <c r="K531" s="261"/>
      <c r="L531" s="266"/>
      <c r="M531" s="292"/>
      <c r="N531" s="293"/>
      <c r="O531" s="293"/>
      <c r="P531" s="293"/>
      <c r="Q531" s="293"/>
      <c r="R531" s="293"/>
      <c r="S531" s="293"/>
      <c r="T531" s="29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0" t="s">
        <v>246</v>
      </c>
      <c r="AU531" s="270" t="s">
        <v>86</v>
      </c>
      <c r="AV531" s="14" t="s">
        <v>86</v>
      </c>
      <c r="AW531" s="14" t="s">
        <v>32</v>
      </c>
      <c r="AX531" s="14" t="s">
        <v>84</v>
      </c>
      <c r="AY531" s="270" t="s">
        <v>143</v>
      </c>
    </row>
    <row r="532" spans="1:31" s="2" customFormat="1" ht="6.95" customHeight="1">
      <c r="A532" s="39"/>
      <c r="B532" s="67"/>
      <c r="C532" s="68"/>
      <c r="D532" s="68"/>
      <c r="E532" s="68"/>
      <c r="F532" s="68"/>
      <c r="G532" s="68"/>
      <c r="H532" s="68"/>
      <c r="I532" s="68"/>
      <c r="J532" s="68"/>
      <c r="K532" s="68"/>
      <c r="L532" s="45"/>
      <c r="M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</row>
  </sheetData>
  <sheetProtection password="CC35" sheet="1" objects="1" scenarios="1" formatColumns="0" formatRows="0" autoFilter="0"/>
  <autoFilter ref="C132:K53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Lávka na ul. Novosady v Novém Jičíně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970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971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31. 1. 2024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ROUND(J134,2)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ROUND((SUM(BE134:BE446)),2)</f>
        <v>0</v>
      </c>
      <c r="G35" s="39"/>
      <c r="H35" s="39"/>
      <c r="I35" s="165">
        <v>0.21</v>
      </c>
      <c r="J35" s="164">
        <f>ROUND(((SUM(BE134:BE446))*I35),2)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ROUND((SUM(BF134:BF446)),2)</f>
        <v>0</v>
      </c>
      <c r="G36" s="39"/>
      <c r="H36" s="39"/>
      <c r="I36" s="165">
        <v>0.12</v>
      </c>
      <c r="J36" s="164">
        <f>ROUND(((SUM(BF134:BF446))*I36),2)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ROUND((SUM(BG134:BG446)),2)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ROUND((SUM(BH134:BH446)),2)</f>
        <v>0</v>
      </c>
      <c r="G38" s="39"/>
      <c r="H38" s="39"/>
      <c r="I38" s="165">
        <v>0.12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ROUND((SUM(BI134:BI446)),2)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Lávka na ul. Novosady v Novém Jičíně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970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201 - Lávka na ul. Novosady v Novém Jičíně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Nový Jičín</v>
      </c>
      <c r="G91" s="41"/>
      <c r="H91" s="41"/>
      <c r="I91" s="33" t="s">
        <v>22</v>
      </c>
      <c r="J91" s="80" t="str">
        <f>IF(J14="","",J14)</f>
        <v>31. 1. 2024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Nový Jičín</v>
      </c>
      <c r="G93" s="41"/>
      <c r="H93" s="41"/>
      <c r="I93" s="33" t="s">
        <v>30</v>
      </c>
      <c r="J93" s="37" t="str">
        <f>E23</f>
        <v>Blank architekti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J134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232</v>
      </c>
      <c r="E99" s="192"/>
      <c r="F99" s="192"/>
      <c r="G99" s="192"/>
      <c r="H99" s="192"/>
      <c r="I99" s="192"/>
      <c r="J99" s="193">
        <f>J135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233</v>
      </c>
      <c r="E100" s="197"/>
      <c r="F100" s="197"/>
      <c r="G100" s="197"/>
      <c r="H100" s="197"/>
      <c r="I100" s="197"/>
      <c r="J100" s="198">
        <f>J136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972</v>
      </c>
      <c r="E101" s="197"/>
      <c r="F101" s="197"/>
      <c r="G101" s="197"/>
      <c r="H101" s="197"/>
      <c r="I101" s="197"/>
      <c r="J101" s="198">
        <f>J239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393</v>
      </c>
      <c r="E102" s="197"/>
      <c r="F102" s="197"/>
      <c r="G102" s="197"/>
      <c r="H102" s="197"/>
      <c r="I102" s="197"/>
      <c r="J102" s="198">
        <f>J322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394</v>
      </c>
      <c r="E103" s="197"/>
      <c r="F103" s="197"/>
      <c r="G103" s="197"/>
      <c r="H103" s="197"/>
      <c r="I103" s="197"/>
      <c r="J103" s="198">
        <f>J359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395</v>
      </c>
      <c r="E104" s="197"/>
      <c r="F104" s="197"/>
      <c r="G104" s="197"/>
      <c r="H104" s="197"/>
      <c r="I104" s="197"/>
      <c r="J104" s="198">
        <f>J369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234</v>
      </c>
      <c r="E105" s="197"/>
      <c r="F105" s="197"/>
      <c r="G105" s="197"/>
      <c r="H105" s="197"/>
      <c r="I105" s="197"/>
      <c r="J105" s="198">
        <f>J379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235</v>
      </c>
      <c r="E106" s="197"/>
      <c r="F106" s="197"/>
      <c r="G106" s="197"/>
      <c r="H106" s="197"/>
      <c r="I106" s="197"/>
      <c r="J106" s="198">
        <f>J392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236</v>
      </c>
      <c r="E107" s="197"/>
      <c r="F107" s="197"/>
      <c r="G107" s="197"/>
      <c r="H107" s="197"/>
      <c r="I107" s="197"/>
      <c r="J107" s="198">
        <f>J399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9"/>
      <c r="C108" s="190"/>
      <c r="D108" s="191" t="s">
        <v>397</v>
      </c>
      <c r="E108" s="192"/>
      <c r="F108" s="192"/>
      <c r="G108" s="192"/>
      <c r="H108" s="192"/>
      <c r="I108" s="192"/>
      <c r="J108" s="193">
        <f>J402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5"/>
      <c r="C109" s="134"/>
      <c r="D109" s="196" t="s">
        <v>398</v>
      </c>
      <c r="E109" s="197"/>
      <c r="F109" s="197"/>
      <c r="G109" s="197"/>
      <c r="H109" s="197"/>
      <c r="I109" s="197"/>
      <c r="J109" s="198">
        <f>J403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9"/>
      <c r="C110" s="190"/>
      <c r="D110" s="191" t="s">
        <v>973</v>
      </c>
      <c r="E110" s="192"/>
      <c r="F110" s="192"/>
      <c r="G110" s="192"/>
      <c r="H110" s="192"/>
      <c r="I110" s="192"/>
      <c r="J110" s="193">
        <f>J438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9"/>
      <c r="C111" s="190"/>
      <c r="D111" s="191" t="s">
        <v>121</v>
      </c>
      <c r="E111" s="192"/>
      <c r="F111" s="192"/>
      <c r="G111" s="192"/>
      <c r="H111" s="192"/>
      <c r="I111" s="192"/>
      <c r="J111" s="193">
        <f>J441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9"/>
      <c r="C112" s="190"/>
      <c r="D112" s="191" t="s">
        <v>974</v>
      </c>
      <c r="E112" s="192"/>
      <c r="F112" s="192"/>
      <c r="G112" s="192"/>
      <c r="H112" s="192"/>
      <c r="I112" s="192"/>
      <c r="J112" s="193">
        <f>J444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127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84" t="str">
        <f>E7</f>
        <v>Lávka na ul. Novosady v Novém Jičíně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2:12" s="1" customFormat="1" ht="12" customHeight="1">
      <c r="B123" s="22"/>
      <c r="C123" s="33" t="s">
        <v>112</v>
      </c>
      <c r="D123" s="23"/>
      <c r="E123" s="23"/>
      <c r="F123" s="23"/>
      <c r="G123" s="23"/>
      <c r="H123" s="23"/>
      <c r="I123" s="23"/>
      <c r="J123" s="23"/>
      <c r="K123" s="23"/>
      <c r="L123" s="21"/>
    </row>
    <row r="124" spans="1:31" s="2" customFormat="1" ht="16.5" customHeight="1">
      <c r="A124" s="39"/>
      <c r="B124" s="40"/>
      <c r="C124" s="41"/>
      <c r="D124" s="41"/>
      <c r="E124" s="184" t="s">
        <v>970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114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77" t="str">
        <f>E11</f>
        <v>201 - Lávka na ul. Novosady v Novém Jičíně</v>
      </c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20</v>
      </c>
      <c r="D128" s="41"/>
      <c r="E128" s="41"/>
      <c r="F128" s="28" t="str">
        <f>F14</f>
        <v>Nový Jičín</v>
      </c>
      <c r="G128" s="41"/>
      <c r="H128" s="41"/>
      <c r="I128" s="33" t="s">
        <v>22</v>
      </c>
      <c r="J128" s="80" t="str">
        <f>IF(J14="","",J14)</f>
        <v>31. 1. 2024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24</v>
      </c>
      <c r="D130" s="41"/>
      <c r="E130" s="41"/>
      <c r="F130" s="28" t="str">
        <f>E17</f>
        <v>Město Nový Jičín</v>
      </c>
      <c r="G130" s="41"/>
      <c r="H130" s="41"/>
      <c r="I130" s="33" t="s">
        <v>30</v>
      </c>
      <c r="J130" s="37" t="str">
        <f>E23</f>
        <v>Blank architekti s.r.o.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28</v>
      </c>
      <c r="D131" s="41"/>
      <c r="E131" s="41"/>
      <c r="F131" s="28" t="str">
        <f>IF(E20="","",E20)</f>
        <v>Vyplň údaj</v>
      </c>
      <c r="G131" s="41"/>
      <c r="H131" s="41"/>
      <c r="I131" s="33" t="s">
        <v>33</v>
      </c>
      <c r="J131" s="37" t="str">
        <f>E26</f>
        <v xml:space="preserve"> 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0.3" customHeight="1">
      <c r="A132" s="39"/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1" customFormat="1" ht="29.25" customHeight="1">
      <c r="A133" s="200"/>
      <c r="B133" s="201"/>
      <c r="C133" s="202" t="s">
        <v>128</v>
      </c>
      <c r="D133" s="203" t="s">
        <v>62</v>
      </c>
      <c r="E133" s="203" t="s">
        <v>58</v>
      </c>
      <c r="F133" s="203" t="s">
        <v>59</v>
      </c>
      <c r="G133" s="203" t="s">
        <v>129</v>
      </c>
      <c r="H133" s="203" t="s">
        <v>130</v>
      </c>
      <c r="I133" s="203" t="s">
        <v>131</v>
      </c>
      <c r="J133" s="203" t="s">
        <v>118</v>
      </c>
      <c r="K133" s="204" t="s">
        <v>132</v>
      </c>
      <c r="L133" s="205"/>
      <c r="M133" s="101" t="s">
        <v>1</v>
      </c>
      <c r="N133" s="102" t="s">
        <v>41</v>
      </c>
      <c r="O133" s="102" t="s">
        <v>133</v>
      </c>
      <c r="P133" s="102" t="s">
        <v>134</v>
      </c>
      <c r="Q133" s="102" t="s">
        <v>135</v>
      </c>
      <c r="R133" s="102" t="s">
        <v>136</v>
      </c>
      <c r="S133" s="102" t="s">
        <v>137</v>
      </c>
      <c r="T133" s="103" t="s">
        <v>138</v>
      </c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</row>
    <row r="134" spans="1:63" s="2" customFormat="1" ht="22.8" customHeight="1">
      <c r="A134" s="39"/>
      <c r="B134" s="40"/>
      <c r="C134" s="108" t="s">
        <v>139</v>
      </c>
      <c r="D134" s="41"/>
      <c r="E134" s="41"/>
      <c r="F134" s="41"/>
      <c r="G134" s="41"/>
      <c r="H134" s="41"/>
      <c r="I134" s="41"/>
      <c r="J134" s="206">
        <f>BK134</f>
        <v>0</v>
      </c>
      <c r="K134" s="41"/>
      <c r="L134" s="45"/>
      <c r="M134" s="104"/>
      <c r="N134" s="207"/>
      <c r="O134" s="105"/>
      <c r="P134" s="208">
        <f>P135+P402+P438+P441+P444</f>
        <v>0</v>
      </c>
      <c r="Q134" s="105"/>
      <c r="R134" s="208">
        <f>R135+R402+R438+R441+R444</f>
        <v>243.35097180999998</v>
      </c>
      <c r="S134" s="105"/>
      <c r="T134" s="209">
        <f>T135+T402+T438+T441+T444</f>
        <v>4.387499999999999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76</v>
      </c>
      <c r="AU134" s="18" t="s">
        <v>120</v>
      </c>
      <c r="BK134" s="210">
        <f>BK135+BK402+BK438+BK441+BK444</f>
        <v>0</v>
      </c>
    </row>
    <row r="135" spans="1:63" s="12" customFormat="1" ht="25.9" customHeight="1">
      <c r="A135" s="12"/>
      <c r="B135" s="211"/>
      <c r="C135" s="212"/>
      <c r="D135" s="213" t="s">
        <v>76</v>
      </c>
      <c r="E135" s="214" t="s">
        <v>237</v>
      </c>
      <c r="F135" s="214" t="s">
        <v>238</v>
      </c>
      <c r="G135" s="212"/>
      <c r="H135" s="212"/>
      <c r="I135" s="215"/>
      <c r="J135" s="216">
        <f>BK135</f>
        <v>0</v>
      </c>
      <c r="K135" s="212"/>
      <c r="L135" s="217"/>
      <c r="M135" s="218"/>
      <c r="N135" s="219"/>
      <c r="O135" s="219"/>
      <c r="P135" s="220">
        <f>P136+P239+P322+P359+P369+P379+P392+P399</f>
        <v>0</v>
      </c>
      <c r="Q135" s="219"/>
      <c r="R135" s="220">
        <f>R136+R239+R322+R359+R369+R379+R392+R399</f>
        <v>243.00566951</v>
      </c>
      <c r="S135" s="219"/>
      <c r="T135" s="221">
        <f>T136+T239+T322+T359+T369+T379+T392+T399</f>
        <v>4.387499999999999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84</v>
      </c>
      <c r="AT135" s="223" t="s">
        <v>76</v>
      </c>
      <c r="AU135" s="223" t="s">
        <v>77</v>
      </c>
      <c r="AY135" s="222" t="s">
        <v>143</v>
      </c>
      <c r="BK135" s="224">
        <f>BK136+BK239+BK322+BK359+BK369+BK379+BK392+BK399</f>
        <v>0</v>
      </c>
    </row>
    <row r="136" spans="1:63" s="12" customFormat="1" ht="22.8" customHeight="1">
      <c r="A136" s="12"/>
      <c r="B136" s="211"/>
      <c r="C136" s="212"/>
      <c r="D136" s="213" t="s">
        <v>76</v>
      </c>
      <c r="E136" s="225" t="s">
        <v>84</v>
      </c>
      <c r="F136" s="225" t="s">
        <v>239</v>
      </c>
      <c r="G136" s="212"/>
      <c r="H136" s="212"/>
      <c r="I136" s="215"/>
      <c r="J136" s="226">
        <f>BK136</f>
        <v>0</v>
      </c>
      <c r="K136" s="212"/>
      <c r="L136" s="217"/>
      <c r="M136" s="218"/>
      <c r="N136" s="219"/>
      <c r="O136" s="219"/>
      <c r="P136" s="220">
        <f>SUM(P137:P238)</f>
        <v>0</v>
      </c>
      <c r="Q136" s="219"/>
      <c r="R136" s="220">
        <f>SUM(R137:R238)</f>
        <v>0.44123494</v>
      </c>
      <c r="S136" s="219"/>
      <c r="T136" s="221">
        <f>SUM(T137:T238)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2" t="s">
        <v>84</v>
      </c>
      <c r="AT136" s="223" t="s">
        <v>76</v>
      </c>
      <c r="AU136" s="223" t="s">
        <v>84</v>
      </c>
      <c r="AY136" s="222" t="s">
        <v>143</v>
      </c>
      <c r="BK136" s="224">
        <f>SUM(BK137:BK238)</f>
        <v>0</v>
      </c>
    </row>
    <row r="137" spans="1:65" s="2" customFormat="1" ht="16.5" customHeight="1">
      <c r="A137" s="39"/>
      <c r="B137" s="40"/>
      <c r="C137" s="227" t="s">
        <v>84</v>
      </c>
      <c r="D137" s="227" t="s">
        <v>146</v>
      </c>
      <c r="E137" s="228" t="s">
        <v>975</v>
      </c>
      <c r="F137" s="229" t="s">
        <v>976</v>
      </c>
      <c r="G137" s="230" t="s">
        <v>242</v>
      </c>
      <c r="H137" s="231">
        <v>340.72</v>
      </c>
      <c r="I137" s="232"/>
      <c r="J137" s="233">
        <f>ROUND(I137*H137,2)</f>
        <v>0</v>
      </c>
      <c r="K137" s="229" t="s">
        <v>243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160</v>
      </c>
      <c r="AT137" s="238" t="s">
        <v>146</v>
      </c>
      <c r="AU137" s="238" t="s">
        <v>86</v>
      </c>
      <c r="AY137" s="18" t="s">
        <v>143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160</v>
      </c>
      <c r="BM137" s="238" t="s">
        <v>977</v>
      </c>
    </row>
    <row r="138" spans="1:47" s="2" customFormat="1" ht="12">
      <c r="A138" s="39"/>
      <c r="B138" s="40"/>
      <c r="C138" s="41"/>
      <c r="D138" s="240" t="s">
        <v>152</v>
      </c>
      <c r="E138" s="41"/>
      <c r="F138" s="241" t="s">
        <v>978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152</v>
      </c>
      <c r="AU138" s="18" t="s">
        <v>86</v>
      </c>
    </row>
    <row r="139" spans="1:51" s="14" customFormat="1" ht="12">
      <c r="A139" s="14"/>
      <c r="B139" s="260"/>
      <c r="C139" s="261"/>
      <c r="D139" s="240" t="s">
        <v>246</v>
      </c>
      <c r="E139" s="262" t="s">
        <v>1</v>
      </c>
      <c r="F139" s="263" t="s">
        <v>979</v>
      </c>
      <c r="G139" s="261"/>
      <c r="H139" s="264">
        <v>340.72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246</v>
      </c>
      <c r="AU139" s="270" t="s">
        <v>86</v>
      </c>
      <c r="AV139" s="14" t="s">
        <v>86</v>
      </c>
      <c r="AW139" s="14" t="s">
        <v>32</v>
      </c>
      <c r="AX139" s="14" t="s">
        <v>84</v>
      </c>
      <c r="AY139" s="270" t="s">
        <v>143</v>
      </c>
    </row>
    <row r="140" spans="1:65" s="2" customFormat="1" ht="21.75" customHeight="1">
      <c r="A140" s="39"/>
      <c r="B140" s="40"/>
      <c r="C140" s="227" t="s">
        <v>86</v>
      </c>
      <c r="D140" s="227" t="s">
        <v>146</v>
      </c>
      <c r="E140" s="228" t="s">
        <v>980</v>
      </c>
      <c r="F140" s="229" t="s">
        <v>981</v>
      </c>
      <c r="G140" s="230" t="s">
        <v>292</v>
      </c>
      <c r="H140" s="231">
        <v>367.2</v>
      </c>
      <c r="I140" s="232"/>
      <c r="J140" s="233">
        <f>ROUND(I140*H140,2)</f>
        <v>0</v>
      </c>
      <c r="K140" s="229" t="s">
        <v>243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160</v>
      </c>
      <c r="AT140" s="238" t="s">
        <v>146</v>
      </c>
      <c r="AU140" s="238" t="s">
        <v>86</v>
      </c>
      <c r="AY140" s="18" t="s">
        <v>143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160</v>
      </c>
      <c r="BM140" s="238" t="s">
        <v>982</v>
      </c>
    </row>
    <row r="141" spans="1:47" s="2" customFormat="1" ht="12">
      <c r="A141" s="39"/>
      <c r="B141" s="40"/>
      <c r="C141" s="41"/>
      <c r="D141" s="240" t="s">
        <v>152</v>
      </c>
      <c r="E141" s="41"/>
      <c r="F141" s="241" t="s">
        <v>983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152</v>
      </c>
      <c r="AU141" s="18" t="s">
        <v>86</v>
      </c>
    </row>
    <row r="142" spans="1:51" s="13" customFormat="1" ht="12">
      <c r="A142" s="13"/>
      <c r="B142" s="250"/>
      <c r="C142" s="251"/>
      <c r="D142" s="240" t="s">
        <v>246</v>
      </c>
      <c r="E142" s="252" t="s">
        <v>1</v>
      </c>
      <c r="F142" s="253" t="s">
        <v>984</v>
      </c>
      <c r="G142" s="251"/>
      <c r="H142" s="252" t="s">
        <v>1</v>
      </c>
      <c r="I142" s="254"/>
      <c r="J142" s="251"/>
      <c r="K142" s="251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246</v>
      </c>
      <c r="AU142" s="259" t="s">
        <v>86</v>
      </c>
      <c r="AV142" s="13" t="s">
        <v>84</v>
      </c>
      <c r="AW142" s="13" t="s">
        <v>32</v>
      </c>
      <c r="AX142" s="13" t="s">
        <v>77</v>
      </c>
      <c r="AY142" s="259" t="s">
        <v>143</v>
      </c>
    </row>
    <row r="143" spans="1:51" s="14" customFormat="1" ht="12">
      <c r="A143" s="14"/>
      <c r="B143" s="260"/>
      <c r="C143" s="261"/>
      <c r="D143" s="240" t="s">
        <v>246</v>
      </c>
      <c r="E143" s="262" t="s">
        <v>1</v>
      </c>
      <c r="F143" s="263" t="s">
        <v>985</v>
      </c>
      <c r="G143" s="261"/>
      <c r="H143" s="264">
        <v>67.51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246</v>
      </c>
      <c r="AU143" s="270" t="s">
        <v>86</v>
      </c>
      <c r="AV143" s="14" t="s">
        <v>86</v>
      </c>
      <c r="AW143" s="14" t="s">
        <v>32</v>
      </c>
      <c r="AX143" s="14" t="s">
        <v>77</v>
      </c>
      <c r="AY143" s="270" t="s">
        <v>143</v>
      </c>
    </row>
    <row r="144" spans="1:51" s="14" customFormat="1" ht="12">
      <c r="A144" s="14"/>
      <c r="B144" s="260"/>
      <c r="C144" s="261"/>
      <c r="D144" s="240" t="s">
        <v>246</v>
      </c>
      <c r="E144" s="262" t="s">
        <v>1</v>
      </c>
      <c r="F144" s="263" t="s">
        <v>986</v>
      </c>
      <c r="G144" s="261"/>
      <c r="H144" s="264">
        <v>66.35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246</v>
      </c>
      <c r="AU144" s="270" t="s">
        <v>86</v>
      </c>
      <c r="AV144" s="14" t="s">
        <v>86</v>
      </c>
      <c r="AW144" s="14" t="s">
        <v>32</v>
      </c>
      <c r="AX144" s="14" t="s">
        <v>77</v>
      </c>
      <c r="AY144" s="270" t="s">
        <v>143</v>
      </c>
    </row>
    <row r="145" spans="1:51" s="16" customFormat="1" ht="12">
      <c r="A145" s="16"/>
      <c r="B145" s="295"/>
      <c r="C145" s="296"/>
      <c r="D145" s="240" t="s">
        <v>246</v>
      </c>
      <c r="E145" s="297" t="s">
        <v>1</v>
      </c>
      <c r="F145" s="298" t="s">
        <v>987</v>
      </c>
      <c r="G145" s="296"/>
      <c r="H145" s="299">
        <v>133.86</v>
      </c>
      <c r="I145" s="300"/>
      <c r="J145" s="296"/>
      <c r="K145" s="296"/>
      <c r="L145" s="301"/>
      <c r="M145" s="302"/>
      <c r="N145" s="303"/>
      <c r="O145" s="303"/>
      <c r="P145" s="303"/>
      <c r="Q145" s="303"/>
      <c r="R145" s="303"/>
      <c r="S145" s="303"/>
      <c r="T145" s="304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305" t="s">
        <v>246</v>
      </c>
      <c r="AU145" s="305" t="s">
        <v>86</v>
      </c>
      <c r="AV145" s="16" t="s">
        <v>156</v>
      </c>
      <c r="AW145" s="16" t="s">
        <v>32</v>
      </c>
      <c r="AX145" s="16" t="s">
        <v>77</v>
      </c>
      <c r="AY145" s="305" t="s">
        <v>143</v>
      </c>
    </row>
    <row r="146" spans="1:51" s="13" customFormat="1" ht="12">
      <c r="A146" s="13"/>
      <c r="B146" s="250"/>
      <c r="C146" s="251"/>
      <c r="D146" s="240" t="s">
        <v>246</v>
      </c>
      <c r="E146" s="252" t="s">
        <v>1</v>
      </c>
      <c r="F146" s="253" t="s">
        <v>988</v>
      </c>
      <c r="G146" s="251"/>
      <c r="H146" s="252" t="s">
        <v>1</v>
      </c>
      <c r="I146" s="254"/>
      <c r="J146" s="251"/>
      <c r="K146" s="251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246</v>
      </c>
      <c r="AU146" s="259" t="s">
        <v>86</v>
      </c>
      <c r="AV146" s="13" t="s">
        <v>84</v>
      </c>
      <c r="AW146" s="13" t="s">
        <v>32</v>
      </c>
      <c r="AX146" s="13" t="s">
        <v>77</v>
      </c>
      <c r="AY146" s="259" t="s">
        <v>143</v>
      </c>
    </row>
    <row r="147" spans="1:51" s="14" customFormat="1" ht="12">
      <c r="A147" s="14"/>
      <c r="B147" s="260"/>
      <c r="C147" s="261"/>
      <c r="D147" s="240" t="s">
        <v>246</v>
      </c>
      <c r="E147" s="262" t="s">
        <v>1</v>
      </c>
      <c r="F147" s="263" t="s">
        <v>989</v>
      </c>
      <c r="G147" s="261"/>
      <c r="H147" s="264">
        <v>195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0" t="s">
        <v>246</v>
      </c>
      <c r="AU147" s="270" t="s">
        <v>86</v>
      </c>
      <c r="AV147" s="14" t="s">
        <v>86</v>
      </c>
      <c r="AW147" s="14" t="s">
        <v>32</v>
      </c>
      <c r="AX147" s="14" t="s">
        <v>77</v>
      </c>
      <c r="AY147" s="270" t="s">
        <v>143</v>
      </c>
    </row>
    <row r="148" spans="1:51" s="16" customFormat="1" ht="12">
      <c r="A148" s="16"/>
      <c r="B148" s="295"/>
      <c r="C148" s="296"/>
      <c r="D148" s="240" t="s">
        <v>246</v>
      </c>
      <c r="E148" s="297" t="s">
        <v>1</v>
      </c>
      <c r="F148" s="298" t="s">
        <v>987</v>
      </c>
      <c r="G148" s="296"/>
      <c r="H148" s="299">
        <v>195</v>
      </c>
      <c r="I148" s="300"/>
      <c r="J148" s="296"/>
      <c r="K148" s="296"/>
      <c r="L148" s="301"/>
      <c r="M148" s="302"/>
      <c r="N148" s="303"/>
      <c r="O148" s="303"/>
      <c r="P148" s="303"/>
      <c r="Q148" s="303"/>
      <c r="R148" s="303"/>
      <c r="S148" s="303"/>
      <c r="T148" s="304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305" t="s">
        <v>246</v>
      </c>
      <c r="AU148" s="305" t="s">
        <v>86</v>
      </c>
      <c r="AV148" s="16" t="s">
        <v>156</v>
      </c>
      <c r="AW148" s="16" t="s">
        <v>32</v>
      </c>
      <c r="AX148" s="16" t="s">
        <v>77</v>
      </c>
      <c r="AY148" s="305" t="s">
        <v>143</v>
      </c>
    </row>
    <row r="149" spans="1:51" s="13" customFormat="1" ht="12">
      <c r="A149" s="13"/>
      <c r="B149" s="250"/>
      <c r="C149" s="251"/>
      <c r="D149" s="240" t="s">
        <v>246</v>
      </c>
      <c r="E149" s="252" t="s">
        <v>1</v>
      </c>
      <c r="F149" s="253" t="s">
        <v>990</v>
      </c>
      <c r="G149" s="251"/>
      <c r="H149" s="252" t="s">
        <v>1</v>
      </c>
      <c r="I149" s="254"/>
      <c r="J149" s="251"/>
      <c r="K149" s="251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246</v>
      </c>
      <c r="AU149" s="259" t="s">
        <v>86</v>
      </c>
      <c r="AV149" s="13" t="s">
        <v>84</v>
      </c>
      <c r="AW149" s="13" t="s">
        <v>32</v>
      </c>
      <c r="AX149" s="13" t="s">
        <v>77</v>
      </c>
      <c r="AY149" s="259" t="s">
        <v>143</v>
      </c>
    </row>
    <row r="150" spans="1:51" s="14" customFormat="1" ht="12">
      <c r="A150" s="14"/>
      <c r="B150" s="260"/>
      <c r="C150" s="261"/>
      <c r="D150" s="240" t="s">
        <v>246</v>
      </c>
      <c r="E150" s="262" t="s">
        <v>1</v>
      </c>
      <c r="F150" s="263" t="s">
        <v>991</v>
      </c>
      <c r="G150" s="261"/>
      <c r="H150" s="264">
        <v>35.93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246</v>
      </c>
      <c r="AU150" s="270" t="s">
        <v>86</v>
      </c>
      <c r="AV150" s="14" t="s">
        <v>86</v>
      </c>
      <c r="AW150" s="14" t="s">
        <v>32</v>
      </c>
      <c r="AX150" s="14" t="s">
        <v>77</v>
      </c>
      <c r="AY150" s="270" t="s">
        <v>143</v>
      </c>
    </row>
    <row r="151" spans="1:51" s="14" customFormat="1" ht="12">
      <c r="A151" s="14"/>
      <c r="B151" s="260"/>
      <c r="C151" s="261"/>
      <c r="D151" s="240" t="s">
        <v>246</v>
      </c>
      <c r="E151" s="262" t="s">
        <v>1</v>
      </c>
      <c r="F151" s="263" t="s">
        <v>992</v>
      </c>
      <c r="G151" s="261"/>
      <c r="H151" s="264">
        <v>2.41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0" t="s">
        <v>246</v>
      </c>
      <c r="AU151" s="270" t="s">
        <v>86</v>
      </c>
      <c r="AV151" s="14" t="s">
        <v>86</v>
      </c>
      <c r="AW151" s="14" t="s">
        <v>32</v>
      </c>
      <c r="AX151" s="14" t="s">
        <v>77</v>
      </c>
      <c r="AY151" s="270" t="s">
        <v>143</v>
      </c>
    </row>
    <row r="152" spans="1:51" s="16" customFormat="1" ht="12">
      <c r="A152" s="16"/>
      <c r="B152" s="295"/>
      <c r="C152" s="296"/>
      <c r="D152" s="240" t="s">
        <v>246</v>
      </c>
      <c r="E152" s="297" t="s">
        <v>1</v>
      </c>
      <c r="F152" s="298" t="s">
        <v>987</v>
      </c>
      <c r="G152" s="296"/>
      <c r="H152" s="299">
        <v>38.34</v>
      </c>
      <c r="I152" s="300"/>
      <c r="J152" s="296"/>
      <c r="K152" s="296"/>
      <c r="L152" s="301"/>
      <c r="M152" s="302"/>
      <c r="N152" s="303"/>
      <c r="O152" s="303"/>
      <c r="P152" s="303"/>
      <c r="Q152" s="303"/>
      <c r="R152" s="303"/>
      <c r="S152" s="303"/>
      <c r="T152" s="304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305" t="s">
        <v>246</v>
      </c>
      <c r="AU152" s="305" t="s">
        <v>86</v>
      </c>
      <c r="AV152" s="16" t="s">
        <v>156</v>
      </c>
      <c r="AW152" s="16" t="s">
        <v>32</v>
      </c>
      <c r="AX152" s="16" t="s">
        <v>77</v>
      </c>
      <c r="AY152" s="305" t="s">
        <v>143</v>
      </c>
    </row>
    <row r="153" spans="1:51" s="15" customFormat="1" ht="12">
      <c r="A153" s="15"/>
      <c r="B153" s="271"/>
      <c r="C153" s="272"/>
      <c r="D153" s="240" t="s">
        <v>246</v>
      </c>
      <c r="E153" s="273" t="s">
        <v>1</v>
      </c>
      <c r="F153" s="274" t="s">
        <v>250</v>
      </c>
      <c r="G153" s="272"/>
      <c r="H153" s="275">
        <v>367.2</v>
      </c>
      <c r="I153" s="276"/>
      <c r="J153" s="272"/>
      <c r="K153" s="272"/>
      <c r="L153" s="277"/>
      <c r="M153" s="278"/>
      <c r="N153" s="279"/>
      <c r="O153" s="279"/>
      <c r="P153" s="279"/>
      <c r="Q153" s="279"/>
      <c r="R153" s="279"/>
      <c r="S153" s="279"/>
      <c r="T153" s="28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1" t="s">
        <v>246</v>
      </c>
      <c r="AU153" s="281" t="s">
        <v>86</v>
      </c>
      <c r="AV153" s="15" t="s">
        <v>160</v>
      </c>
      <c r="AW153" s="15" t="s">
        <v>32</v>
      </c>
      <c r="AX153" s="15" t="s">
        <v>84</v>
      </c>
      <c r="AY153" s="281" t="s">
        <v>143</v>
      </c>
    </row>
    <row r="154" spans="1:65" s="2" customFormat="1" ht="24.15" customHeight="1">
      <c r="A154" s="39"/>
      <c r="B154" s="40"/>
      <c r="C154" s="227" t="s">
        <v>156</v>
      </c>
      <c r="D154" s="227" t="s">
        <v>146</v>
      </c>
      <c r="E154" s="228" t="s">
        <v>500</v>
      </c>
      <c r="F154" s="229" t="s">
        <v>501</v>
      </c>
      <c r="G154" s="230" t="s">
        <v>292</v>
      </c>
      <c r="H154" s="231">
        <v>821.204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160</v>
      </c>
      <c r="AT154" s="238" t="s">
        <v>146</v>
      </c>
      <c r="AU154" s="238" t="s">
        <v>86</v>
      </c>
      <c r="AY154" s="18" t="s">
        <v>143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160</v>
      </c>
      <c r="BM154" s="238" t="s">
        <v>993</v>
      </c>
    </row>
    <row r="155" spans="1:47" s="2" customFormat="1" ht="12">
      <c r="A155" s="39"/>
      <c r="B155" s="40"/>
      <c r="C155" s="41"/>
      <c r="D155" s="240" t="s">
        <v>152</v>
      </c>
      <c r="E155" s="41"/>
      <c r="F155" s="241" t="s">
        <v>503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86</v>
      </c>
    </row>
    <row r="156" spans="1:51" s="13" customFormat="1" ht="12">
      <c r="A156" s="13"/>
      <c r="B156" s="250"/>
      <c r="C156" s="251"/>
      <c r="D156" s="240" t="s">
        <v>246</v>
      </c>
      <c r="E156" s="252" t="s">
        <v>1</v>
      </c>
      <c r="F156" s="253" t="s">
        <v>994</v>
      </c>
      <c r="G156" s="251"/>
      <c r="H156" s="252" t="s">
        <v>1</v>
      </c>
      <c r="I156" s="254"/>
      <c r="J156" s="251"/>
      <c r="K156" s="251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246</v>
      </c>
      <c r="AU156" s="259" t="s">
        <v>86</v>
      </c>
      <c r="AV156" s="13" t="s">
        <v>84</v>
      </c>
      <c r="AW156" s="13" t="s">
        <v>32</v>
      </c>
      <c r="AX156" s="13" t="s">
        <v>77</v>
      </c>
      <c r="AY156" s="259" t="s">
        <v>143</v>
      </c>
    </row>
    <row r="157" spans="1:51" s="14" customFormat="1" ht="12">
      <c r="A157" s="14"/>
      <c r="B157" s="260"/>
      <c r="C157" s="261"/>
      <c r="D157" s="240" t="s">
        <v>246</v>
      </c>
      <c r="E157" s="262" t="s">
        <v>1</v>
      </c>
      <c r="F157" s="263" t="s">
        <v>995</v>
      </c>
      <c r="G157" s="261"/>
      <c r="H157" s="264">
        <v>102.216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246</v>
      </c>
      <c r="AU157" s="270" t="s">
        <v>86</v>
      </c>
      <c r="AV157" s="14" t="s">
        <v>86</v>
      </c>
      <c r="AW157" s="14" t="s">
        <v>32</v>
      </c>
      <c r="AX157" s="14" t="s">
        <v>77</v>
      </c>
      <c r="AY157" s="270" t="s">
        <v>143</v>
      </c>
    </row>
    <row r="158" spans="1:51" s="14" customFormat="1" ht="12">
      <c r="A158" s="14"/>
      <c r="B158" s="260"/>
      <c r="C158" s="261"/>
      <c r="D158" s="240" t="s">
        <v>246</v>
      </c>
      <c r="E158" s="262" t="s">
        <v>1</v>
      </c>
      <c r="F158" s="263" t="s">
        <v>996</v>
      </c>
      <c r="G158" s="261"/>
      <c r="H158" s="264">
        <v>102.216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246</v>
      </c>
      <c r="AU158" s="270" t="s">
        <v>86</v>
      </c>
      <c r="AV158" s="14" t="s">
        <v>86</v>
      </c>
      <c r="AW158" s="14" t="s">
        <v>32</v>
      </c>
      <c r="AX158" s="14" t="s">
        <v>77</v>
      </c>
      <c r="AY158" s="270" t="s">
        <v>143</v>
      </c>
    </row>
    <row r="159" spans="1:51" s="13" customFormat="1" ht="12">
      <c r="A159" s="13"/>
      <c r="B159" s="250"/>
      <c r="C159" s="251"/>
      <c r="D159" s="240" t="s">
        <v>246</v>
      </c>
      <c r="E159" s="252" t="s">
        <v>1</v>
      </c>
      <c r="F159" s="253" t="s">
        <v>997</v>
      </c>
      <c r="G159" s="251"/>
      <c r="H159" s="252" t="s">
        <v>1</v>
      </c>
      <c r="I159" s="254"/>
      <c r="J159" s="251"/>
      <c r="K159" s="251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246</v>
      </c>
      <c r="AU159" s="259" t="s">
        <v>86</v>
      </c>
      <c r="AV159" s="13" t="s">
        <v>84</v>
      </c>
      <c r="AW159" s="13" t="s">
        <v>32</v>
      </c>
      <c r="AX159" s="13" t="s">
        <v>77</v>
      </c>
      <c r="AY159" s="259" t="s">
        <v>143</v>
      </c>
    </row>
    <row r="160" spans="1:51" s="14" customFormat="1" ht="12">
      <c r="A160" s="14"/>
      <c r="B160" s="260"/>
      <c r="C160" s="261"/>
      <c r="D160" s="240" t="s">
        <v>246</v>
      </c>
      <c r="E160" s="262" t="s">
        <v>1</v>
      </c>
      <c r="F160" s="263" t="s">
        <v>998</v>
      </c>
      <c r="G160" s="261"/>
      <c r="H160" s="264">
        <v>133.86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0" t="s">
        <v>246</v>
      </c>
      <c r="AU160" s="270" t="s">
        <v>86</v>
      </c>
      <c r="AV160" s="14" t="s">
        <v>86</v>
      </c>
      <c r="AW160" s="14" t="s">
        <v>32</v>
      </c>
      <c r="AX160" s="14" t="s">
        <v>77</v>
      </c>
      <c r="AY160" s="270" t="s">
        <v>143</v>
      </c>
    </row>
    <row r="161" spans="1:51" s="14" customFormat="1" ht="12">
      <c r="A161" s="14"/>
      <c r="B161" s="260"/>
      <c r="C161" s="261"/>
      <c r="D161" s="240" t="s">
        <v>246</v>
      </c>
      <c r="E161" s="262" t="s">
        <v>1</v>
      </c>
      <c r="F161" s="263" t="s">
        <v>999</v>
      </c>
      <c r="G161" s="261"/>
      <c r="H161" s="264">
        <v>195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246</v>
      </c>
      <c r="AU161" s="270" t="s">
        <v>86</v>
      </c>
      <c r="AV161" s="14" t="s">
        <v>86</v>
      </c>
      <c r="AW161" s="14" t="s">
        <v>32</v>
      </c>
      <c r="AX161" s="14" t="s">
        <v>77</v>
      </c>
      <c r="AY161" s="270" t="s">
        <v>143</v>
      </c>
    </row>
    <row r="162" spans="1:51" s="14" customFormat="1" ht="12">
      <c r="A162" s="14"/>
      <c r="B162" s="260"/>
      <c r="C162" s="261"/>
      <c r="D162" s="240" t="s">
        <v>246</v>
      </c>
      <c r="E162" s="262" t="s">
        <v>1</v>
      </c>
      <c r="F162" s="263" t="s">
        <v>1000</v>
      </c>
      <c r="G162" s="261"/>
      <c r="H162" s="264">
        <v>267.032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0" t="s">
        <v>246</v>
      </c>
      <c r="AU162" s="270" t="s">
        <v>86</v>
      </c>
      <c r="AV162" s="14" t="s">
        <v>86</v>
      </c>
      <c r="AW162" s="14" t="s">
        <v>32</v>
      </c>
      <c r="AX162" s="14" t="s">
        <v>77</v>
      </c>
      <c r="AY162" s="270" t="s">
        <v>143</v>
      </c>
    </row>
    <row r="163" spans="1:51" s="14" customFormat="1" ht="12">
      <c r="A163" s="14"/>
      <c r="B163" s="260"/>
      <c r="C163" s="261"/>
      <c r="D163" s="240" t="s">
        <v>246</v>
      </c>
      <c r="E163" s="262" t="s">
        <v>1</v>
      </c>
      <c r="F163" s="263" t="s">
        <v>1001</v>
      </c>
      <c r="G163" s="261"/>
      <c r="H163" s="264">
        <v>20.88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246</v>
      </c>
      <c r="AU163" s="270" t="s">
        <v>86</v>
      </c>
      <c r="AV163" s="14" t="s">
        <v>86</v>
      </c>
      <c r="AW163" s="14" t="s">
        <v>32</v>
      </c>
      <c r="AX163" s="14" t="s">
        <v>77</v>
      </c>
      <c r="AY163" s="270" t="s">
        <v>143</v>
      </c>
    </row>
    <row r="164" spans="1:51" s="15" customFormat="1" ht="12">
      <c r="A164" s="15"/>
      <c r="B164" s="271"/>
      <c r="C164" s="272"/>
      <c r="D164" s="240" t="s">
        <v>246</v>
      </c>
      <c r="E164" s="273" t="s">
        <v>1</v>
      </c>
      <c r="F164" s="274" t="s">
        <v>250</v>
      </c>
      <c r="G164" s="272"/>
      <c r="H164" s="275">
        <v>821.204</v>
      </c>
      <c r="I164" s="276"/>
      <c r="J164" s="272"/>
      <c r="K164" s="272"/>
      <c r="L164" s="277"/>
      <c r="M164" s="278"/>
      <c r="N164" s="279"/>
      <c r="O164" s="279"/>
      <c r="P164" s="279"/>
      <c r="Q164" s="279"/>
      <c r="R164" s="279"/>
      <c r="S164" s="279"/>
      <c r="T164" s="28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1" t="s">
        <v>246</v>
      </c>
      <c r="AU164" s="281" t="s">
        <v>86</v>
      </c>
      <c r="AV164" s="15" t="s">
        <v>160</v>
      </c>
      <c r="AW164" s="15" t="s">
        <v>32</v>
      </c>
      <c r="AX164" s="15" t="s">
        <v>84</v>
      </c>
      <c r="AY164" s="281" t="s">
        <v>143</v>
      </c>
    </row>
    <row r="165" spans="1:65" s="2" customFormat="1" ht="24.15" customHeight="1">
      <c r="A165" s="39"/>
      <c r="B165" s="40"/>
      <c r="C165" s="227" t="s">
        <v>160</v>
      </c>
      <c r="D165" s="227" t="s">
        <v>146</v>
      </c>
      <c r="E165" s="228" t="s">
        <v>508</v>
      </c>
      <c r="F165" s="229" t="s">
        <v>509</v>
      </c>
      <c r="G165" s="230" t="s">
        <v>292</v>
      </c>
      <c r="H165" s="231">
        <v>139.883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160</v>
      </c>
      <c r="AT165" s="238" t="s">
        <v>146</v>
      </c>
      <c r="AU165" s="238" t="s">
        <v>86</v>
      </c>
      <c r="AY165" s="18" t="s">
        <v>143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84</v>
      </c>
      <c r="BK165" s="239">
        <f>ROUND(I165*H165,2)</f>
        <v>0</v>
      </c>
      <c r="BL165" s="18" t="s">
        <v>160</v>
      </c>
      <c r="BM165" s="238" t="s">
        <v>1002</v>
      </c>
    </row>
    <row r="166" spans="1:47" s="2" customFormat="1" ht="12">
      <c r="A166" s="39"/>
      <c r="B166" s="40"/>
      <c r="C166" s="41"/>
      <c r="D166" s="240" t="s">
        <v>152</v>
      </c>
      <c r="E166" s="41"/>
      <c r="F166" s="241" t="s">
        <v>511</v>
      </c>
      <c r="G166" s="41"/>
      <c r="H166" s="41"/>
      <c r="I166" s="242"/>
      <c r="J166" s="41"/>
      <c r="K166" s="41"/>
      <c r="L166" s="45"/>
      <c r="M166" s="243"/>
      <c r="N166" s="244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152</v>
      </c>
      <c r="AU166" s="18" t="s">
        <v>86</v>
      </c>
    </row>
    <row r="167" spans="1:51" s="14" customFormat="1" ht="12">
      <c r="A167" s="14"/>
      <c r="B167" s="260"/>
      <c r="C167" s="261"/>
      <c r="D167" s="240" t="s">
        <v>246</v>
      </c>
      <c r="E167" s="262" t="s">
        <v>1</v>
      </c>
      <c r="F167" s="263" t="s">
        <v>1003</v>
      </c>
      <c r="G167" s="261"/>
      <c r="H167" s="264">
        <v>233.34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246</v>
      </c>
      <c r="AU167" s="270" t="s">
        <v>86</v>
      </c>
      <c r="AV167" s="14" t="s">
        <v>86</v>
      </c>
      <c r="AW167" s="14" t="s">
        <v>32</v>
      </c>
      <c r="AX167" s="14" t="s">
        <v>77</v>
      </c>
      <c r="AY167" s="270" t="s">
        <v>143</v>
      </c>
    </row>
    <row r="168" spans="1:51" s="14" customFormat="1" ht="12">
      <c r="A168" s="14"/>
      <c r="B168" s="260"/>
      <c r="C168" s="261"/>
      <c r="D168" s="240" t="s">
        <v>246</v>
      </c>
      <c r="E168" s="262" t="s">
        <v>1</v>
      </c>
      <c r="F168" s="263" t="s">
        <v>1004</v>
      </c>
      <c r="G168" s="261"/>
      <c r="H168" s="264">
        <v>-133.516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0" t="s">
        <v>246</v>
      </c>
      <c r="AU168" s="270" t="s">
        <v>86</v>
      </c>
      <c r="AV168" s="14" t="s">
        <v>86</v>
      </c>
      <c r="AW168" s="14" t="s">
        <v>32</v>
      </c>
      <c r="AX168" s="14" t="s">
        <v>77</v>
      </c>
      <c r="AY168" s="270" t="s">
        <v>143</v>
      </c>
    </row>
    <row r="169" spans="1:51" s="16" customFormat="1" ht="12">
      <c r="A169" s="16"/>
      <c r="B169" s="295"/>
      <c r="C169" s="296"/>
      <c r="D169" s="240" t="s">
        <v>246</v>
      </c>
      <c r="E169" s="297" t="s">
        <v>1</v>
      </c>
      <c r="F169" s="298" t="s">
        <v>987</v>
      </c>
      <c r="G169" s="296"/>
      <c r="H169" s="299">
        <v>99.824</v>
      </c>
      <c r="I169" s="300"/>
      <c r="J169" s="296"/>
      <c r="K169" s="296"/>
      <c r="L169" s="301"/>
      <c r="M169" s="302"/>
      <c r="N169" s="303"/>
      <c r="O169" s="303"/>
      <c r="P169" s="303"/>
      <c r="Q169" s="303"/>
      <c r="R169" s="303"/>
      <c r="S169" s="303"/>
      <c r="T169" s="304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305" t="s">
        <v>246</v>
      </c>
      <c r="AU169" s="305" t="s">
        <v>86</v>
      </c>
      <c r="AV169" s="16" t="s">
        <v>156</v>
      </c>
      <c r="AW169" s="16" t="s">
        <v>32</v>
      </c>
      <c r="AX169" s="16" t="s">
        <v>77</v>
      </c>
      <c r="AY169" s="305" t="s">
        <v>143</v>
      </c>
    </row>
    <row r="170" spans="1:51" s="14" customFormat="1" ht="12">
      <c r="A170" s="14"/>
      <c r="B170" s="260"/>
      <c r="C170" s="261"/>
      <c r="D170" s="240" t="s">
        <v>246</v>
      </c>
      <c r="E170" s="262" t="s">
        <v>1</v>
      </c>
      <c r="F170" s="263" t="s">
        <v>1005</v>
      </c>
      <c r="G170" s="261"/>
      <c r="H170" s="264">
        <v>40.059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0" t="s">
        <v>246</v>
      </c>
      <c r="AU170" s="270" t="s">
        <v>86</v>
      </c>
      <c r="AV170" s="14" t="s">
        <v>86</v>
      </c>
      <c r="AW170" s="14" t="s">
        <v>32</v>
      </c>
      <c r="AX170" s="14" t="s">
        <v>77</v>
      </c>
      <c r="AY170" s="270" t="s">
        <v>143</v>
      </c>
    </row>
    <row r="171" spans="1:51" s="15" customFormat="1" ht="12">
      <c r="A171" s="15"/>
      <c r="B171" s="271"/>
      <c r="C171" s="272"/>
      <c r="D171" s="240" t="s">
        <v>246</v>
      </c>
      <c r="E171" s="273" t="s">
        <v>1</v>
      </c>
      <c r="F171" s="274" t="s">
        <v>250</v>
      </c>
      <c r="G171" s="272"/>
      <c r="H171" s="275">
        <v>139.883</v>
      </c>
      <c r="I171" s="276"/>
      <c r="J171" s="272"/>
      <c r="K171" s="272"/>
      <c r="L171" s="277"/>
      <c r="M171" s="278"/>
      <c r="N171" s="279"/>
      <c r="O171" s="279"/>
      <c r="P171" s="279"/>
      <c r="Q171" s="279"/>
      <c r="R171" s="279"/>
      <c r="S171" s="279"/>
      <c r="T171" s="28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1" t="s">
        <v>246</v>
      </c>
      <c r="AU171" s="281" t="s">
        <v>86</v>
      </c>
      <c r="AV171" s="15" t="s">
        <v>160</v>
      </c>
      <c r="AW171" s="15" t="s">
        <v>32</v>
      </c>
      <c r="AX171" s="15" t="s">
        <v>84</v>
      </c>
      <c r="AY171" s="281" t="s">
        <v>143</v>
      </c>
    </row>
    <row r="172" spans="1:65" s="2" customFormat="1" ht="16.5" customHeight="1">
      <c r="A172" s="39"/>
      <c r="B172" s="40"/>
      <c r="C172" s="227" t="s">
        <v>142</v>
      </c>
      <c r="D172" s="227" t="s">
        <v>146</v>
      </c>
      <c r="E172" s="228" t="s">
        <v>1006</v>
      </c>
      <c r="F172" s="229" t="s">
        <v>1007</v>
      </c>
      <c r="G172" s="230" t="s">
        <v>292</v>
      </c>
      <c r="H172" s="231">
        <v>451.612</v>
      </c>
      <c r="I172" s="232"/>
      <c r="J172" s="233">
        <f>ROUND(I172*H172,2)</f>
        <v>0</v>
      </c>
      <c r="K172" s="229" t="s">
        <v>243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160</v>
      </c>
      <c r="AT172" s="238" t="s">
        <v>146</v>
      </c>
      <c r="AU172" s="238" t="s">
        <v>86</v>
      </c>
      <c r="AY172" s="18" t="s">
        <v>143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160</v>
      </c>
      <c r="BM172" s="238" t="s">
        <v>1008</v>
      </c>
    </row>
    <row r="173" spans="1:47" s="2" customFormat="1" ht="12">
      <c r="A173" s="39"/>
      <c r="B173" s="40"/>
      <c r="C173" s="41"/>
      <c r="D173" s="240" t="s">
        <v>152</v>
      </c>
      <c r="E173" s="41"/>
      <c r="F173" s="241" t="s">
        <v>1009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86</v>
      </c>
    </row>
    <row r="174" spans="1:51" s="13" customFormat="1" ht="12">
      <c r="A174" s="13"/>
      <c r="B174" s="250"/>
      <c r="C174" s="251"/>
      <c r="D174" s="240" t="s">
        <v>246</v>
      </c>
      <c r="E174" s="252" t="s">
        <v>1</v>
      </c>
      <c r="F174" s="253" t="s">
        <v>994</v>
      </c>
      <c r="G174" s="251"/>
      <c r="H174" s="252" t="s">
        <v>1</v>
      </c>
      <c r="I174" s="254"/>
      <c r="J174" s="251"/>
      <c r="K174" s="251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246</v>
      </c>
      <c r="AU174" s="259" t="s">
        <v>86</v>
      </c>
      <c r="AV174" s="13" t="s">
        <v>84</v>
      </c>
      <c r="AW174" s="13" t="s">
        <v>32</v>
      </c>
      <c r="AX174" s="13" t="s">
        <v>77</v>
      </c>
      <c r="AY174" s="259" t="s">
        <v>143</v>
      </c>
    </row>
    <row r="175" spans="1:51" s="14" customFormat="1" ht="12">
      <c r="A175" s="14"/>
      <c r="B175" s="260"/>
      <c r="C175" s="261"/>
      <c r="D175" s="240" t="s">
        <v>246</v>
      </c>
      <c r="E175" s="262" t="s">
        <v>1</v>
      </c>
      <c r="F175" s="263" t="s">
        <v>996</v>
      </c>
      <c r="G175" s="261"/>
      <c r="H175" s="264">
        <v>102.216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0" t="s">
        <v>246</v>
      </c>
      <c r="AU175" s="270" t="s">
        <v>86</v>
      </c>
      <c r="AV175" s="14" t="s">
        <v>86</v>
      </c>
      <c r="AW175" s="14" t="s">
        <v>32</v>
      </c>
      <c r="AX175" s="14" t="s">
        <v>77</v>
      </c>
      <c r="AY175" s="270" t="s">
        <v>143</v>
      </c>
    </row>
    <row r="176" spans="1:51" s="13" customFormat="1" ht="12">
      <c r="A176" s="13"/>
      <c r="B176" s="250"/>
      <c r="C176" s="251"/>
      <c r="D176" s="240" t="s">
        <v>246</v>
      </c>
      <c r="E176" s="252" t="s">
        <v>1</v>
      </c>
      <c r="F176" s="253" t="s">
        <v>997</v>
      </c>
      <c r="G176" s="251"/>
      <c r="H176" s="252" t="s">
        <v>1</v>
      </c>
      <c r="I176" s="254"/>
      <c r="J176" s="251"/>
      <c r="K176" s="251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246</v>
      </c>
      <c r="AU176" s="259" t="s">
        <v>86</v>
      </c>
      <c r="AV176" s="13" t="s">
        <v>84</v>
      </c>
      <c r="AW176" s="13" t="s">
        <v>32</v>
      </c>
      <c r="AX176" s="13" t="s">
        <v>77</v>
      </c>
      <c r="AY176" s="259" t="s">
        <v>143</v>
      </c>
    </row>
    <row r="177" spans="1:51" s="14" customFormat="1" ht="12">
      <c r="A177" s="14"/>
      <c r="B177" s="260"/>
      <c r="C177" s="261"/>
      <c r="D177" s="240" t="s">
        <v>246</v>
      </c>
      <c r="E177" s="262" t="s">
        <v>1</v>
      </c>
      <c r="F177" s="263" t="s">
        <v>999</v>
      </c>
      <c r="G177" s="261"/>
      <c r="H177" s="264">
        <v>195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246</v>
      </c>
      <c r="AU177" s="270" t="s">
        <v>86</v>
      </c>
      <c r="AV177" s="14" t="s">
        <v>86</v>
      </c>
      <c r="AW177" s="14" t="s">
        <v>32</v>
      </c>
      <c r="AX177" s="14" t="s">
        <v>77</v>
      </c>
      <c r="AY177" s="270" t="s">
        <v>143</v>
      </c>
    </row>
    <row r="178" spans="1:51" s="14" customFormat="1" ht="12">
      <c r="A178" s="14"/>
      <c r="B178" s="260"/>
      <c r="C178" s="261"/>
      <c r="D178" s="240" t="s">
        <v>246</v>
      </c>
      <c r="E178" s="262" t="s">
        <v>1</v>
      </c>
      <c r="F178" s="263" t="s">
        <v>1010</v>
      </c>
      <c r="G178" s="261"/>
      <c r="H178" s="264">
        <v>133.516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246</v>
      </c>
      <c r="AU178" s="270" t="s">
        <v>86</v>
      </c>
      <c r="AV178" s="14" t="s">
        <v>86</v>
      </c>
      <c r="AW178" s="14" t="s">
        <v>32</v>
      </c>
      <c r="AX178" s="14" t="s">
        <v>77</v>
      </c>
      <c r="AY178" s="270" t="s">
        <v>143</v>
      </c>
    </row>
    <row r="179" spans="1:51" s="14" customFormat="1" ht="12">
      <c r="A179" s="14"/>
      <c r="B179" s="260"/>
      <c r="C179" s="261"/>
      <c r="D179" s="240" t="s">
        <v>246</v>
      </c>
      <c r="E179" s="262" t="s">
        <v>1</v>
      </c>
      <c r="F179" s="263" t="s">
        <v>1001</v>
      </c>
      <c r="G179" s="261"/>
      <c r="H179" s="264">
        <v>20.88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0" t="s">
        <v>246</v>
      </c>
      <c r="AU179" s="270" t="s">
        <v>86</v>
      </c>
      <c r="AV179" s="14" t="s">
        <v>86</v>
      </c>
      <c r="AW179" s="14" t="s">
        <v>32</v>
      </c>
      <c r="AX179" s="14" t="s">
        <v>77</v>
      </c>
      <c r="AY179" s="270" t="s">
        <v>143</v>
      </c>
    </row>
    <row r="180" spans="1:51" s="15" customFormat="1" ht="12">
      <c r="A180" s="15"/>
      <c r="B180" s="271"/>
      <c r="C180" s="272"/>
      <c r="D180" s="240" t="s">
        <v>246</v>
      </c>
      <c r="E180" s="273" t="s">
        <v>1</v>
      </c>
      <c r="F180" s="274" t="s">
        <v>250</v>
      </c>
      <c r="G180" s="272"/>
      <c r="H180" s="275">
        <v>451.612</v>
      </c>
      <c r="I180" s="276"/>
      <c r="J180" s="272"/>
      <c r="K180" s="272"/>
      <c r="L180" s="277"/>
      <c r="M180" s="278"/>
      <c r="N180" s="279"/>
      <c r="O180" s="279"/>
      <c r="P180" s="279"/>
      <c r="Q180" s="279"/>
      <c r="R180" s="279"/>
      <c r="S180" s="279"/>
      <c r="T180" s="28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1" t="s">
        <v>246</v>
      </c>
      <c r="AU180" s="281" t="s">
        <v>86</v>
      </c>
      <c r="AV180" s="15" t="s">
        <v>160</v>
      </c>
      <c r="AW180" s="15" t="s">
        <v>32</v>
      </c>
      <c r="AX180" s="15" t="s">
        <v>84</v>
      </c>
      <c r="AY180" s="281" t="s">
        <v>143</v>
      </c>
    </row>
    <row r="181" spans="1:65" s="2" customFormat="1" ht="16.5" customHeight="1">
      <c r="A181" s="39"/>
      <c r="B181" s="40"/>
      <c r="C181" s="227" t="s">
        <v>167</v>
      </c>
      <c r="D181" s="227" t="s">
        <v>146</v>
      </c>
      <c r="E181" s="228" t="s">
        <v>1011</v>
      </c>
      <c r="F181" s="229" t="s">
        <v>1012</v>
      </c>
      <c r="G181" s="230" t="s">
        <v>292</v>
      </c>
      <c r="H181" s="231">
        <v>195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160</v>
      </c>
      <c r="AT181" s="238" t="s">
        <v>146</v>
      </c>
      <c r="AU181" s="238" t="s">
        <v>86</v>
      </c>
      <c r="AY181" s="18" t="s">
        <v>143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160</v>
      </c>
      <c r="BM181" s="238" t="s">
        <v>1013</v>
      </c>
    </row>
    <row r="182" spans="1:47" s="2" customFormat="1" ht="12">
      <c r="A182" s="39"/>
      <c r="B182" s="40"/>
      <c r="C182" s="41"/>
      <c r="D182" s="240" t="s">
        <v>152</v>
      </c>
      <c r="E182" s="41"/>
      <c r="F182" s="241" t="s">
        <v>1014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86</v>
      </c>
    </row>
    <row r="183" spans="1:51" s="14" customFormat="1" ht="12">
      <c r="A183" s="14"/>
      <c r="B183" s="260"/>
      <c r="C183" s="261"/>
      <c r="D183" s="240" t="s">
        <v>246</v>
      </c>
      <c r="E183" s="262" t="s">
        <v>1</v>
      </c>
      <c r="F183" s="263" t="s">
        <v>1015</v>
      </c>
      <c r="G183" s="261"/>
      <c r="H183" s="264">
        <v>195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246</v>
      </c>
      <c r="AU183" s="270" t="s">
        <v>86</v>
      </c>
      <c r="AV183" s="14" t="s">
        <v>86</v>
      </c>
      <c r="AW183" s="14" t="s">
        <v>32</v>
      </c>
      <c r="AX183" s="14" t="s">
        <v>84</v>
      </c>
      <c r="AY183" s="270" t="s">
        <v>143</v>
      </c>
    </row>
    <row r="184" spans="1:65" s="2" customFormat="1" ht="16.5" customHeight="1">
      <c r="A184" s="39"/>
      <c r="B184" s="40"/>
      <c r="C184" s="282" t="s">
        <v>171</v>
      </c>
      <c r="D184" s="282" t="s">
        <v>533</v>
      </c>
      <c r="E184" s="283" t="s">
        <v>1016</v>
      </c>
      <c r="F184" s="284" t="s">
        <v>1017</v>
      </c>
      <c r="G184" s="285" t="s">
        <v>331</v>
      </c>
      <c r="H184" s="286">
        <v>116.166</v>
      </c>
      <c r="I184" s="287"/>
      <c r="J184" s="288">
        <f>ROUND(I184*H184,2)</f>
        <v>0</v>
      </c>
      <c r="K184" s="284" t="s">
        <v>243</v>
      </c>
      <c r="L184" s="289"/>
      <c r="M184" s="290" t="s">
        <v>1</v>
      </c>
      <c r="N184" s="291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175</v>
      </c>
      <c r="AT184" s="238" t="s">
        <v>533</v>
      </c>
      <c r="AU184" s="238" t="s">
        <v>86</v>
      </c>
      <c r="AY184" s="18" t="s">
        <v>143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84</v>
      </c>
      <c r="BK184" s="239">
        <f>ROUND(I184*H184,2)</f>
        <v>0</v>
      </c>
      <c r="BL184" s="18" t="s">
        <v>160</v>
      </c>
      <c r="BM184" s="238" t="s">
        <v>1018</v>
      </c>
    </row>
    <row r="185" spans="1:47" s="2" customFormat="1" ht="12">
      <c r="A185" s="39"/>
      <c r="B185" s="40"/>
      <c r="C185" s="41"/>
      <c r="D185" s="240" t="s">
        <v>152</v>
      </c>
      <c r="E185" s="41"/>
      <c r="F185" s="241" t="s">
        <v>1017</v>
      </c>
      <c r="G185" s="41"/>
      <c r="H185" s="41"/>
      <c r="I185" s="242"/>
      <c r="J185" s="41"/>
      <c r="K185" s="41"/>
      <c r="L185" s="45"/>
      <c r="M185" s="243"/>
      <c r="N185" s="244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152</v>
      </c>
      <c r="AU185" s="18" t="s">
        <v>86</v>
      </c>
    </row>
    <row r="186" spans="1:51" s="14" customFormat="1" ht="12">
      <c r="A186" s="14"/>
      <c r="B186" s="260"/>
      <c r="C186" s="261"/>
      <c r="D186" s="240" t="s">
        <v>246</v>
      </c>
      <c r="E186" s="262" t="s">
        <v>1</v>
      </c>
      <c r="F186" s="263" t="s">
        <v>1019</v>
      </c>
      <c r="G186" s="261"/>
      <c r="H186" s="264">
        <v>195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246</v>
      </c>
      <c r="AU186" s="270" t="s">
        <v>86</v>
      </c>
      <c r="AV186" s="14" t="s">
        <v>86</v>
      </c>
      <c r="AW186" s="14" t="s">
        <v>32</v>
      </c>
      <c r="AX186" s="14" t="s">
        <v>77</v>
      </c>
      <c r="AY186" s="270" t="s">
        <v>143</v>
      </c>
    </row>
    <row r="187" spans="1:51" s="14" customFormat="1" ht="12">
      <c r="A187" s="14"/>
      <c r="B187" s="260"/>
      <c r="C187" s="261"/>
      <c r="D187" s="240" t="s">
        <v>246</v>
      </c>
      <c r="E187" s="262" t="s">
        <v>1</v>
      </c>
      <c r="F187" s="263" t="s">
        <v>1020</v>
      </c>
      <c r="G187" s="261"/>
      <c r="H187" s="264">
        <v>-133.86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246</v>
      </c>
      <c r="AU187" s="270" t="s">
        <v>86</v>
      </c>
      <c r="AV187" s="14" t="s">
        <v>86</v>
      </c>
      <c r="AW187" s="14" t="s">
        <v>32</v>
      </c>
      <c r="AX187" s="14" t="s">
        <v>77</v>
      </c>
      <c r="AY187" s="270" t="s">
        <v>143</v>
      </c>
    </row>
    <row r="188" spans="1:51" s="15" customFormat="1" ht="12">
      <c r="A188" s="15"/>
      <c r="B188" s="271"/>
      <c r="C188" s="272"/>
      <c r="D188" s="240" t="s">
        <v>246</v>
      </c>
      <c r="E188" s="273" t="s">
        <v>1</v>
      </c>
      <c r="F188" s="274" t="s">
        <v>250</v>
      </c>
      <c r="G188" s="272"/>
      <c r="H188" s="275">
        <v>61.14</v>
      </c>
      <c r="I188" s="276"/>
      <c r="J188" s="272"/>
      <c r="K188" s="272"/>
      <c r="L188" s="277"/>
      <c r="M188" s="278"/>
      <c r="N188" s="279"/>
      <c r="O188" s="279"/>
      <c r="P188" s="279"/>
      <c r="Q188" s="279"/>
      <c r="R188" s="279"/>
      <c r="S188" s="279"/>
      <c r="T188" s="28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1" t="s">
        <v>246</v>
      </c>
      <c r="AU188" s="281" t="s">
        <v>86</v>
      </c>
      <c r="AV188" s="15" t="s">
        <v>160</v>
      </c>
      <c r="AW188" s="15" t="s">
        <v>32</v>
      </c>
      <c r="AX188" s="15" t="s">
        <v>77</v>
      </c>
      <c r="AY188" s="281" t="s">
        <v>143</v>
      </c>
    </row>
    <row r="189" spans="1:51" s="14" customFormat="1" ht="12">
      <c r="A189" s="14"/>
      <c r="B189" s="260"/>
      <c r="C189" s="261"/>
      <c r="D189" s="240" t="s">
        <v>246</v>
      </c>
      <c r="E189" s="262" t="s">
        <v>1</v>
      </c>
      <c r="F189" s="263" t="s">
        <v>1021</v>
      </c>
      <c r="G189" s="261"/>
      <c r="H189" s="264">
        <v>116.166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0" t="s">
        <v>246</v>
      </c>
      <c r="AU189" s="270" t="s">
        <v>86</v>
      </c>
      <c r="AV189" s="14" t="s">
        <v>86</v>
      </c>
      <c r="AW189" s="14" t="s">
        <v>32</v>
      </c>
      <c r="AX189" s="14" t="s">
        <v>84</v>
      </c>
      <c r="AY189" s="270" t="s">
        <v>143</v>
      </c>
    </row>
    <row r="190" spans="1:65" s="2" customFormat="1" ht="16.5" customHeight="1">
      <c r="A190" s="39"/>
      <c r="B190" s="40"/>
      <c r="C190" s="227" t="s">
        <v>175</v>
      </c>
      <c r="D190" s="227" t="s">
        <v>146</v>
      </c>
      <c r="E190" s="228" t="s">
        <v>540</v>
      </c>
      <c r="F190" s="229" t="s">
        <v>541</v>
      </c>
      <c r="G190" s="230" t="s">
        <v>331</v>
      </c>
      <c r="H190" s="231">
        <v>265.778</v>
      </c>
      <c r="I190" s="232"/>
      <c r="J190" s="233">
        <f>ROUND(I190*H190,2)</f>
        <v>0</v>
      </c>
      <c r="K190" s="229" t="s">
        <v>243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160</v>
      </c>
      <c r="AT190" s="238" t="s">
        <v>146</v>
      </c>
      <c r="AU190" s="238" t="s">
        <v>86</v>
      </c>
      <c r="AY190" s="18" t="s">
        <v>143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84</v>
      </c>
      <c r="BK190" s="239">
        <f>ROUND(I190*H190,2)</f>
        <v>0</v>
      </c>
      <c r="BL190" s="18" t="s">
        <v>160</v>
      </c>
      <c r="BM190" s="238" t="s">
        <v>1022</v>
      </c>
    </row>
    <row r="191" spans="1:47" s="2" customFormat="1" ht="12">
      <c r="A191" s="39"/>
      <c r="B191" s="40"/>
      <c r="C191" s="41"/>
      <c r="D191" s="240" t="s">
        <v>152</v>
      </c>
      <c r="E191" s="41"/>
      <c r="F191" s="241" t="s">
        <v>377</v>
      </c>
      <c r="G191" s="41"/>
      <c r="H191" s="41"/>
      <c r="I191" s="242"/>
      <c r="J191" s="41"/>
      <c r="K191" s="41"/>
      <c r="L191" s="45"/>
      <c r="M191" s="243"/>
      <c r="N191" s="244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152</v>
      </c>
      <c r="AU191" s="18" t="s">
        <v>86</v>
      </c>
    </row>
    <row r="192" spans="1:51" s="14" customFormat="1" ht="12">
      <c r="A192" s="14"/>
      <c r="B192" s="260"/>
      <c r="C192" s="261"/>
      <c r="D192" s="240" t="s">
        <v>246</v>
      </c>
      <c r="E192" s="262" t="s">
        <v>1</v>
      </c>
      <c r="F192" s="263" t="s">
        <v>1023</v>
      </c>
      <c r="G192" s="261"/>
      <c r="H192" s="264">
        <v>265.778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0" t="s">
        <v>246</v>
      </c>
      <c r="AU192" s="270" t="s">
        <v>86</v>
      </c>
      <c r="AV192" s="14" t="s">
        <v>86</v>
      </c>
      <c r="AW192" s="14" t="s">
        <v>32</v>
      </c>
      <c r="AX192" s="14" t="s">
        <v>84</v>
      </c>
      <c r="AY192" s="270" t="s">
        <v>143</v>
      </c>
    </row>
    <row r="193" spans="1:65" s="2" customFormat="1" ht="16.5" customHeight="1">
      <c r="A193" s="39"/>
      <c r="B193" s="40"/>
      <c r="C193" s="227" t="s">
        <v>181</v>
      </c>
      <c r="D193" s="227" t="s">
        <v>146</v>
      </c>
      <c r="E193" s="228" t="s">
        <v>545</v>
      </c>
      <c r="F193" s="229" t="s">
        <v>546</v>
      </c>
      <c r="G193" s="230" t="s">
        <v>292</v>
      </c>
      <c r="H193" s="231">
        <v>375.615</v>
      </c>
      <c r="I193" s="232"/>
      <c r="J193" s="233">
        <f>ROUND(I193*H193,2)</f>
        <v>0</v>
      </c>
      <c r="K193" s="229" t="s">
        <v>243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160</v>
      </c>
      <c r="AT193" s="238" t="s">
        <v>146</v>
      </c>
      <c r="AU193" s="238" t="s">
        <v>86</v>
      </c>
      <c r="AY193" s="18" t="s">
        <v>143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84</v>
      </c>
      <c r="BK193" s="239">
        <f>ROUND(I193*H193,2)</f>
        <v>0</v>
      </c>
      <c r="BL193" s="18" t="s">
        <v>160</v>
      </c>
      <c r="BM193" s="238" t="s">
        <v>1024</v>
      </c>
    </row>
    <row r="194" spans="1:47" s="2" customFormat="1" ht="12">
      <c r="A194" s="39"/>
      <c r="B194" s="40"/>
      <c r="C194" s="41"/>
      <c r="D194" s="240" t="s">
        <v>152</v>
      </c>
      <c r="E194" s="41"/>
      <c r="F194" s="241" t="s">
        <v>548</v>
      </c>
      <c r="G194" s="41"/>
      <c r="H194" s="41"/>
      <c r="I194" s="242"/>
      <c r="J194" s="41"/>
      <c r="K194" s="41"/>
      <c r="L194" s="45"/>
      <c r="M194" s="243"/>
      <c r="N194" s="244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152</v>
      </c>
      <c r="AU194" s="18" t="s">
        <v>86</v>
      </c>
    </row>
    <row r="195" spans="1:51" s="14" customFormat="1" ht="12">
      <c r="A195" s="14"/>
      <c r="B195" s="260"/>
      <c r="C195" s="261"/>
      <c r="D195" s="240" t="s">
        <v>246</v>
      </c>
      <c r="E195" s="262" t="s">
        <v>1</v>
      </c>
      <c r="F195" s="263" t="s">
        <v>1025</v>
      </c>
      <c r="G195" s="261"/>
      <c r="H195" s="264">
        <v>133.516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0" t="s">
        <v>246</v>
      </c>
      <c r="AU195" s="270" t="s">
        <v>86</v>
      </c>
      <c r="AV195" s="14" t="s">
        <v>86</v>
      </c>
      <c r="AW195" s="14" t="s">
        <v>32</v>
      </c>
      <c r="AX195" s="14" t="s">
        <v>77</v>
      </c>
      <c r="AY195" s="270" t="s">
        <v>143</v>
      </c>
    </row>
    <row r="196" spans="1:51" s="14" customFormat="1" ht="12">
      <c r="A196" s="14"/>
      <c r="B196" s="260"/>
      <c r="C196" s="261"/>
      <c r="D196" s="240" t="s">
        <v>246</v>
      </c>
      <c r="E196" s="262" t="s">
        <v>1</v>
      </c>
      <c r="F196" s="263" t="s">
        <v>1026</v>
      </c>
      <c r="G196" s="261"/>
      <c r="H196" s="264">
        <v>102.216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0" t="s">
        <v>246</v>
      </c>
      <c r="AU196" s="270" t="s">
        <v>86</v>
      </c>
      <c r="AV196" s="14" t="s">
        <v>86</v>
      </c>
      <c r="AW196" s="14" t="s">
        <v>32</v>
      </c>
      <c r="AX196" s="14" t="s">
        <v>77</v>
      </c>
      <c r="AY196" s="270" t="s">
        <v>143</v>
      </c>
    </row>
    <row r="197" spans="1:51" s="16" customFormat="1" ht="12">
      <c r="A197" s="16"/>
      <c r="B197" s="295"/>
      <c r="C197" s="296"/>
      <c r="D197" s="240" t="s">
        <v>246</v>
      </c>
      <c r="E197" s="297" t="s">
        <v>1</v>
      </c>
      <c r="F197" s="298" t="s">
        <v>987</v>
      </c>
      <c r="G197" s="296"/>
      <c r="H197" s="299">
        <v>235.732</v>
      </c>
      <c r="I197" s="300"/>
      <c r="J197" s="296"/>
      <c r="K197" s="296"/>
      <c r="L197" s="301"/>
      <c r="M197" s="302"/>
      <c r="N197" s="303"/>
      <c r="O197" s="303"/>
      <c r="P197" s="303"/>
      <c r="Q197" s="303"/>
      <c r="R197" s="303"/>
      <c r="S197" s="303"/>
      <c r="T197" s="304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305" t="s">
        <v>246</v>
      </c>
      <c r="AU197" s="305" t="s">
        <v>86</v>
      </c>
      <c r="AV197" s="16" t="s">
        <v>156</v>
      </c>
      <c r="AW197" s="16" t="s">
        <v>32</v>
      </c>
      <c r="AX197" s="16" t="s">
        <v>77</v>
      </c>
      <c r="AY197" s="305" t="s">
        <v>143</v>
      </c>
    </row>
    <row r="198" spans="1:51" s="13" customFormat="1" ht="12">
      <c r="A198" s="13"/>
      <c r="B198" s="250"/>
      <c r="C198" s="251"/>
      <c r="D198" s="240" t="s">
        <v>246</v>
      </c>
      <c r="E198" s="252" t="s">
        <v>1</v>
      </c>
      <c r="F198" s="253" t="s">
        <v>1027</v>
      </c>
      <c r="G198" s="251"/>
      <c r="H198" s="252" t="s">
        <v>1</v>
      </c>
      <c r="I198" s="254"/>
      <c r="J198" s="251"/>
      <c r="K198" s="251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246</v>
      </c>
      <c r="AU198" s="259" t="s">
        <v>86</v>
      </c>
      <c r="AV198" s="13" t="s">
        <v>84</v>
      </c>
      <c r="AW198" s="13" t="s">
        <v>32</v>
      </c>
      <c r="AX198" s="13" t="s">
        <v>77</v>
      </c>
      <c r="AY198" s="259" t="s">
        <v>143</v>
      </c>
    </row>
    <row r="199" spans="1:51" s="14" customFormat="1" ht="12">
      <c r="A199" s="14"/>
      <c r="B199" s="260"/>
      <c r="C199" s="261"/>
      <c r="D199" s="240" t="s">
        <v>246</v>
      </c>
      <c r="E199" s="262" t="s">
        <v>1</v>
      </c>
      <c r="F199" s="263" t="s">
        <v>1005</v>
      </c>
      <c r="G199" s="261"/>
      <c r="H199" s="264">
        <v>40.059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0" t="s">
        <v>246</v>
      </c>
      <c r="AU199" s="270" t="s">
        <v>86</v>
      </c>
      <c r="AV199" s="14" t="s">
        <v>86</v>
      </c>
      <c r="AW199" s="14" t="s">
        <v>32</v>
      </c>
      <c r="AX199" s="14" t="s">
        <v>77</v>
      </c>
      <c r="AY199" s="270" t="s">
        <v>143</v>
      </c>
    </row>
    <row r="200" spans="1:51" s="14" customFormat="1" ht="12">
      <c r="A200" s="14"/>
      <c r="B200" s="260"/>
      <c r="C200" s="261"/>
      <c r="D200" s="240" t="s">
        <v>246</v>
      </c>
      <c r="E200" s="262" t="s">
        <v>1</v>
      </c>
      <c r="F200" s="263" t="s">
        <v>1028</v>
      </c>
      <c r="G200" s="261"/>
      <c r="H200" s="264">
        <v>99.824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0" t="s">
        <v>246</v>
      </c>
      <c r="AU200" s="270" t="s">
        <v>86</v>
      </c>
      <c r="AV200" s="14" t="s">
        <v>86</v>
      </c>
      <c r="AW200" s="14" t="s">
        <v>32</v>
      </c>
      <c r="AX200" s="14" t="s">
        <v>77</v>
      </c>
      <c r="AY200" s="270" t="s">
        <v>143</v>
      </c>
    </row>
    <row r="201" spans="1:51" s="16" customFormat="1" ht="12">
      <c r="A201" s="16"/>
      <c r="B201" s="295"/>
      <c r="C201" s="296"/>
      <c r="D201" s="240" t="s">
        <v>246</v>
      </c>
      <c r="E201" s="297" t="s">
        <v>1</v>
      </c>
      <c r="F201" s="298" t="s">
        <v>987</v>
      </c>
      <c r="G201" s="296"/>
      <c r="H201" s="299">
        <v>139.883</v>
      </c>
      <c r="I201" s="300"/>
      <c r="J201" s="296"/>
      <c r="K201" s="296"/>
      <c r="L201" s="301"/>
      <c r="M201" s="302"/>
      <c r="N201" s="303"/>
      <c r="O201" s="303"/>
      <c r="P201" s="303"/>
      <c r="Q201" s="303"/>
      <c r="R201" s="303"/>
      <c r="S201" s="303"/>
      <c r="T201" s="304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305" t="s">
        <v>246</v>
      </c>
      <c r="AU201" s="305" t="s">
        <v>86</v>
      </c>
      <c r="AV201" s="16" t="s">
        <v>156</v>
      </c>
      <c r="AW201" s="16" t="s">
        <v>32</v>
      </c>
      <c r="AX201" s="16" t="s">
        <v>77</v>
      </c>
      <c r="AY201" s="305" t="s">
        <v>143</v>
      </c>
    </row>
    <row r="202" spans="1:51" s="15" customFormat="1" ht="12">
      <c r="A202" s="15"/>
      <c r="B202" s="271"/>
      <c r="C202" s="272"/>
      <c r="D202" s="240" t="s">
        <v>246</v>
      </c>
      <c r="E202" s="273" t="s">
        <v>1</v>
      </c>
      <c r="F202" s="274" t="s">
        <v>250</v>
      </c>
      <c r="G202" s="272"/>
      <c r="H202" s="275">
        <v>375.615</v>
      </c>
      <c r="I202" s="276"/>
      <c r="J202" s="272"/>
      <c r="K202" s="272"/>
      <c r="L202" s="277"/>
      <c r="M202" s="278"/>
      <c r="N202" s="279"/>
      <c r="O202" s="279"/>
      <c r="P202" s="279"/>
      <c r="Q202" s="279"/>
      <c r="R202" s="279"/>
      <c r="S202" s="279"/>
      <c r="T202" s="28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1" t="s">
        <v>246</v>
      </c>
      <c r="AU202" s="281" t="s">
        <v>86</v>
      </c>
      <c r="AV202" s="15" t="s">
        <v>160</v>
      </c>
      <c r="AW202" s="15" t="s">
        <v>32</v>
      </c>
      <c r="AX202" s="15" t="s">
        <v>84</v>
      </c>
      <c r="AY202" s="281" t="s">
        <v>143</v>
      </c>
    </row>
    <row r="203" spans="1:65" s="2" customFormat="1" ht="16.5" customHeight="1">
      <c r="A203" s="39"/>
      <c r="B203" s="40"/>
      <c r="C203" s="227" t="s">
        <v>187</v>
      </c>
      <c r="D203" s="227" t="s">
        <v>146</v>
      </c>
      <c r="E203" s="228" t="s">
        <v>551</v>
      </c>
      <c r="F203" s="229" t="s">
        <v>552</v>
      </c>
      <c r="G203" s="230" t="s">
        <v>292</v>
      </c>
      <c r="H203" s="231">
        <v>154.396</v>
      </c>
      <c r="I203" s="232"/>
      <c r="J203" s="233">
        <f>ROUND(I203*H203,2)</f>
        <v>0</v>
      </c>
      <c r="K203" s="229" t="s">
        <v>243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160</v>
      </c>
      <c r="AT203" s="238" t="s">
        <v>146</v>
      </c>
      <c r="AU203" s="238" t="s">
        <v>86</v>
      </c>
      <c r="AY203" s="18" t="s">
        <v>143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84</v>
      </c>
      <c r="BK203" s="239">
        <f>ROUND(I203*H203,2)</f>
        <v>0</v>
      </c>
      <c r="BL203" s="18" t="s">
        <v>160</v>
      </c>
      <c r="BM203" s="238" t="s">
        <v>1029</v>
      </c>
    </row>
    <row r="204" spans="1:47" s="2" customFormat="1" ht="12">
      <c r="A204" s="39"/>
      <c r="B204" s="40"/>
      <c r="C204" s="41"/>
      <c r="D204" s="240" t="s">
        <v>152</v>
      </c>
      <c r="E204" s="41"/>
      <c r="F204" s="241" t="s">
        <v>554</v>
      </c>
      <c r="G204" s="41"/>
      <c r="H204" s="41"/>
      <c r="I204" s="242"/>
      <c r="J204" s="41"/>
      <c r="K204" s="41"/>
      <c r="L204" s="45"/>
      <c r="M204" s="243"/>
      <c r="N204" s="244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152</v>
      </c>
      <c r="AU204" s="18" t="s">
        <v>86</v>
      </c>
    </row>
    <row r="205" spans="1:51" s="14" customFormat="1" ht="12">
      <c r="A205" s="14"/>
      <c r="B205" s="260"/>
      <c r="C205" s="261"/>
      <c r="D205" s="240" t="s">
        <v>246</v>
      </c>
      <c r="E205" s="262" t="s">
        <v>1</v>
      </c>
      <c r="F205" s="263" t="s">
        <v>1030</v>
      </c>
      <c r="G205" s="261"/>
      <c r="H205" s="264">
        <v>122.716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0" t="s">
        <v>246</v>
      </c>
      <c r="AU205" s="270" t="s">
        <v>86</v>
      </c>
      <c r="AV205" s="14" t="s">
        <v>86</v>
      </c>
      <c r="AW205" s="14" t="s">
        <v>32</v>
      </c>
      <c r="AX205" s="14" t="s">
        <v>77</v>
      </c>
      <c r="AY205" s="270" t="s">
        <v>143</v>
      </c>
    </row>
    <row r="206" spans="1:51" s="14" customFormat="1" ht="12">
      <c r="A206" s="14"/>
      <c r="B206" s="260"/>
      <c r="C206" s="261"/>
      <c r="D206" s="240" t="s">
        <v>246</v>
      </c>
      <c r="E206" s="262" t="s">
        <v>1</v>
      </c>
      <c r="F206" s="263" t="s">
        <v>1031</v>
      </c>
      <c r="G206" s="261"/>
      <c r="H206" s="264">
        <v>10.8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0" t="s">
        <v>246</v>
      </c>
      <c r="AU206" s="270" t="s">
        <v>86</v>
      </c>
      <c r="AV206" s="14" t="s">
        <v>86</v>
      </c>
      <c r="AW206" s="14" t="s">
        <v>32</v>
      </c>
      <c r="AX206" s="14" t="s">
        <v>77</v>
      </c>
      <c r="AY206" s="270" t="s">
        <v>143</v>
      </c>
    </row>
    <row r="207" spans="1:51" s="14" customFormat="1" ht="12">
      <c r="A207" s="14"/>
      <c r="B207" s="260"/>
      <c r="C207" s="261"/>
      <c r="D207" s="240" t="s">
        <v>246</v>
      </c>
      <c r="E207" s="262" t="s">
        <v>1</v>
      </c>
      <c r="F207" s="263" t="s">
        <v>1032</v>
      </c>
      <c r="G207" s="261"/>
      <c r="H207" s="264">
        <v>20.88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0" t="s">
        <v>246</v>
      </c>
      <c r="AU207" s="270" t="s">
        <v>86</v>
      </c>
      <c r="AV207" s="14" t="s">
        <v>86</v>
      </c>
      <c r="AW207" s="14" t="s">
        <v>32</v>
      </c>
      <c r="AX207" s="14" t="s">
        <v>77</v>
      </c>
      <c r="AY207" s="270" t="s">
        <v>143</v>
      </c>
    </row>
    <row r="208" spans="1:51" s="15" customFormat="1" ht="12">
      <c r="A208" s="15"/>
      <c r="B208" s="271"/>
      <c r="C208" s="272"/>
      <c r="D208" s="240" t="s">
        <v>246</v>
      </c>
      <c r="E208" s="273" t="s">
        <v>1</v>
      </c>
      <c r="F208" s="274" t="s">
        <v>250</v>
      </c>
      <c r="G208" s="272"/>
      <c r="H208" s="275">
        <v>154.396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1" t="s">
        <v>246</v>
      </c>
      <c r="AU208" s="281" t="s">
        <v>86</v>
      </c>
      <c r="AV208" s="15" t="s">
        <v>160</v>
      </c>
      <c r="AW208" s="15" t="s">
        <v>32</v>
      </c>
      <c r="AX208" s="15" t="s">
        <v>84</v>
      </c>
      <c r="AY208" s="281" t="s">
        <v>143</v>
      </c>
    </row>
    <row r="209" spans="1:65" s="2" customFormat="1" ht="16.5" customHeight="1">
      <c r="A209" s="39"/>
      <c r="B209" s="40"/>
      <c r="C209" s="282" t="s">
        <v>191</v>
      </c>
      <c r="D209" s="282" t="s">
        <v>533</v>
      </c>
      <c r="E209" s="283" t="s">
        <v>1033</v>
      </c>
      <c r="F209" s="284" t="s">
        <v>1034</v>
      </c>
      <c r="G209" s="285" t="s">
        <v>331</v>
      </c>
      <c r="H209" s="286">
        <v>43.848</v>
      </c>
      <c r="I209" s="287"/>
      <c r="J209" s="288">
        <f>ROUND(I209*H209,2)</f>
        <v>0</v>
      </c>
      <c r="K209" s="284" t="s">
        <v>243</v>
      </c>
      <c r="L209" s="289"/>
      <c r="M209" s="290" t="s">
        <v>1</v>
      </c>
      <c r="N209" s="291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175</v>
      </c>
      <c r="AT209" s="238" t="s">
        <v>533</v>
      </c>
      <c r="AU209" s="238" t="s">
        <v>86</v>
      </c>
      <c r="AY209" s="18" t="s">
        <v>143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84</v>
      </c>
      <c r="BK209" s="239">
        <f>ROUND(I209*H209,2)</f>
        <v>0</v>
      </c>
      <c r="BL209" s="18" t="s">
        <v>160</v>
      </c>
      <c r="BM209" s="238" t="s">
        <v>1035</v>
      </c>
    </row>
    <row r="210" spans="1:47" s="2" customFormat="1" ht="12">
      <c r="A210" s="39"/>
      <c r="B210" s="40"/>
      <c r="C210" s="41"/>
      <c r="D210" s="240" t="s">
        <v>152</v>
      </c>
      <c r="E210" s="41"/>
      <c r="F210" s="241" t="s">
        <v>1034</v>
      </c>
      <c r="G210" s="41"/>
      <c r="H210" s="41"/>
      <c r="I210" s="242"/>
      <c r="J210" s="41"/>
      <c r="K210" s="41"/>
      <c r="L210" s="45"/>
      <c r="M210" s="243"/>
      <c r="N210" s="244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152</v>
      </c>
      <c r="AU210" s="18" t="s">
        <v>86</v>
      </c>
    </row>
    <row r="211" spans="1:51" s="14" customFormat="1" ht="12">
      <c r="A211" s="14"/>
      <c r="B211" s="260"/>
      <c r="C211" s="261"/>
      <c r="D211" s="240" t="s">
        <v>246</v>
      </c>
      <c r="E211" s="262" t="s">
        <v>1</v>
      </c>
      <c r="F211" s="263" t="s">
        <v>1036</v>
      </c>
      <c r="G211" s="261"/>
      <c r="H211" s="264">
        <v>43.848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0" t="s">
        <v>246</v>
      </c>
      <c r="AU211" s="270" t="s">
        <v>86</v>
      </c>
      <c r="AV211" s="14" t="s">
        <v>86</v>
      </c>
      <c r="AW211" s="14" t="s">
        <v>32</v>
      </c>
      <c r="AX211" s="14" t="s">
        <v>84</v>
      </c>
      <c r="AY211" s="270" t="s">
        <v>143</v>
      </c>
    </row>
    <row r="212" spans="1:65" s="2" customFormat="1" ht="21.75" customHeight="1">
      <c r="A212" s="39"/>
      <c r="B212" s="40"/>
      <c r="C212" s="227" t="s">
        <v>8</v>
      </c>
      <c r="D212" s="227" t="s">
        <v>146</v>
      </c>
      <c r="E212" s="228" t="s">
        <v>1037</v>
      </c>
      <c r="F212" s="229" t="s">
        <v>1038</v>
      </c>
      <c r="G212" s="230" t="s">
        <v>242</v>
      </c>
      <c r="H212" s="231">
        <v>26.9</v>
      </c>
      <c r="I212" s="232"/>
      <c r="J212" s="233">
        <f>ROUND(I212*H212,2)</f>
        <v>0</v>
      </c>
      <c r="K212" s="229" t="s">
        <v>243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160</v>
      </c>
      <c r="AT212" s="238" t="s">
        <v>146</v>
      </c>
      <c r="AU212" s="238" t="s">
        <v>86</v>
      </c>
      <c r="AY212" s="18" t="s">
        <v>143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84</v>
      </c>
      <c r="BK212" s="239">
        <f>ROUND(I212*H212,2)</f>
        <v>0</v>
      </c>
      <c r="BL212" s="18" t="s">
        <v>160</v>
      </c>
      <c r="BM212" s="238" t="s">
        <v>1039</v>
      </c>
    </row>
    <row r="213" spans="1:47" s="2" customFormat="1" ht="12">
      <c r="A213" s="39"/>
      <c r="B213" s="40"/>
      <c r="C213" s="41"/>
      <c r="D213" s="240" t="s">
        <v>152</v>
      </c>
      <c r="E213" s="41"/>
      <c r="F213" s="241" t="s">
        <v>1040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152</v>
      </c>
      <c r="AU213" s="18" t="s">
        <v>86</v>
      </c>
    </row>
    <row r="214" spans="1:51" s="14" customFormat="1" ht="12">
      <c r="A214" s="14"/>
      <c r="B214" s="260"/>
      <c r="C214" s="261"/>
      <c r="D214" s="240" t="s">
        <v>246</v>
      </c>
      <c r="E214" s="262" t="s">
        <v>1</v>
      </c>
      <c r="F214" s="263" t="s">
        <v>1041</v>
      </c>
      <c r="G214" s="261"/>
      <c r="H214" s="264">
        <v>26.9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0" t="s">
        <v>246</v>
      </c>
      <c r="AU214" s="270" t="s">
        <v>86</v>
      </c>
      <c r="AV214" s="14" t="s">
        <v>86</v>
      </c>
      <c r="AW214" s="14" t="s">
        <v>32</v>
      </c>
      <c r="AX214" s="14" t="s">
        <v>84</v>
      </c>
      <c r="AY214" s="270" t="s">
        <v>143</v>
      </c>
    </row>
    <row r="215" spans="1:65" s="2" customFormat="1" ht="16.5" customHeight="1">
      <c r="A215" s="39"/>
      <c r="B215" s="40"/>
      <c r="C215" s="227" t="s">
        <v>201</v>
      </c>
      <c r="D215" s="227" t="s">
        <v>146</v>
      </c>
      <c r="E215" s="228" t="s">
        <v>590</v>
      </c>
      <c r="F215" s="229" t="s">
        <v>591</v>
      </c>
      <c r="G215" s="230" t="s">
        <v>242</v>
      </c>
      <c r="H215" s="231">
        <v>5.55</v>
      </c>
      <c r="I215" s="232"/>
      <c r="J215" s="233">
        <f>ROUND(I215*H215,2)</f>
        <v>0</v>
      </c>
      <c r="K215" s="229" t="s">
        <v>243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160</v>
      </c>
      <c r="AT215" s="238" t="s">
        <v>146</v>
      </c>
      <c r="AU215" s="238" t="s">
        <v>86</v>
      </c>
      <c r="AY215" s="18" t="s">
        <v>143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84</v>
      </c>
      <c r="BK215" s="239">
        <f>ROUND(I215*H215,2)</f>
        <v>0</v>
      </c>
      <c r="BL215" s="18" t="s">
        <v>160</v>
      </c>
      <c r="BM215" s="238" t="s">
        <v>1042</v>
      </c>
    </row>
    <row r="216" spans="1:47" s="2" customFormat="1" ht="12">
      <c r="A216" s="39"/>
      <c r="B216" s="40"/>
      <c r="C216" s="41"/>
      <c r="D216" s="240" t="s">
        <v>152</v>
      </c>
      <c r="E216" s="41"/>
      <c r="F216" s="241" t="s">
        <v>593</v>
      </c>
      <c r="G216" s="41"/>
      <c r="H216" s="41"/>
      <c r="I216" s="242"/>
      <c r="J216" s="41"/>
      <c r="K216" s="41"/>
      <c r="L216" s="45"/>
      <c r="M216" s="243"/>
      <c r="N216" s="244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152</v>
      </c>
      <c r="AU216" s="18" t="s">
        <v>86</v>
      </c>
    </row>
    <row r="217" spans="1:51" s="14" customFormat="1" ht="12">
      <c r="A217" s="14"/>
      <c r="B217" s="260"/>
      <c r="C217" s="261"/>
      <c r="D217" s="240" t="s">
        <v>246</v>
      </c>
      <c r="E217" s="262" t="s">
        <v>1</v>
      </c>
      <c r="F217" s="263" t="s">
        <v>1043</v>
      </c>
      <c r="G217" s="261"/>
      <c r="H217" s="264">
        <v>5.55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246</v>
      </c>
      <c r="AU217" s="270" t="s">
        <v>86</v>
      </c>
      <c r="AV217" s="14" t="s">
        <v>86</v>
      </c>
      <c r="AW217" s="14" t="s">
        <v>32</v>
      </c>
      <c r="AX217" s="14" t="s">
        <v>84</v>
      </c>
      <c r="AY217" s="270" t="s">
        <v>143</v>
      </c>
    </row>
    <row r="218" spans="1:65" s="2" customFormat="1" ht="21.75" customHeight="1">
      <c r="A218" s="39"/>
      <c r="B218" s="40"/>
      <c r="C218" s="227" t="s">
        <v>208</v>
      </c>
      <c r="D218" s="227" t="s">
        <v>146</v>
      </c>
      <c r="E218" s="228" t="s">
        <v>1044</v>
      </c>
      <c r="F218" s="229" t="s">
        <v>1045</v>
      </c>
      <c r="G218" s="230" t="s">
        <v>242</v>
      </c>
      <c r="H218" s="231">
        <v>313.822</v>
      </c>
      <c r="I218" s="232"/>
      <c r="J218" s="233">
        <f>ROUND(I218*H218,2)</f>
        <v>0</v>
      </c>
      <c r="K218" s="229" t="s">
        <v>243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160</v>
      </c>
      <c r="AT218" s="238" t="s">
        <v>146</v>
      </c>
      <c r="AU218" s="238" t="s">
        <v>86</v>
      </c>
      <c r="AY218" s="18" t="s">
        <v>143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84</v>
      </c>
      <c r="BK218" s="239">
        <f>ROUND(I218*H218,2)</f>
        <v>0</v>
      </c>
      <c r="BL218" s="18" t="s">
        <v>160</v>
      </c>
      <c r="BM218" s="238" t="s">
        <v>1046</v>
      </c>
    </row>
    <row r="219" spans="1:47" s="2" customFormat="1" ht="12">
      <c r="A219" s="39"/>
      <c r="B219" s="40"/>
      <c r="C219" s="41"/>
      <c r="D219" s="240" t="s">
        <v>152</v>
      </c>
      <c r="E219" s="41"/>
      <c r="F219" s="241" t="s">
        <v>1047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152</v>
      </c>
      <c r="AU219" s="18" t="s">
        <v>86</v>
      </c>
    </row>
    <row r="220" spans="1:51" s="14" customFormat="1" ht="12">
      <c r="A220" s="14"/>
      <c r="B220" s="260"/>
      <c r="C220" s="261"/>
      <c r="D220" s="240" t="s">
        <v>246</v>
      </c>
      <c r="E220" s="262" t="s">
        <v>1</v>
      </c>
      <c r="F220" s="263" t="s">
        <v>1048</v>
      </c>
      <c r="G220" s="261"/>
      <c r="H220" s="264">
        <v>313.822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0" t="s">
        <v>246</v>
      </c>
      <c r="AU220" s="270" t="s">
        <v>86</v>
      </c>
      <c r="AV220" s="14" t="s">
        <v>86</v>
      </c>
      <c r="AW220" s="14" t="s">
        <v>32</v>
      </c>
      <c r="AX220" s="14" t="s">
        <v>84</v>
      </c>
      <c r="AY220" s="270" t="s">
        <v>143</v>
      </c>
    </row>
    <row r="221" spans="1:65" s="2" customFormat="1" ht="16.5" customHeight="1">
      <c r="A221" s="39"/>
      <c r="B221" s="40"/>
      <c r="C221" s="227" t="s">
        <v>212</v>
      </c>
      <c r="D221" s="227" t="s">
        <v>146</v>
      </c>
      <c r="E221" s="228" t="s">
        <v>1049</v>
      </c>
      <c r="F221" s="229" t="s">
        <v>1050</v>
      </c>
      <c r="G221" s="230" t="s">
        <v>242</v>
      </c>
      <c r="H221" s="231">
        <v>340.722</v>
      </c>
      <c r="I221" s="232"/>
      <c r="J221" s="233">
        <f>ROUND(I221*H221,2)</f>
        <v>0</v>
      </c>
      <c r="K221" s="229" t="s">
        <v>243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0.00127</v>
      </c>
      <c r="R221" s="236">
        <f>Q221*H221</f>
        <v>0.43271694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160</v>
      </c>
      <c r="AT221" s="238" t="s">
        <v>146</v>
      </c>
      <c r="AU221" s="238" t="s">
        <v>86</v>
      </c>
      <c r="AY221" s="18" t="s">
        <v>143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84</v>
      </c>
      <c r="BK221" s="239">
        <f>ROUND(I221*H221,2)</f>
        <v>0</v>
      </c>
      <c r="BL221" s="18" t="s">
        <v>160</v>
      </c>
      <c r="BM221" s="238" t="s">
        <v>1051</v>
      </c>
    </row>
    <row r="222" spans="1:47" s="2" customFormat="1" ht="12">
      <c r="A222" s="39"/>
      <c r="B222" s="40"/>
      <c r="C222" s="41"/>
      <c r="D222" s="240" t="s">
        <v>152</v>
      </c>
      <c r="E222" s="41"/>
      <c r="F222" s="241" t="s">
        <v>1052</v>
      </c>
      <c r="G222" s="41"/>
      <c r="H222" s="41"/>
      <c r="I222" s="242"/>
      <c r="J222" s="41"/>
      <c r="K222" s="41"/>
      <c r="L222" s="45"/>
      <c r="M222" s="243"/>
      <c r="N222" s="244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152</v>
      </c>
      <c r="AU222" s="18" t="s">
        <v>86</v>
      </c>
    </row>
    <row r="223" spans="1:51" s="14" customFormat="1" ht="12">
      <c r="A223" s="14"/>
      <c r="B223" s="260"/>
      <c r="C223" s="261"/>
      <c r="D223" s="240" t="s">
        <v>246</v>
      </c>
      <c r="E223" s="262" t="s">
        <v>1</v>
      </c>
      <c r="F223" s="263" t="s">
        <v>1053</v>
      </c>
      <c r="G223" s="261"/>
      <c r="H223" s="264">
        <v>340.722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246</v>
      </c>
      <c r="AU223" s="270" t="s">
        <v>86</v>
      </c>
      <c r="AV223" s="14" t="s">
        <v>86</v>
      </c>
      <c r="AW223" s="14" t="s">
        <v>32</v>
      </c>
      <c r="AX223" s="14" t="s">
        <v>84</v>
      </c>
      <c r="AY223" s="270" t="s">
        <v>143</v>
      </c>
    </row>
    <row r="224" spans="1:65" s="2" customFormat="1" ht="16.5" customHeight="1">
      <c r="A224" s="39"/>
      <c r="B224" s="40"/>
      <c r="C224" s="282" t="s">
        <v>216</v>
      </c>
      <c r="D224" s="282" t="s">
        <v>533</v>
      </c>
      <c r="E224" s="283" t="s">
        <v>585</v>
      </c>
      <c r="F224" s="284" t="s">
        <v>586</v>
      </c>
      <c r="G224" s="285" t="s">
        <v>304</v>
      </c>
      <c r="H224" s="286">
        <v>8.518</v>
      </c>
      <c r="I224" s="287"/>
      <c r="J224" s="288">
        <f>ROUND(I224*H224,2)</f>
        <v>0</v>
      </c>
      <c r="K224" s="284" t="s">
        <v>243</v>
      </c>
      <c r="L224" s="289"/>
      <c r="M224" s="290" t="s">
        <v>1</v>
      </c>
      <c r="N224" s="291" t="s">
        <v>42</v>
      </c>
      <c r="O224" s="92"/>
      <c r="P224" s="236">
        <f>O224*H224</f>
        <v>0</v>
      </c>
      <c r="Q224" s="236">
        <v>0.001</v>
      </c>
      <c r="R224" s="236">
        <f>Q224*H224</f>
        <v>0.008518000000000001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175</v>
      </c>
      <c r="AT224" s="238" t="s">
        <v>533</v>
      </c>
      <c r="AU224" s="238" t="s">
        <v>86</v>
      </c>
      <c r="AY224" s="18" t="s">
        <v>143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84</v>
      </c>
      <c r="BK224" s="239">
        <f>ROUND(I224*H224,2)</f>
        <v>0</v>
      </c>
      <c r="BL224" s="18" t="s">
        <v>160</v>
      </c>
      <c r="BM224" s="238" t="s">
        <v>1054</v>
      </c>
    </row>
    <row r="225" spans="1:47" s="2" customFormat="1" ht="12">
      <c r="A225" s="39"/>
      <c r="B225" s="40"/>
      <c r="C225" s="41"/>
      <c r="D225" s="240" t="s">
        <v>152</v>
      </c>
      <c r="E225" s="41"/>
      <c r="F225" s="241" t="s">
        <v>586</v>
      </c>
      <c r="G225" s="41"/>
      <c r="H225" s="41"/>
      <c r="I225" s="242"/>
      <c r="J225" s="41"/>
      <c r="K225" s="41"/>
      <c r="L225" s="45"/>
      <c r="M225" s="243"/>
      <c r="N225" s="244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152</v>
      </c>
      <c r="AU225" s="18" t="s">
        <v>86</v>
      </c>
    </row>
    <row r="226" spans="1:51" s="14" customFormat="1" ht="12">
      <c r="A226" s="14"/>
      <c r="B226" s="260"/>
      <c r="C226" s="261"/>
      <c r="D226" s="240" t="s">
        <v>246</v>
      </c>
      <c r="E226" s="261"/>
      <c r="F226" s="263" t="s">
        <v>1055</v>
      </c>
      <c r="G226" s="261"/>
      <c r="H226" s="264">
        <v>8.518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0" t="s">
        <v>246</v>
      </c>
      <c r="AU226" s="270" t="s">
        <v>86</v>
      </c>
      <c r="AV226" s="14" t="s">
        <v>86</v>
      </c>
      <c r="AW226" s="14" t="s">
        <v>4</v>
      </c>
      <c r="AX226" s="14" t="s">
        <v>84</v>
      </c>
      <c r="AY226" s="270" t="s">
        <v>143</v>
      </c>
    </row>
    <row r="227" spans="1:65" s="2" customFormat="1" ht="21.75" customHeight="1">
      <c r="A227" s="39"/>
      <c r="B227" s="40"/>
      <c r="C227" s="227" t="s">
        <v>222</v>
      </c>
      <c r="D227" s="227" t="s">
        <v>146</v>
      </c>
      <c r="E227" s="228" t="s">
        <v>603</v>
      </c>
      <c r="F227" s="229" t="s">
        <v>604</v>
      </c>
      <c r="G227" s="230" t="s">
        <v>242</v>
      </c>
      <c r="H227" s="231">
        <v>40.35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42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160</v>
      </c>
      <c r="AT227" s="238" t="s">
        <v>146</v>
      </c>
      <c r="AU227" s="238" t="s">
        <v>86</v>
      </c>
      <c r="AY227" s="18" t="s">
        <v>143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84</v>
      </c>
      <c r="BK227" s="239">
        <f>ROUND(I227*H227,2)</f>
        <v>0</v>
      </c>
      <c r="BL227" s="18" t="s">
        <v>160</v>
      </c>
      <c r="BM227" s="238" t="s">
        <v>1056</v>
      </c>
    </row>
    <row r="228" spans="1:47" s="2" customFormat="1" ht="12">
      <c r="A228" s="39"/>
      <c r="B228" s="40"/>
      <c r="C228" s="41"/>
      <c r="D228" s="240" t="s">
        <v>152</v>
      </c>
      <c r="E228" s="41"/>
      <c r="F228" s="241" t="s">
        <v>606</v>
      </c>
      <c r="G228" s="41"/>
      <c r="H228" s="41"/>
      <c r="I228" s="242"/>
      <c r="J228" s="41"/>
      <c r="K228" s="41"/>
      <c r="L228" s="45"/>
      <c r="M228" s="243"/>
      <c r="N228" s="244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152</v>
      </c>
      <c r="AU228" s="18" t="s">
        <v>86</v>
      </c>
    </row>
    <row r="229" spans="1:51" s="14" customFormat="1" ht="12">
      <c r="A229" s="14"/>
      <c r="B229" s="260"/>
      <c r="C229" s="261"/>
      <c r="D229" s="240" t="s">
        <v>246</v>
      </c>
      <c r="E229" s="262" t="s">
        <v>1</v>
      </c>
      <c r="F229" s="263" t="s">
        <v>1057</v>
      </c>
      <c r="G229" s="261"/>
      <c r="H229" s="264">
        <v>40.35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0" t="s">
        <v>246</v>
      </c>
      <c r="AU229" s="270" t="s">
        <v>86</v>
      </c>
      <c r="AV229" s="14" t="s">
        <v>86</v>
      </c>
      <c r="AW229" s="14" t="s">
        <v>32</v>
      </c>
      <c r="AX229" s="14" t="s">
        <v>84</v>
      </c>
      <c r="AY229" s="270" t="s">
        <v>143</v>
      </c>
    </row>
    <row r="230" spans="1:65" s="2" customFormat="1" ht="21.75" customHeight="1">
      <c r="A230" s="39"/>
      <c r="B230" s="40"/>
      <c r="C230" s="227" t="s">
        <v>226</v>
      </c>
      <c r="D230" s="227" t="s">
        <v>146</v>
      </c>
      <c r="E230" s="228" t="s">
        <v>1058</v>
      </c>
      <c r="F230" s="229" t="s">
        <v>1059</v>
      </c>
      <c r="G230" s="230" t="s">
        <v>242</v>
      </c>
      <c r="H230" s="231">
        <v>470.733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160</v>
      </c>
      <c r="AT230" s="238" t="s">
        <v>146</v>
      </c>
      <c r="AU230" s="238" t="s">
        <v>86</v>
      </c>
      <c r="AY230" s="18" t="s">
        <v>143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84</v>
      </c>
      <c r="BK230" s="239">
        <f>ROUND(I230*H230,2)</f>
        <v>0</v>
      </c>
      <c r="BL230" s="18" t="s">
        <v>160</v>
      </c>
      <c r="BM230" s="238" t="s">
        <v>1060</v>
      </c>
    </row>
    <row r="231" spans="1:47" s="2" customFormat="1" ht="12">
      <c r="A231" s="39"/>
      <c r="B231" s="40"/>
      <c r="C231" s="41"/>
      <c r="D231" s="240" t="s">
        <v>152</v>
      </c>
      <c r="E231" s="41"/>
      <c r="F231" s="241" t="s">
        <v>1061</v>
      </c>
      <c r="G231" s="41"/>
      <c r="H231" s="41"/>
      <c r="I231" s="242"/>
      <c r="J231" s="41"/>
      <c r="K231" s="41"/>
      <c r="L231" s="45"/>
      <c r="M231" s="243"/>
      <c r="N231" s="244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152</v>
      </c>
      <c r="AU231" s="18" t="s">
        <v>86</v>
      </c>
    </row>
    <row r="232" spans="1:51" s="14" customFormat="1" ht="12">
      <c r="A232" s="14"/>
      <c r="B232" s="260"/>
      <c r="C232" s="261"/>
      <c r="D232" s="240" t="s">
        <v>246</v>
      </c>
      <c r="E232" s="262" t="s">
        <v>1</v>
      </c>
      <c r="F232" s="263" t="s">
        <v>1062</v>
      </c>
      <c r="G232" s="261"/>
      <c r="H232" s="264">
        <v>470.733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0" t="s">
        <v>246</v>
      </c>
      <c r="AU232" s="270" t="s">
        <v>86</v>
      </c>
      <c r="AV232" s="14" t="s">
        <v>86</v>
      </c>
      <c r="AW232" s="14" t="s">
        <v>32</v>
      </c>
      <c r="AX232" s="14" t="s">
        <v>84</v>
      </c>
      <c r="AY232" s="270" t="s">
        <v>143</v>
      </c>
    </row>
    <row r="233" spans="1:65" s="2" customFormat="1" ht="16.5" customHeight="1">
      <c r="A233" s="39"/>
      <c r="B233" s="40"/>
      <c r="C233" s="227" t="s">
        <v>348</v>
      </c>
      <c r="D233" s="227" t="s">
        <v>146</v>
      </c>
      <c r="E233" s="228" t="s">
        <v>609</v>
      </c>
      <c r="F233" s="229" t="s">
        <v>610</v>
      </c>
      <c r="G233" s="230" t="s">
        <v>242</v>
      </c>
      <c r="H233" s="231">
        <v>107.6</v>
      </c>
      <c r="I233" s="232"/>
      <c r="J233" s="233">
        <f>ROUND(I233*H233,2)</f>
        <v>0</v>
      </c>
      <c r="K233" s="229" t="s">
        <v>243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160</v>
      </c>
      <c r="AT233" s="238" t="s">
        <v>146</v>
      </c>
      <c r="AU233" s="238" t="s">
        <v>86</v>
      </c>
      <c r="AY233" s="18" t="s">
        <v>143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84</v>
      </c>
      <c r="BK233" s="239">
        <f>ROUND(I233*H233,2)</f>
        <v>0</v>
      </c>
      <c r="BL233" s="18" t="s">
        <v>160</v>
      </c>
      <c r="BM233" s="238" t="s">
        <v>1063</v>
      </c>
    </row>
    <row r="234" spans="1:47" s="2" customFormat="1" ht="12">
      <c r="A234" s="39"/>
      <c r="B234" s="40"/>
      <c r="C234" s="41"/>
      <c r="D234" s="240" t="s">
        <v>152</v>
      </c>
      <c r="E234" s="41"/>
      <c r="F234" s="241" t="s">
        <v>612</v>
      </c>
      <c r="G234" s="41"/>
      <c r="H234" s="41"/>
      <c r="I234" s="242"/>
      <c r="J234" s="41"/>
      <c r="K234" s="41"/>
      <c r="L234" s="45"/>
      <c r="M234" s="243"/>
      <c r="N234" s="244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152</v>
      </c>
      <c r="AU234" s="18" t="s">
        <v>86</v>
      </c>
    </row>
    <row r="235" spans="1:51" s="14" customFormat="1" ht="12">
      <c r="A235" s="14"/>
      <c r="B235" s="260"/>
      <c r="C235" s="261"/>
      <c r="D235" s="240" t="s">
        <v>246</v>
      </c>
      <c r="E235" s="262" t="s">
        <v>1</v>
      </c>
      <c r="F235" s="263" t="s">
        <v>1064</v>
      </c>
      <c r="G235" s="261"/>
      <c r="H235" s="264">
        <v>107.6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0" t="s">
        <v>246</v>
      </c>
      <c r="AU235" s="270" t="s">
        <v>86</v>
      </c>
      <c r="AV235" s="14" t="s">
        <v>86</v>
      </c>
      <c r="AW235" s="14" t="s">
        <v>32</v>
      </c>
      <c r="AX235" s="14" t="s">
        <v>84</v>
      </c>
      <c r="AY235" s="270" t="s">
        <v>143</v>
      </c>
    </row>
    <row r="236" spans="1:65" s="2" customFormat="1" ht="16.5" customHeight="1">
      <c r="A236" s="39"/>
      <c r="B236" s="40"/>
      <c r="C236" s="227" t="s">
        <v>353</v>
      </c>
      <c r="D236" s="227" t="s">
        <v>146</v>
      </c>
      <c r="E236" s="228" t="s">
        <v>1065</v>
      </c>
      <c r="F236" s="229" t="s">
        <v>1066</v>
      </c>
      <c r="G236" s="230" t="s">
        <v>242</v>
      </c>
      <c r="H236" s="231">
        <v>1255.288</v>
      </c>
      <c r="I236" s="232"/>
      <c r="J236" s="233">
        <f>ROUND(I236*H236,2)</f>
        <v>0</v>
      </c>
      <c r="K236" s="229" t="s">
        <v>243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160</v>
      </c>
      <c r="AT236" s="238" t="s">
        <v>146</v>
      </c>
      <c r="AU236" s="238" t="s">
        <v>86</v>
      </c>
      <c r="AY236" s="18" t="s">
        <v>143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84</v>
      </c>
      <c r="BK236" s="239">
        <f>ROUND(I236*H236,2)</f>
        <v>0</v>
      </c>
      <c r="BL236" s="18" t="s">
        <v>160</v>
      </c>
      <c r="BM236" s="238" t="s">
        <v>1067</v>
      </c>
    </row>
    <row r="237" spans="1:47" s="2" customFormat="1" ht="12">
      <c r="A237" s="39"/>
      <c r="B237" s="40"/>
      <c r="C237" s="41"/>
      <c r="D237" s="240" t="s">
        <v>152</v>
      </c>
      <c r="E237" s="41"/>
      <c r="F237" s="241" t="s">
        <v>1068</v>
      </c>
      <c r="G237" s="41"/>
      <c r="H237" s="41"/>
      <c r="I237" s="242"/>
      <c r="J237" s="41"/>
      <c r="K237" s="41"/>
      <c r="L237" s="45"/>
      <c r="M237" s="243"/>
      <c r="N237" s="244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152</v>
      </c>
      <c r="AU237" s="18" t="s">
        <v>86</v>
      </c>
    </row>
    <row r="238" spans="1:51" s="14" customFormat="1" ht="12">
      <c r="A238" s="14"/>
      <c r="B238" s="260"/>
      <c r="C238" s="261"/>
      <c r="D238" s="240" t="s">
        <v>246</v>
      </c>
      <c r="E238" s="262" t="s">
        <v>1</v>
      </c>
      <c r="F238" s="263" t="s">
        <v>1069</v>
      </c>
      <c r="G238" s="261"/>
      <c r="H238" s="264">
        <v>1255.288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0" t="s">
        <v>246</v>
      </c>
      <c r="AU238" s="270" t="s">
        <v>86</v>
      </c>
      <c r="AV238" s="14" t="s">
        <v>86</v>
      </c>
      <c r="AW238" s="14" t="s">
        <v>32</v>
      </c>
      <c r="AX238" s="14" t="s">
        <v>84</v>
      </c>
      <c r="AY238" s="270" t="s">
        <v>143</v>
      </c>
    </row>
    <row r="239" spans="1:63" s="12" customFormat="1" ht="22.8" customHeight="1">
      <c r="A239" s="12"/>
      <c r="B239" s="211"/>
      <c r="C239" s="212"/>
      <c r="D239" s="213" t="s">
        <v>76</v>
      </c>
      <c r="E239" s="225" t="s">
        <v>86</v>
      </c>
      <c r="F239" s="225" t="s">
        <v>1070</v>
      </c>
      <c r="G239" s="212"/>
      <c r="H239" s="212"/>
      <c r="I239" s="215"/>
      <c r="J239" s="226">
        <f>BK239</f>
        <v>0</v>
      </c>
      <c r="K239" s="212"/>
      <c r="L239" s="217"/>
      <c r="M239" s="218"/>
      <c r="N239" s="219"/>
      <c r="O239" s="219"/>
      <c r="P239" s="220">
        <f>SUM(P240:P321)</f>
        <v>0</v>
      </c>
      <c r="Q239" s="219"/>
      <c r="R239" s="220">
        <f>SUM(R240:R321)</f>
        <v>166.39477496</v>
      </c>
      <c r="S239" s="219"/>
      <c r="T239" s="221">
        <f>SUM(T240:T321)</f>
        <v>4.387499999999999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2" t="s">
        <v>84</v>
      </c>
      <c r="AT239" s="223" t="s">
        <v>76</v>
      </c>
      <c r="AU239" s="223" t="s">
        <v>84</v>
      </c>
      <c r="AY239" s="222" t="s">
        <v>143</v>
      </c>
      <c r="BK239" s="224">
        <f>SUM(BK240:BK321)</f>
        <v>0</v>
      </c>
    </row>
    <row r="240" spans="1:65" s="2" customFormat="1" ht="16.5" customHeight="1">
      <c r="A240" s="39"/>
      <c r="B240" s="40"/>
      <c r="C240" s="227" t="s">
        <v>7</v>
      </c>
      <c r="D240" s="227" t="s">
        <v>146</v>
      </c>
      <c r="E240" s="228" t="s">
        <v>1071</v>
      </c>
      <c r="F240" s="229" t="s">
        <v>1072</v>
      </c>
      <c r="G240" s="230" t="s">
        <v>267</v>
      </c>
      <c r="H240" s="231">
        <v>25.2</v>
      </c>
      <c r="I240" s="232"/>
      <c r="J240" s="233">
        <f>ROUND(I240*H240,2)</f>
        <v>0</v>
      </c>
      <c r="K240" s="229" t="s">
        <v>243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4E-05</v>
      </c>
      <c r="R240" s="236">
        <f>Q240*H240</f>
        <v>0.001008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160</v>
      </c>
      <c r="AT240" s="238" t="s">
        <v>146</v>
      </c>
      <c r="AU240" s="238" t="s">
        <v>86</v>
      </c>
      <c r="AY240" s="18" t="s">
        <v>143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84</v>
      </c>
      <c r="BK240" s="239">
        <f>ROUND(I240*H240,2)</f>
        <v>0</v>
      </c>
      <c r="BL240" s="18" t="s">
        <v>160</v>
      </c>
      <c r="BM240" s="238" t="s">
        <v>1073</v>
      </c>
    </row>
    <row r="241" spans="1:47" s="2" customFormat="1" ht="12">
      <c r="A241" s="39"/>
      <c r="B241" s="40"/>
      <c r="C241" s="41"/>
      <c r="D241" s="240" t="s">
        <v>152</v>
      </c>
      <c r="E241" s="41"/>
      <c r="F241" s="241" t="s">
        <v>1074</v>
      </c>
      <c r="G241" s="41"/>
      <c r="H241" s="41"/>
      <c r="I241" s="242"/>
      <c r="J241" s="41"/>
      <c r="K241" s="41"/>
      <c r="L241" s="45"/>
      <c r="M241" s="243"/>
      <c r="N241" s="244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152</v>
      </c>
      <c r="AU241" s="18" t="s">
        <v>86</v>
      </c>
    </row>
    <row r="242" spans="1:51" s="13" customFormat="1" ht="12">
      <c r="A242" s="13"/>
      <c r="B242" s="250"/>
      <c r="C242" s="251"/>
      <c r="D242" s="240" t="s">
        <v>246</v>
      </c>
      <c r="E242" s="252" t="s">
        <v>1</v>
      </c>
      <c r="F242" s="253" t="s">
        <v>1075</v>
      </c>
      <c r="G242" s="251"/>
      <c r="H242" s="252" t="s">
        <v>1</v>
      </c>
      <c r="I242" s="254"/>
      <c r="J242" s="251"/>
      <c r="K242" s="251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246</v>
      </c>
      <c r="AU242" s="259" t="s">
        <v>86</v>
      </c>
      <c r="AV242" s="13" t="s">
        <v>84</v>
      </c>
      <c r="AW242" s="13" t="s">
        <v>32</v>
      </c>
      <c r="AX242" s="13" t="s">
        <v>77</v>
      </c>
      <c r="AY242" s="259" t="s">
        <v>143</v>
      </c>
    </row>
    <row r="243" spans="1:51" s="14" customFormat="1" ht="12">
      <c r="A243" s="14"/>
      <c r="B243" s="260"/>
      <c r="C243" s="261"/>
      <c r="D243" s="240" t="s">
        <v>246</v>
      </c>
      <c r="E243" s="262" t="s">
        <v>1</v>
      </c>
      <c r="F243" s="263" t="s">
        <v>1076</v>
      </c>
      <c r="G243" s="261"/>
      <c r="H243" s="264">
        <v>25.2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0" t="s">
        <v>246</v>
      </c>
      <c r="AU243" s="270" t="s">
        <v>86</v>
      </c>
      <c r="AV243" s="14" t="s">
        <v>86</v>
      </c>
      <c r="AW243" s="14" t="s">
        <v>32</v>
      </c>
      <c r="AX243" s="14" t="s">
        <v>84</v>
      </c>
      <c r="AY243" s="270" t="s">
        <v>143</v>
      </c>
    </row>
    <row r="244" spans="1:65" s="2" customFormat="1" ht="16.5" customHeight="1">
      <c r="A244" s="39"/>
      <c r="B244" s="40"/>
      <c r="C244" s="227" t="s">
        <v>363</v>
      </c>
      <c r="D244" s="227" t="s">
        <v>146</v>
      </c>
      <c r="E244" s="228" t="s">
        <v>1077</v>
      </c>
      <c r="F244" s="229" t="s">
        <v>1078</v>
      </c>
      <c r="G244" s="230" t="s">
        <v>267</v>
      </c>
      <c r="H244" s="231">
        <v>37.8</v>
      </c>
      <c r="I244" s="232"/>
      <c r="J244" s="233">
        <f>ROUND(I244*H244,2)</f>
        <v>0</v>
      </c>
      <c r="K244" s="229" t="s">
        <v>243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0.00016</v>
      </c>
      <c r="R244" s="236">
        <f>Q244*H244</f>
        <v>0.006048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160</v>
      </c>
      <c r="AT244" s="238" t="s">
        <v>146</v>
      </c>
      <c r="AU244" s="238" t="s">
        <v>86</v>
      </c>
      <c r="AY244" s="18" t="s">
        <v>143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84</v>
      </c>
      <c r="BK244" s="239">
        <f>ROUND(I244*H244,2)</f>
        <v>0</v>
      </c>
      <c r="BL244" s="18" t="s">
        <v>160</v>
      </c>
      <c r="BM244" s="238" t="s">
        <v>1079</v>
      </c>
    </row>
    <row r="245" spans="1:47" s="2" customFormat="1" ht="12">
      <c r="A245" s="39"/>
      <c r="B245" s="40"/>
      <c r="C245" s="41"/>
      <c r="D245" s="240" t="s">
        <v>152</v>
      </c>
      <c r="E245" s="41"/>
      <c r="F245" s="241" t="s">
        <v>1080</v>
      </c>
      <c r="G245" s="41"/>
      <c r="H245" s="41"/>
      <c r="I245" s="242"/>
      <c r="J245" s="41"/>
      <c r="K245" s="41"/>
      <c r="L245" s="45"/>
      <c r="M245" s="243"/>
      <c r="N245" s="244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152</v>
      </c>
      <c r="AU245" s="18" t="s">
        <v>86</v>
      </c>
    </row>
    <row r="246" spans="1:51" s="13" customFormat="1" ht="12">
      <c r="A246" s="13"/>
      <c r="B246" s="250"/>
      <c r="C246" s="251"/>
      <c r="D246" s="240" t="s">
        <v>246</v>
      </c>
      <c r="E246" s="252" t="s">
        <v>1</v>
      </c>
      <c r="F246" s="253" t="s">
        <v>1081</v>
      </c>
      <c r="G246" s="251"/>
      <c r="H246" s="252" t="s">
        <v>1</v>
      </c>
      <c r="I246" s="254"/>
      <c r="J246" s="251"/>
      <c r="K246" s="251"/>
      <c r="L246" s="255"/>
      <c r="M246" s="256"/>
      <c r="N246" s="257"/>
      <c r="O246" s="257"/>
      <c r="P246" s="257"/>
      <c r="Q246" s="257"/>
      <c r="R246" s="257"/>
      <c r="S246" s="257"/>
      <c r="T246" s="25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9" t="s">
        <v>246</v>
      </c>
      <c r="AU246" s="259" t="s">
        <v>86</v>
      </c>
      <c r="AV246" s="13" t="s">
        <v>84</v>
      </c>
      <c r="AW246" s="13" t="s">
        <v>32</v>
      </c>
      <c r="AX246" s="13" t="s">
        <v>77</v>
      </c>
      <c r="AY246" s="259" t="s">
        <v>143</v>
      </c>
    </row>
    <row r="247" spans="1:51" s="14" customFormat="1" ht="12">
      <c r="A247" s="14"/>
      <c r="B247" s="260"/>
      <c r="C247" s="261"/>
      <c r="D247" s="240" t="s">
        <v>246</v>
      </c>
      <c r="E247" s="262" t="s">
        <v>1</v>
      </c>
      <c r="F247" s="263" t="s">
        <v>1082</v>
      </c>
      <c r="G247" s="261"/>
      <c r="H247" s="264">
        <v>37.8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0" t="s">
        <v>246</v>
      </c>
      <c r="AU247" s="270" t="s">
        <v>86</v>
      </c>
      <c r="AV247" s="14" t="s">
        <v>86</v>
      </c>
      <c r="AW247" s="14" t="s">
        <v>32</v>
      </c>
      <c r="AX247" s="14" t="s">
        <v>84</v>
      </c>
      <c r="AY247" s="270" t="s">
        <v>143</v>
      </c>
    </row>
    <row r="248" spans="1:65" s="2" customFormat="1" ht="21.75" customHeight="1">
      <c r="A248" s="39"/>
      <c r="B248" s="40"/>
      <c r="C248" s="227" t="s">
        <v>369</v>
      </c>
      <c r="D248" s="227" t="s">
        <v>146</v>
      </c>
      <c r="E248" s="228" t="s">
        <v>1083</v>
      </c>
      <c r="F248" s="229" t="s">
        <v>1084</v>
      </c>
      <c r="G248" s="230" t="s">
        <v>267</v>
      </c>
      <c r="H248" s="231">
        <v>20.4</v>
      </c>
      <c r="I248" s="232"/>
      <c r="J248" s="233">
        <f>ROUND(I248*H248,2)</f>
        <v>0</v>
      </c>
      <c r="K248" s="229" t="s">
        <v>243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160</v>
      </c>
      <c r="AT248" s="238" t="s">
        <v>146</v>
      </c>
      <c r="AU248" s="238" t="s">
        <v>86</v>
      </c>
      <c r="AY248" s="18" t="s">
        <v>143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84</v>
      </c>
      <c r="BK248" s="239">
        <f>ROUND(I248*H248,2)</f>
        <v>0</v>
      </c>
      <c r="BL248" s="18" t="s">
        <v>160</v>
      </c>
      <c r="BM248" s="238" t="s">
        <v>1085</v>
      </c>
    </row>
    <row r="249" spans="1:47" s="2" customFormat="1" ht="12">
      <c r="A249" s="39"/>
      <c r="B249" s="40"/>
      <c r="C249" s="41"/>
      <c r="D249" s="240" t="s">
        <v>152</v>
      </c>
      <c r="E249" s="41"/>
      <c r="F249" s="241" t="s">
        <v>1086</v>
      </c>
      <c r="G249" s="41"/>
      <c r="H249" s="41"/>
      <c r="I249" s="242"/>
      <c r="J249" s="41"/>
      <c r="K249" s="41"/>
      <c r="L249" s="45"/>
      <c r="M249" s="243"/>
      <c r="N249" s="244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152</v>
      </c>
      <c r="AU249" s="18" t="s">
        <v>86</v>
      </c>
    </row>
    <row r="250" spans="1:51" s="13" customFormat="1" ht="12">
      <c r="A250" s="13"/>
      <c r="B250" s="250"/>
      <c r="C250" s="251"/>
      <c r="D250" s="240" t="s">
        <v>246</v>
      </c>
      <c r="E250" s="252" t="s">
        <v>1</v>
      </c>
      <c r="F250" s="253" t="s">
        <v>1075</v>
      </c>
      <c r="G250" s="251"/>
      <c r="H250" s="252" t="s">
        <v>1</v>
      </c>
      <c r="I250" s="254"/>
      <c r="J250" s="251"/>
      <c r="K250" s="251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246</v>
      </c>
      <c r="AU250" s="259" t="s">
        <v>86</v>
      </c>
      <c r="AV250" s="13" t="s">
        <v>84</v>
      </c>
      <c r="AW250" s="13" t="s">
        <v>32</v>
      </c>
      <c r="AX250" s="13" t="s">
        <v>77</v>
      </c>
      <c r="AY250" s="259" t="s">
        <v>143</v>
      </c>
    </row>
    <row r="251" spans="1:51" s="14" customFormat="1" ht="12">
      <c r="A251" s="14"/>
      <c r="B251" s="260"/>
      <c r="C251" s="261"/>
      <c r="D251" s="240" t="s">
        <v>246</v>
      </c>
      <c r="E251" s="262" t="s">
        <v>1</v>
      </c>
      <c r="F251" s="263" t="s">
        <v>1087</v>
      </c>
      <c r="G251" s="261"/>
      <c r="H251" s="264">
        <v>19.2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0" t="s">
        <v>246</v>
      </c>
      <c r="AU251" s="270" t="s">
        <v>86</v>
      </c>
      <c r="AV251" s="14" t="s">
        <v>86</v>
      </c>
      <c r="AW251" s="14" t="s">
        <v>32</v>
      </c>
      <c r="AX251" s="14" t="s">
        <v>77</v>
      </c>
      <c r="AY251" s="270" t="s">
        <v>143</v>
      </c>
    </row>
    <row r="252" spans="1:51" s="14" customFormat="1" ht="12">
      <c r="A252" s="14"/>
      <c r="B252" s="260"/>
      <c r="C252" s="261"/>
      <c r="D252" s="240" t="s">
        <v>246</v>
      </c>
      <c r="E252" s="262" t="s">
        <v>1</v>
      </c>
      <c r="F252" s="263" t="s">
        <v>1088</v>
      </c>
      <c r="G252" s="261"/>
      <c r="H252" s="264">
        <v>1.2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0" t="s">
        <v>246</v>
      </c>
      <c r="AU252" s="270" t="s">
        <v>86</v>
      </c>
      <c r="AV252" s="14" t="s">
        <v>86</v>
      </c>
      <c r="AW252" s="14" t="s">
        <v>32</v>
      </c>
      <c r="AX252" s="14" t="s">
        <v>77</v>
      </c>
      <c r="AY252" s="270" t="s">
        <v>143</v>
      </c>
    </row>
    <row r="253" spans="1:51" s="15" customFormat="1" ht="12">
      <c r="A253" s="15"/>
      <c r="B253" s="271"/>
      <c r="C253" s="272"/>
      <c r="D253" s="240" t="s">
        <v>246</v>
      </c>
      <c r="E253" s="273" t="s">
        <v>1</v>
      </c>
      <c r="F253" s="274" t="s">
        <v>250</v>
      </c>
      <c r="G253" s="272"/>
      <c r="H253" s="275">
        <v>20.4</v>
      </c>
      <c r="I253" s="276"/>
      <c r="J253" s="272"/>
      <c r="K253" s="272"/>
      <c r="L253" s="277"/>
      <c r="M253" s="278"/>
      <c r="N253" s="279"/>
      <c r="O253" s="279"/>
      <c r="P253" s="279"/>
      <c r="Q253" s="279"/>
      <c r="R253" s="279"/>
      <c r="S253" s="279"/>
      <c r="T253" s="280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1" t="s">
        <v>246</v>
      </c>
      <c r="AU253" s="281" t="s">
        <v>86</v>
      </c>
      <c r="AV253" s="15" t="s">
        <v>160</v>
      </c>
      <c r="AW253" s="15" t="s">
        <v>32</v>
      </c>
      <c r="AX253" s="15" t="s">
        <v>84</v>
      </c>
      <c r="AY253" s="281" t="s">
        <v>143</v>
      </c>
    </row>
    <row r="254" spans="1:65" s="2" customFormat="1" ht="24.15" customHeight="1">
      <c r="A254" s="39"/>
      <c r="B254" s="40"/>
      <c r="C254" s="227" t="s">
        <v>375</v>
      </c>
      <c r="D254" s="227" t="s">
        <v>146</v>
      </c>
      <c r="E254" s="228" t="s">
        <v>1089</v>
      </c>
      <c r="F254" s="229" t="s">
        <v>1090</v>
      </c>
      <c r="G254" s="230" t="s">
        <v>267</v>
      </c>
      <c r="H254" s="231">
        <v>30.6</v>
      </c>
      <c r="I254" s="232"/>
      <c r="J254" s="233">
        <f>ROUND(I254*H254,2)</f>
        <v>0</v>
      </c>
      <c r="K254" s="229" t="s">
        <v>243</v>
      </c>
      <c r="L254" s="45"/>
      <c r="M254" s="234" t="s">
        <v>1</v>
      </c>
      <c r="N254" s="235" t="s">
        <v>42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160</v>
      </c>
      <c r="AT254" s="238" t="s">
        <v>146</v>
      </c>
      <c r="AU254" s="238" t="s">
        <v>86</v>
      </c>
      <c r="AY254" s="18" t="s">
        <v>143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84</v>
      </c>
      <c r="BK254" s="239">
        <f>ROUND(I254*H254,2)</f>
        <v>0</v>
      </c>
      <c r="BL254" s="18" t="s">
        <v>160</v>
      </c>
      <c r="BM254" s="238" t="s">
        <v>1091</v>
      </c>
    </row>
    <row r="255" spans="1:47" s="2" customFormat="1" ht="12">
      <c r="A255" s="39"/>
      <c r="B255" s="40"/>
      <c r="C255" s="41"/>
      <c r="D255" s="240" t="s">
        <v>152</v>
      </c>
      <c r="E255" s="41"/>
      <c r="F255" s="241" t="s">
        <v>1092</v>
      </c>
      <c r="G255" s="41"/>
      <c r="H255" s="41"/>
      <c r="I255" s="242"/>
      <c r="J255" s="41"/>
      <c r="K255" s="41"/>
      <c r="L255" s="45"/>
      <c r="M255" s="243"/>
      <c r="N255" s="244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152</v>
      </c>
      <c r="AU255" s="18" t="s">
        <v>86</v>
      </c>
    </row>
    <row r="256" spans="1:51" s="13" customFormat="1" ht="12">
      <c r="A256" s="13"/>
      <c r="B256" s="250"/>
      <c r="C256" s="251"/>
      <c r="D256" s="240" t="s">
        <v>246</v>
      </c>
      <c r="E256" s="252" t="s">
        <v>1</v>
      </c>
      <c r="F256" s="253" t="s">
        <v>1081</v>
      </c>
      <c r="G256" s="251"/>
      <c r="H256" s="252" t="s">
        <v>1</v>
      </c>
      <c r="I256" s="254"/>
      <c r="J256" s="251"/>
      <c r="K256" s="251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246</v>
      </c>
      <c r="AU256" s="259" t="s">
        <v>86</v>
      </c>
      <c r="AV256" s="13" t="s">
        <v>84</v>
      </c>
      <c r="AW256" s="13" t="s">
        <v>32</v>
      </c>
      <c r="AX256" s="13" t="s">
        <v>77</v>
      </c>
      <c r="AY256" s="259" t="s">
        <v>143</v>
      </c>
    </row>
    <row r="257" spans="1:51" s="14" customFormat="1" ht="12">
      <c r="A257" s="14"/>
      <c r="B257" s="260"/>
      <c r="C257" s="261"/>
      <c r="D257" s="240" t="s">
        <v>246</v>
      </c>
      <c r="E257" s="262" t="s">
        <v>1</v>
      </c>
      <c r="F257" s="263" t="s">
        <v>1093</v>
      </c>
      <c r="G257" s="261"/>
      <c r="H257" s="264">
        <v>28.8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0" t="s">
        <v>246</v>
      </c>
      <c r="AU257" s="270" t="s">
        <v>86</v>
      </c>
      <c r="AV257" s="14" t="s">
        <v>86</v>
      </c>
      <c r="AW257" s="14" t="s">
        <v>32</v>
      </c>
      <c r="AX257" s="14" t="s">
        <v>77</v>
      </c>
      <c r="AY257" s="270" t="s">
        <v>143</v>
      </c>
    </row>
    <row r="258" spans="1:51" s="14" customFormat="1" ht="12">
      <c r="A258" s="14"/>
      <c r="B258" s="260"/>
      <c r="C258" s="261"/>
      <c r="D258" s="240" t="s">
        <v>246</v>
      </c>
      <c r="E258" s="262" t="s">
        <v>1</v>
      </c>
      <c r="F258" s="263" t="s">
        <v>1094</v>
      </c>
      <c r="G258" s="261"/>
      <c r="H258" s="264">
        <v>1.8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0" t="s">
        <v>246</v>
      </c>
      <c r="AU258" s="270" t="s">
        <v>86</v>
      </c>
      <c r="AV258" s="14" t="s">
        <v>86</v>
      </c>
      <c r="AW258" s="14" t="s">
        <v>32</v>
      </c>
      <c r="AX258" s="14" t="s">
        <v>77</v>
      </c>
      <c r="AY258" s="270" t="s">
        <v>143</v>
      </c>
    </row>
    <row r="259" spans="1:51" s="15" customFormat="1" ht="12">
      <c r="A259" s="15"/>
      <c r="B259" s="271"/>
      <c r="C259" s="272"/>
      <c r="D259" s="240" t="s">
        <v>246</v>
      </c>
      <c r="E259" s="273" t="s">
        <v>1</v>
      </c>
      <c r="F259" s="274" t="s">
        <v>250</v>
      </c>
      <c r="G259" s="272"/>
      <c r="H259" s="275">
        <v>30.6</v>
      </c>
      <c r="I259" s="276"/>
      <c r="J259" s="272"/>
      <c r="K259" s="272"/>
      <c r="L259" s="277"/>
      <c r="M259" s="278"/>
      <c r="N259" s="279"/>
      <c r="O259" s="279"/>
      <c r="P259" s="279"/>
      <c r="Q259" s="279"/>
      <c r="R259" s="279"/>
      <c r="S259" s="279"/>
      <c r="T259" s="28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1" t="s">
        <v>246</v>
      </c>
      <c r="AU259" s="281" t="s">
        <v>86</v>
      </c>
      <c r="AV259" s="15" t="s">
        <v>160</v>
      </c>
      <c r="AW259" s="15" t="s">
        <v>32</v>
      </c>
      <c r="AX259" s="15" t="s">
        <v>84</v>
      </c>
      <c r="AY259" s="281" t="s">
        <v>143</v>
      </c>
    </row>
    <row r="260" spans="1:65" s="2" customFormat="1" ht="16.5" customHeight="1">
      <c r="A260" s="39"/>
      <c r="B260" s="40"/>
      <c r="C260" s="282" t="s">
        <v>379</v>
      </c>
      <c r="D260" s="282" t="s">
        <v>533</v>
      </c>
      <c r="E260" s="283" t="s">
        <v>1095</v>
      </c>
      <c r="F260" s="284" t="s">
        <v>1096</v>
      </c>
      <c r="G260" s="285" t="s">
        <v>292</v>
      </c>
      <c r="H260" s="286">
        <v>33.725</v>
      </c>
      <c r="I260" s="287"/>
      <c r="J260" s="288">
        <f>ROUND(I260*H260,2)</f>
        <v>0</v>
      </c>
      <c r="K260" s="284" t="s">
        <v>1</v>
      </c>
      <c r="L260" s="289"/>
      <c r="M260" s="290" t="s">
        <v>1</v>
      </c>
      <c r="N260" s="291" t="s">
        <v>42</v>
      </c>
      <c r="O260" s="92"/>
      <c r="P260" s="236">
        <f>O260*H260</f>
        <v>0</v>
      </c>
      <c r="Q260" s="236">
        <v>2.429</v>
      </c>
      <c r="R260" s="236">
        <f>Q260*H260</f>
        <v>81.918025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175</v>
      </c>
      <c r="AT260" s="238" t="s">
        <v>533</v>
      </c>
      <c r="AU260" s="238" t="s">
        <v>86</v>
      </c>
      <c r="AY260" s="18" t="s">
        <v>143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84</v>
      </c>
      <c r="BK260" s="239">
        <f>ROUND(I260*H260,2)</f>
        <v>0</v>
      </c>
      <c r="BL260" s="18" t="s">
        <v>160</v>
      </c>
      <c r="BM260" s="238" t="s">
        <v>1097</v>
      </c>
    </row>
    <row r="261" spans="1:47" s="2" customFormat="1" ht="12">
      <c r="A261" s="39"/>
      <c r="B261" s="40"/>
      <c r="C261" s="41"/>
      <c r="D261" s="240" t="s">
        <v>152</v>
      </c>
      <c r="E261" s="41"/>
      <c r="F261" s="241" t="s">
        <v>1096</v>
      </c>
      <c r="G261" s="41"/>
      <c r="H261" s="41"/>
      <c r="I261" s="242"/>
      <c r="J261" s="41"/>
      <c r="K261" s="41"/>
      <c r="L261" s="45"/>
      <c r="M261" s="243"/>
      <c r="N261" s="244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152</v>
      </c>
      <c r="AU261" s="18" t="s">
        <v>86</v>
      </c>
    </row>
    <row r="262" spans="1:51" s="13" customFormat="1" ht="12">
      <c r="A262" s="13"/>
      <c r="B262" s="250"/>
      <c r="C262" s="251"/>
      <c r="D262" s="240" t="s">
        <v>246</v>
      </c>
      <c r="E262" s="252" t="s">
        <v>1</v>
      </c>
      <c r="F262" s="253" t="s">
        <v>1098</v>
      </c>
      <c r="G262" s="251"/>
      <c r="H262" s="252" t="s">
        <v>1</v>
      </c>
      <c r="I262" s="254"/>
      <c r="J262" s="251"/>
      <c r="K262" s="251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246</v>
      </c>
      <c r="AU262" s="259" t="s">
        <v>86</v>
      </c>
      <c r="AV262" s="13" t="s">
        <v>84</v>
      </c>
      <c r="AW262" s="13" t="s">
        <v>32</v>
      </c>
      <c r="AX262" s="13" t="s">
        <v>77</v>
      </c>
      <c r="AY262" s="259" t="s">
        <v>143</v>
      </c>
    </row>
    <row r="263" spans="1:51" s="13" customFormat="1" ht="12">
      <c r="A263" s="13"/>
      <c r="B263" s="250"/>
      <c r="C263" s="251"/>
      <c r="D263" s="240" t="s">
        <v>246</v>
      </c>
      <c r="E263" s="252" t="s">
        <v>1</v>
      </c>
      <c r="F263" s="253" t="s">
        <v>1075</v>
      </c>
      <c r="G263" s="251"/>
      <c r="H263" s="252" t="s">
        <v>1</v>
      </c>
      <c r="I263" s="254"/>
      <c r="J263" s="251"/>
      <c r="K263" s="251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246</v>
      </c>
      <c r="AU263" s="259" t="s">
        <v>86</v>
      </c>
      <c r="AV263" s="13" t="s">
        <v>84</v>
      </c>
      <c r="AW263" s="13" t="s">
        <v>32</v>
      </c>
      <c r="AX263" s="13" t="s">
        <v>77</v>
      </c>
      <c r="AY263" s="259" t="s">
        <v>143</v>
      </c>
    </row>
    <row r="264" spans="1:51" s="14" customFormat="1" ht="12">
      <c r="A264" s="14"/>
      <c r="B264" s="260"/>
      <c r="C264" s="261"/>
      <c r="D264" s="240" t="s">
        <v>246</v>
      </c>
      <c r="E264" s="262" t="s">
        <v>1</v>
      </c>
      <c r="F264" s="263" t="s">
        <v>1099</v>
      </c>
      <c r="G264" s="261"/>
      <c r="H264" s="264">
        <v>13.429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0" t="s">
        <v>246</v>
      </c>
      <c r="AU264" s="270" t="s">
        <v>86</v>
      </c>
      <c r="AV264" s="14" t="s">
        <v>86</v>
      </c>
      <c r="AW264" s="14" t="s">
        <v>32</v>
      </c>
      <c r="AX264" s="14" t="s">
        <v>77</v>
      </c>
      <c r="AY264" s="270" t="s">
        <v>143</v>
      </c>
    </row>
    <row r="265" spans="1:51" s="14" customFormat="1" ht="12">
      <c r="A265" s="14"/>
      <c r="B265" s="260"/>
      <c r="C265" s="261"/>
      <c r="D265" s="240" t="s">
        <v>246</v>
      </c>
      <c r="E265" s="262" t="s">
        <v>1</v>
      </c>
      <c r="F265" s="263" t="s">
        <v>1100</v>
      </c>
      <c r="G265" s="261"/>
      <c r="H265" s="264">
        <v>0.839</v>
      </c>
      <c r="I265" s="265"/>
      <c r="J265" s="261"/>
      <c r="K265" s="261"/>
      <c r="L265" s="266"/>
      <c r="M265" s="267"/>
      <c r="N265" s="268"/>
      <c r="O265" s="268"/>
      <c r="P265" s="268"/>
      <c r="Q265" s="268"/>
      <c r="R265" s="268"/>
      <c r="S265" s="268"/>
      <c r="T265" s="26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0" t="s">
        <v>246</v>
      </c>
      <c r="AU265" s="270" t="s">
        <v>86</v>
      </c>
      <c r="AV265" s="14" t="s">
        <v>86</v>
      </c>
      <c r="AW265" s="14" t="s">
        <v>32</v>
      </c>
      <c r="AX265" s="14" t="s">
        <v>77</v>
      </c>
      <c r="AY265" s="270" t="s">
        <v>143</v>
      </c>
    </row>
    <row r="266" spans="1:51" s="16" customFormat="1" ht="12">
      <c r="A266" s="16"/>
      <c r="B266" s="295"/>
      <c r="C266" s="296"/>
      <c r="D266" s="240" t="s">
        <v>246</v>
      </c>
      <c r="E266" s="297" t="s">
        <v>1</v>
      </c>
      <c r="F266" s="298" t="s">
        <v>987</v>
      </c>
      <c r="G266" s="296"/>
      <c r="H266" s="299">
        <v>14.268</v>
      </c>
      <c r="I266" s="300"/>
      <c r="J266" s="296"/>
      <c r="K266" s="296"/>
      <c r="L266" s="301"/>
      <c r="M266" s="302"/>
      <c r="N266" s="303"/>
      <c r="O266" s="303"/>
      <c r="P266" s="303"/>
      <c r="Q266" s="303"/>
      <c r="R266" s="303"/>
      <c r="S266" s="303"/>
      <c r="T266" s="304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305" t="s">
        <v>246</v>
      </c>
      <c r="AU266" s="305" t="s">
        <v>86</v>
      </c>
      <c r="AV266" s="16" t="s">
        <v>156</v>
      </c>
      <c r="AW266" s="16" t="s">
        <v>32</v>
      </c>
      <c r="AX266" s="16" t="s">
        <v>77</v>
      </c>
      <c r="AY266" s="305" t="s">
        <v>143</v>
      </c>
    </row>
    <row r="267" spans="1:51" s="13" customFormat="1" ht="12">
      <c r="A267" s="13"/>
      <c r="B267" s="250"/>
      <c r="C267" s="251"/>
      <c r="D267" s="240" t="s">
        <v>246</v>
      </c>
      <c r="E267" s="252" t="s">
        <v>1</v>
      </c>
      <c r="F267" s="253" t="s">
        <v>1081</v>
      </c>
      <c r="G267" s="251"/>
      <c r="H267" s="252" t="s">
        <v>1</v>
      </c>
      <c r="I267" s="254"/>
      <c r="J267" s="251"/>
      <c r="K267" s="251"/>
      <c r="L267" s="255"/>
      <c r="M267" s="256"/>
      <c r="N267" s="257"/>
      <c r="O267" s="257"/>
      <c r="P267" s="257"/>
      <c r="Q267" s="257"/>
      <c r="R267" s="257"/>
      <c r="S267" s="257"/>
      <c r="T267" s="25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9" t="s">
        <v>246</v>
      </c>
      <c r="AU267" s="259" t="s">
        <v>86</v>
      </c>
      <c r="AV267" s="13" t="s">
        <v>84</v>
      </c>
      <c r="AW267" s="13" t="s">
        <v>32</v>
      </c>
      <c r="AX267" s="13" t="s">
        <v>77</v>
      </c>
      <c r="AY267" s="259" t="s">
        <v>143</v>
      </c>
    </row>
    <row r="268" spans="1:51" s="14" customFormat="1" ht="12">
      <c r="A268" s="14"/>
      <c r="B268" s="260"/>
      <c r="C268" s="261"/>
      <c r="D268" s="240" t="s">
        <v>246</v>
      </c>
      <c r="E268" s="262" t="s">
        <v>1</v>
      </c>
      <c r="F268" s="263" t="s">
        <v>1101</v>
      </c>
      <c r="G268" s="261"/>
      <c r="H268" s="264">
        <v>18.312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0" t="s">
        <v>246</v>
      </c>
      <c r="AU268" s="270" t="s">
        <v>86</v>
      </c>
      <c r="AV268" s="14" t="s">
        <v>86</v>
      </c>
      <c r="AW268" s="14" t="s">
        <v>32</v>
      </c>
      <c r="AX268" s="14" t="s">
        <v>77</v>
      </c>
      <c r="AY268" s="270" t="s">
        <v>143</v>
      </c>
    </row>
    <row r="269" spans="1:51" s="14" customFormat="1" ht="12">
      <c r="A269" s="14"/>
      <c r="B269" s="260"/>
      <c r="C269" s="261"/>
      <c r="D269" s="240" t="s">
        <v>246</v>
      </c>
      <c r="E269" s="262" t="s">
        <v>1</v>
      </c>
      <c r="F269" s="263" t="s">
        <v>1102</v>
      </c>
      <c r="G269" s="261"/>
      <c r="H269" s="264">
        <v>1.145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246</v>
      </c>
      <c r="AU269" s="270" t="s">
        <v>86</v>
      </c>
      <c r="AV269" s="14" t="s">
        <v>86</v>
      </c>
      <c r="AW269" s="14" t="s">
        <v>32</v>
      </c>
      <c r="AX269" s="14" t="s">
        <v>77</v>
      </c>
      <c r="AY269" s="270" t="s">
        <v>143</v>
      </c>
    </row>
    <row r="270" spans="1:51" s="16" customFormat="1" ht="12">
      <c r="A270" s="16"/>
      <c r="B270" s="295"/>
      <c r="C270" s="296"/>
      <c r="D270" s="240" t="s">
        <v>246</v>
      </c>
      <c r="E270" s="297" t="s">
        <v>1</v>
      </c>
      <c r="F270" s="298" t="s">
        <v>987</v>
      </c>
      <c r="G270" s="296"/>
      <c r="H270" s="299">
        <v>19.457</v>
      </c>
      <c r="I270" s="300"/>
      <c r="J270" s="296"/>
      <c r="K270" s="296"/>
      <c r="L270" s="301"/>
      <c r="M270" s="302"/>
      <c r="N270" s="303"/>
      <c r="O270" s="303"/>
      <c r="P270" s="303"/>
      <c r="Q270" s="303"/>
      <c r="R270" s="303"/>
      <c r="S270" s="303"/>
      <c r="T270" s="304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305" t="s">
        <v>246</v>
      </c>
      <c r="AU270" s="305" t="s">
        <v>86</v>
      </c>
      <c r="AV270" s="16" t="s">
        <v>156</v>
      </c>
      <c r="AW270" s="16" t="s">
        <v>32</v>
      </c>
      <c r="AX270" s="16" t="s">
        <v>77</v>
      </c>
      <c r="AY270" s="305" t="s">
        <v>143</v>
      </c>
    </row>
    <row r="271" spans="1:51" s="15" customFormat="1" ht="12">
      <c r="A271" s="15"/>
      <c r="B271" s="271"/>
      <c r="C271" s="272"/>
      <c r="D271" s="240" t="s">
        <v>246</v>
      </c>
      <c r="E271" s="273" t="s">
        <v>1</v>
      </c>
      <c r="F271" s="274" t="s">
        <v>250</v>
      </c>
      <c r="G271" s="272"/>
      <c r="H271" s="275">
        <v>33.725</v>
      </c>
      <c r="I271" s="276"/>
      <c r="J271" s="272"/>
      <c r="K271" s="272"/>
      <c r="L271" s="277"/>
      <c r="M271" s="278"/>
      <c r="N271" s="279"/>
      <c r="O271" s="279"/>
      <c r="P271" s="279"/>
      <c r="Q271" s="279"/>
      <c r="R271" s="279"/>
      <c r="S271" s="279"/>
      <c r="T271" s="28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1" t="s">
        <v>246</v>
      </c>
      <c r="AU271" s="281" t="s">
        <v>86</v>
      </c>
      <c r="AV271" s="15" t="s">
        <v>160</v>
      </c>
      <c r="AW271" s="15" t="s">
        <v>32</v>
      </c>
      <c r="AX271" s="15" t="s">
        <v>84</v>
      </c>
      <c r="AY271" s="281" t="s">
        <v>143</v>
      </c>
    </row>
    <row r="272" spans="1:65" s="2" customFormat="1" ht="16.5" customHeight="1">
      <c r="A272" s="39"/>
      <c r="B272" s="40"/>
      <c r="C272" s="227" t="s">
        <v>386</v>
      </c>
      <c r="D272" s="227" t="s">
        <v>146</v>
      </c>
      <c r="E272" s="228" t="s">
        <v>1103</v>
      </c>
      <c r="F272" s="229" t="s">
        <v>1104</v>
      </c>
      <c r="G272" s="230" t="s">
        <v>331</v>
      </c>
      <c r="H272" s="231">
        <v>3.052</v>
      </c>
      <c r="I272" s="232"/>
      <c r="J272" s="233">
        <f>ROUND(I272*H272,2)</f>
        <v>0</v>
      </c>
      <c r="K272" s="229" t="s">
        <v>243</v>
      </c>
      <c r="L272" s="45"/>
      <c r="M272" s="234" t="s">
        <v>1</v>
      </c>
      <c r="N272" s="235" t="s">
        <v>42</v>
      </c>
      <c r="O272" s="92"/>
      <c r="P272" s="236">
        <f>O272*H272</f>
        <v>0</v>
      </c>
      <c r="Q272" s="236">
        <v>1.11381</v>
      </c>
      <c r="R272" s="236">
        <f>Q272*H272</f>
        <v>3.39934812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160</v>
      </c>
      <c r="AT272" s="238" t="s">
        <v>146</v>
      </c>
      <c r="AU272" s="238" t="s">
        <v>86</v>
      </c>
      <c r="AY272" s="18" t="s">
        <v>143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84</v>
      </c>
      <c r="BK272" s="239">
        <f>ROUND(I272*H272,2)</f>
        <v>0</v>
      </c>
      <c r="BL272" s="18" t="s">
        <v>160</v>
      </c>
      <c r="BM272" s="238" t="s">
        <v>1105</v>
      </c>
    </row>
    <row r="273" spans="1:47" s="2" customFormat="1" ht="12">
      <c r="A273" s="39"/>
      <c r="B273" s="40"/>
      <c r="C273" s="41"/>
      <c r="D273" s="240" t="s">
        <v>152</v>
      </c>
      <c r="E273" s="41"/>
      <c r="F273" s="241" t="s">
        <v>1106</v>
      </c>
      <c r="G273" s="41"/>
      <c r="H273" s="41"/>
      <c r="I273" s="242"/>
      <c r="J273" s="41"/>
      <c r="K273" s="41"/>
      <c r="L273" s="45"/>
      <c r="M273" s="243"/>
      <c r="N273" s="244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152</v>
      </c>
      <c r="AU273" s="18" t="s">
        <v>86</v>
      </c>
    </row>
    <row r="274" spans="1:51" s="14" customFormat="1" ht="12">
      <c r="A274" s="14"/>
      <c r="B274" s="260"/>
      <c r="C274" s="261"/>
      <c r="D274" s="240" t="s">
        <v>246</v>
      </c>
      <c r="E274" s="262" t="s">
        <v>1</v>
      </c>
      <c r="F274" s="263" t="s">
        <v>1107</v>
      </c>
      <c r="G274" s="261"/>
      <c r="H274" s="264">
        <v>3.052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0" t="s">
        <v>246</v>
      </c>
      <c r="AU274" s="270" t="s">
        <v>86</v>
      </c>
      <c r="AV274" s="14" t="s">
        <v>86</v>
      </c>
      <c r="AW274" s="14" t="s">
        <v>32</v>
      </c>
      <c r="AX274" s="14" t="s">
        <v>84</v>
      </c>
      <c r="AY274" s="270" t="s">
        <v>143</v>
      </c>
    </row>
    <row r="275" spans="1:65" s="2" customFormat="1" ht="16.5" customHeight="1">
      <c r="A275" s="39"/>
      <c r="B275" s="40"/>
      <c r="C275" s="227" t="s">
        <v>539</v>
      </c>
      <c r="D275" s="227" t="s">
        <v>146</v>
      </c>
      <c r="E275" s="228" t="s">
        <v>1108</v>
      </c>
      <c r="F275" s="229" t="s">
        <v>1109</v>
      </c>
      <c r="G275" s="230" t="s">
        <v>267</v>
      </c>
      <c r="H275" s="231">
        <v>3</v>
      </c>
      <c r="I275" s="232"/>
      <c r="J275" s="233">
        <f>ROUND(I275*H275,2)</f>
        <v>0</v>
      </c>
      <c r="K275" s="229" t="s">
        <v>243</v>
      </c>
      <c r="L275" s="45"/>
      <c r="M275" s="234" t="s">
        <v>1</v>
      </c>
      <c r="N275" s="235" t="s">
        <v>42</v>
      </c>
      <c r="O275" s="92"/>
      <c r="P275" s="236">
        <f>O275*H275</f>
        <v>0</v>
      </c>
      <c r="Q275" s="236">
        <v>0</v>
      </c>
      <c r="R275" s="236">
        <f>Q275*H275</f>
        <v>0</v>
      </c>
      <c r="S275" s="236">
        <v>1.4625</v>
      </c>
      <c r="T275" s="237">
        <f>S275*H275</f>
        <v>4.387499999999999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8" t="s">
        <v>160</v>
      </c>
      <c r="AT275" s="238" t="s">
        <v>146</v>
      </c>
      <c r="AU275" s="238" t="s">
        <v>86</v>
      </c>
      <c r="AY275" s="18" t="s">
        <v>143</v>
      </c>
      <c r="BE275" s="239">
        <f>IF(N275="základní",J275,0)</f>
        <v>0</v>
      </c>
      <c r="BF275" s="239">
        <f>IF(N275="snížená",J275,0)</f>
        <v>0</v>
      </c>
      <c r="BG275" s="239">
        <f>IF(N275="zákl. přenesená",J275,0)</f>
        <v>0</v>
      </c>
      <c r="BH275" s="239">
        <f>IF(N275="sníž. přenesená",J275,0)</f>
        <v>0</v>
      </c>
      <c r="BI275" s="239">
        <f>IF(N275="nulová",J275,0)</f>
        <v>0</v>
      </c>
      <c r="BJ275" s="18" t="s">
        <v>84</v>
      </c>
      <c r="BK275" s="239">
        <f>ROUND(I275*H275,2)</f>
        <v>0</v>
      </c>
      <c r="BL275" s="18" t="s">
        <v>160</v>
      </c>
      <c r="BM275" s="238" t="s">
        <v>1110</v>
      </c>
    </row>
    <row r="276" spans="1:47" s="2" customFormat="1" ht="12">
      <c r="A276" s="39"/>
      <c r="B276" s="40"/>
      <c r="C276" s="41"/>
      <c r="D276" s="240" t="s">
        <v>152</v>
      </c>
      <c r="E276" s="41"/>
      <c r="F276" s="241" t="s">
        <v>1111</v>
      </c>
      <c r="G276" s="41"/>
      <c r="H276" s="41"/>
      <c r="I276" s="242"/>
      <c r="J276" s="41"/>
      <c r="K276" s="41"/>
      <c r="L276" s="45"/>
      <c r="M276" s="243"/>
      <c r="N276" s="244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152</v>
      </c>
      <c r="AU276" s="18" t="s">
        <v>86</v>
      </c>
    </row>
    <row r="277" spans="1:51" s="14" customFormat="1" ht="12">
      <c r="A277" s="14"/>
      <c r="B277" s="260"/>
      <c r="C277" s="261"/>
      <c r="D277" s="240" t="s">
        <v>246</v>
      </c>
      <c r="E277" s="262" t="s">
        <v>1</v>
      </c>
      <c r="F277" s="263" t="s">
        <v>1112</v>
      </c>
      <c r="G277" s="261"/>
      <c r="H277" s="264">
        <v>3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0" t="s">
        <v>246</v>
      </c>
      <c r="AU277" s="270" t="s">
        <v>86</v>
      </c>
      <c r="AV277" s="14" t="s">
        <v>86</v>
      </c>
      <c r="AW277" s="14" t="s">
        <v>32</v>
      </c>
      <c r="AX277" s="14" t="s">
        <v>84</v>
      </c>
      <c r="AY277" s="270" t="s">
        <v>143</v>
      </c>
    </row>
    <row r="278" spans="1:65" s="2" customFormat="1" ht="16.5" customHeight="1">
      <c r="A278" s="39"/>
      <c r="B278" s="40"/>
      <c r="C278" s="227" t="s">
        <v>544</v>
      </c>
      <c r="D278" s="227" t="s">
        <v>146</v>
      </c>
      <c r="E278" s="228" t="s">
        <v>1113</v>
      </c>
      <c r="F278" s="229" t="s">
        <v>1114</v>
      </c>
      <c r="G278" s="230" t="s">
        <v>292</v>
      </c>
      <c r="H278" s="231">
        <v>5.525</v>
      </c>
      <c r="I278" s="232"/>
      <c r="J278" s="233">
        <f>ROUND(I278*H278,2)</f>
        <v>0</v>
      </c>
      <c r="K278" s="229" t="s">
        <v>243</v>
      </c>
      <c r="L278" s="45"/>
      <c r="M278" s="234" t="s">
        <v>1</v>
      </c>
      <c r="N278" s="235" t="s">
        <v>42</v>
      </c>
      <c r="O278" s="92"/>
      <c r="P278" s="236">
        <f>O278*H278</f>
        <v>0</v>
      </c>
      <c r="Q278" s="236">
        <v>2.25634</v>
      </c>
      <c r="R278" s="236">
        <f>Q278*H278</f>
        <v>12.4662785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160</v>
      </c>
      <c r="AT278" s="238" t="s">
        <v>146</v>
      </c>
      <c r="AU278" s="238" t="s">
        <v>86</v>
      </c>
      <c r="AY278" s="18" t="s">
        <v>143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84</v>
      </c>
      <c r="BK278" s="239">
        <f>ROUND(I278*H278,2)</f>
        <v>0</v>
      </c>
      <c r="BL278" s="18" t="s">
        <v>160</v>
      </c>
      <c r="BM278" s="238" t="s">
        <v>1115</v>
      </c>
    </row>
    <row r="279" spans="1:47" s="2" customFormat="1" ht="12">
      <c r="A279" s="39"/>
      <c r="B279" s="40"/>
      <c r="C279" s="41"/>
      <c r="D279" s="240" t="s">
        <v>152</v>
      </c>
      <c r="E279" s="41"/>
      <c r="F279" s="241" t="s">
        <v>1116</v>
      </c>
      <c r="G279" s="41"/>
      <c r="H279" s="41"/>
      <c r="I279" s="242"/>
      <c r="J279" s="41"/>
      <c r="K279" s="41"/>
      <c r="L279" s="45"/>
      <c r="M279" s="243"/>
      <c r="N279" s="244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152</v>
      </c>
      <c r="AU279" s="18" t="s">
        <v>86</v>
      </c>
    </row>
    <row r="280" spans="1:51" s="13" customFormat="1" ht="12">
      <c r="A280" s="13"/>
      <c r="B280" s="250"/>
      <c r="C280" s="251"/>
      <c r="D280" s="240" t="s">
        <v>246</v>
      </c>
      <c r="E280" s="252" t="s">
        <v>1</v>
      </c>
      <c r="F280" s="253" t="s">
        <v>1117</v>
      </c>
      <c r="G280" s="251"/>
      <c r="H280" s="252" t="s">
        <v>1</v>
      </c>
      <c r="I280" s="254"/>
      <c r="J280" s="251"/>
      <c r="K280" s="251"/>
      <c r="L280" s="255"/>
      <c r="M280" s="256"/>
      <c r="N280" s="257"/>
      <c r="O280" s="257"/>
      <c r="P280" s="257"/>
      <c r="Q280" s="257"/>
      <c r="R280" s="257"/>
      <c r="S280" s="257"/>
      <c r="T280" s="25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9" t="s">
        <v>246</v>
      </c>
      <c r="AU280" s="259" t="s">
        <v>86</v>
      </c>
      <c r="AV280" s="13" t="s">
        <v>84</v>
      </c>
      <c r="AW280" s="13" t="s">
        <v>32</v>
      </c>
      <c r="AX280" s="13" t="s">
        <v>77</v>
      </c>
      <c r="AY280" s="259" t="s">
        <v>143</v>
      </c>
    </row>
    <row r="281" spans="1:51" s="14" customFormat="1" ht="12">
      <c r="A281" s="14"/>
      <c r="B281" s="260"/>
      <c r="C281" s="261"/>
      <c r="D281" s="240" t="s">
        <v>246</v>
      </c>
      <c r="E281" s="262" t="s">
        <v>1</v>
      </c>
      <c r="F281" s="263" t="s">
        <v>1118</v>
      </c>
      <c r="G281" s="261"/>
      <c r="H281" s="264">
        <v>3.204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0" t="s">
        <v>246</v>
      </c>
      <c r="AU281" s="270" t="s">
        <v>86</v>
      </c>
      <c r="AV281" s="14" t="s">
        <v>86</v>
      </c>
      <c r="AW281" s="14" t="s">
        <v>32</v>
      </c>
      <c r="AX281" s="14" t="s">
        <v>77</v>
      </c>
      <c r="AY281" s="270" t="s">
        <v>143</v>
      </c>
    </row>
    <row r="282" spans="1:51" s="14" customFormat="1" ht="12">
      <c r="A282" s="14"/>
      <c r="B282" s="260"/>
      <c r="C282" s="261"/>
      <c r="D282" s="240" t="s">
        <v>246</v>
      </c>
      <c r="E282" s="262" t="s">
        <v>1</v>
      </c>
      <c r="F282" s="263" t="s">
        <v>1119</v>
      </c>
      <c r="G282" s="261"/>
      <c r="H282" s="264">
        <v>0.57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0" t="s">
        <v>246</v>
      </c>
      <c r="AU282" s="270" t="s">
        <v>86</v>
      </c>
      <c r="AV282" s="14" t="s">
        <v>86</v>
      </c>
      <c r="AW282" s="14" t="s">
        <v>32</v>
      </c>
      <c r="AX282" s="14" t="s">
        <v>77</v>
      </c>
      <c r="AY282" s="270" t="s">
        <v>143</v>
      </c>
    </row>
    <row r="283" spans="1:51" s="14" customFormat="1" ht="12">
      <c r="A283" s="14"/>
      <c r="B283" s="260"/>
      <c r="C283" s="261"/>
      <c r="D283" s="240" t="s">
        <v>246</v>
      </c>
      <c r="E283" s="262" t="s">
        <v>1</v>
      </c>
      <c r="F283" s="263" t="s">
        <v>1120</v>
      </c>
      <c r="G283" s="261"/>
      <c r="H283" s="264">
        <v>0.512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0" t="s">
        <v>246</v>
      </c>
      <c r="AU283" s="270" t="s">
        <v>86</v>
      </c>
      <c r="AV283" s="14" t="s">
        <v>86</v>
      </c>
      <c r="AW283" s="14" t="s">
        <v>32</v>
      </c>
      <c r="AX283" s="14" t="s">
        <v>77</v>
      </c>
      <c r="AY283" s="270" t="s">
        <v>143</v>
      </c>
    </row>
    <row r="284" spans="1:51" s="14" customFormat="1" ht="12">
      <c r="A284" s="14"/>
      <c r="B284" s="260"/>
      <c r="C284" s="261"/>
      <c r="D284" s="240" t="s">
        <v>246</v>
      </c>
      <c r="E284" s="262" t="s">
        <v>1</v>
      </c>
      <c r="F284" s="263" t="s">
        <v>1121</v>
      </c>
      <c r="G284" s="261"/>
      <c r="H284" s="264">
        <v>1.239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0" t="s">
        <v>246</v>
      </c>
      <c r="AU284" s="270" t="s">
        <v>86</v>
      </c>
      <c r="AV284" s="14" t="s">
        <v>86</v>
      </c>
      <c r="AW284" s="14" t="s">
        <v>32</v>
      </c>
      <c r="AX284" s="14" t="s">
        <v>77</v>
      </c>
      <c r="AY284" s="270" t="s">
        <v>143</v>
      </c>
    </row>
    <row r="285" spans="1:51" s="15" customFormat="1" ht="12">
      <c r="A285" s="15"/>
      <c r="B285" s="271"/>
      <c r="C285" s="272"/>
      <c r="D285" s="240" t="s">
        <v>246</v>
      </c>
      <c r="E285" s="273" t="s">
        <v>1</v>
      </c>
      <c r="F285" s="274" t="s">
        <v>250</v>
      </c>
      <c r="G285" s="272"/>
      <c r="H285" s="275">
        <v>5.525</v>
      </c>
      <c r="I285" s="276"/>
      <c r="J285" s="272"/>
      <c r="K285" s="272"/>
      <c r="L285" s="277"/>
      <c r="M285" s="278"/>
      <c r="N285" s="279"/>
      <c r="O285" s="279"/>
      <c r="P285" s="279"/>
      <c r="Q285" s="279"/>
      <c r="R285" s="279"/>
      <c r="S285" s="279"/>
      <c r="T285" s="28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81" t="s">
        <v>246</v>
      </c>
      <c r="AU285" s="281" t="s">
        <v>86</v>
      </c>
      <c r="AV285" s="15" t="s">
        <v>160</v>
      </c>
      <c r="AW285" s="15" t="s">
        <v>32</v>
      </c>
      <c r="AX285" s="15" t="s">
        <v>84</v>
      </c>
      <c r="AY285" s="281" t="s">
        <v>143</v>
      </c>
    </row>
    <row r="286" spans="1:65" s="2" customFormat="1" ht="16.5" customHeight="1">
      <c r="A286" s="39"/>
      <c r="B286" s="40"/>
      <c r="C286" s="227" t="s">
        <v>550</v>
      </c>
      <c r="D286" s="227" t="s">
        <v>146</v>
      </c>
      <c r="E286" s="228" t="s">
        <v>1122</v>
      </c>
      <c r="F286" s="229" t="s">
        <v>1123</v>
      </c>
      <c r="G286" s="230" t="s">
        <v>242</v>
      </c>
      <c r="H286" s="231">
        <v>8.31</v>
      </c>
      <c r="I286" s="232"/>
      <c r="J286" s="233">
        <f>ROUND(I286*H286,2)</f>
        <v>0</v>
      </c>
      <c r="K286" s="229" t="s">
        <v>243</v>
      </c>
      <c r="L286" s="45"/>
      <c r="M286" s="234" t="s">
        <v>1</v>
      </c>
      <c r="N286" s="235" t="s">
        <v>42</v>
      </c>
      <c r="O286" s="92"/>
      <c r="P286" s="236">
        <f>O286*H286</f>
        <v>0</v>
      </c>
      <c r="Q286" s="236">
        <v>0.00247</v>
      </c>
      <c r="R286" s="236">
        <f>Q286*H286</f>
        <v>0.0205257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160</v>
      </c>
      <c r="AT286" s="238" t="s">
        <v>146</v>
      </c>
      <c r="AU286" s="238" t="s">
        <v>86</v>
      </c>
      <c r="AY286" s="18" t="s">
        <v>143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84</v>
      </c>
      <c r="BK286" s="239">
        <f>ROUND(I286*H286,2)</f>
        <v>0</v>
      </c>
      <c r="BL286" s="18" t="s">
        <v>160</v>
      </c>
      <c r="BM286" s="238" t="s">
        <v>1124</v>
      </c>
    </row>
    <row r="287" spans="1:47" s="2" customFormat="1" ht="12">
      <c r="A287" s="39"/>
      <c r="B287" s="40"/>
      <c r="C287" s="41"/>
      <c r="D287" s="240" t="s">
        <v>152</v>
      </c>
      <c r="E287" s="41"/>
      <c r="F287" s="241" t="s">
        <v>1125</v>
      </c>
      <c r="G287" s="41"/>
      <c r="H287" s="41"/>
      <c r="I287" s="242"/>
      <c r="J287" s="41"/>
      <c r="K287" s="41"/>
      <c r="L287" s="45"/>
      <c r="M287" s="243"/>
      <c r="N287" s="244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152</v>
      </c>
      <c r="AU287" s="18" t="s">
        <v>86</v>
      </c>
    </row>
    <row r="288" spans="1:51" s="13" customFormat="1" ht="12">
      <c r="A288" s="13"/>
      <c r="B288" s="250"/>
      <c r="C288" s="251"/>
      <c r="D288" s="240" t="s">
        <v>246</v>
      </c>
      <c r="E288" s="252" t="s">
        <v>1</v>
      </c>
      <c r="F288" s="253" t="s">
        <v>1117</v>
      </c>
      <c r="G288" s="251"/>
      <c r="H288" s="252" t="s">
        <v>1</v>
      </c>
      <c r="I288" s="254"/>
      <c r="J288" s="251"/>
      <c r="K288" s="251"/>
      <c r="L288" s="255"/>
      <c r="M288" s="256"/>
      <c r="N288" s="257"/>
      <c r="O288" s="257"/>
      <c r="P288" s="257"/>
      <c r="Q288" s="257"/>
      <c r="R288" s="257"/>
      <c r="S288" s="257"/>
      <c r="T288" s="25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9" t="s">
        <v>246</v>
      </c>
      <c r="AU288" s="259" t="s">
        <v>86</v>
      </c>
      <c r="AV288" s="13" t="s">
        <v>84</v>
      </c>
      <c r="AW288" s="13" t="s">
        <v>32</v>
      </c>
      <c r="AX288" s="13" t="s">
        <v>77</v>
      </c>
      <c r="AY288" s="259" t="s">
        <v>143</v>
      </c>
    </row>
    <row r="289" spans="1:51" s="14" customFormat="1" ht="12">
      <c r="A289" s="14"/>
      <c r="B289" s="260"/>
      <c r="C289" s="261"/>
      <c r="D289" s="240" t="s">
        <v>246</v>
      </c>
      <c r="E289" s="262" t="s">
        <v>1</v>
      </c>
      <c r="F289" s="263" t="s">
        <v>1126</v>
      </c>
      <c r="G289" s="261"/>
      <c r="H289" s="264">
        <v>4.11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0" t="s">
        <v>246</v>
      </c>
      <c r="AU289" s="270" t="s">
        <v>86</v>
      </c>
      <c r="AV289" s="14" t="s">
        <v>86</v>
      </c>
      <c r="AW289" s="14" t="s">
        <v>32</v>
      </c>
      <c r="AX289" s="14" t="s">
        <v>77</v>
      </c>
      <c r="AY289" s="270" t="s">
        <v>143</v>
      </c>
    </row>
    <row r="290" spans="1:51" s="14" customFormat="1" ht="12">
      <c r="A290" s="14"/>
      <c r="B290" s="260"/>
      <c r="C290" s="261"/>
      <c r="D290" s="240" t="s">
        <v>246</v>
      </c>
      <c r="E290" s="262" t="s">
        <v>1</v>
      </c>
      <c r="F290" s="263" t="s">
        <v>1127</v>
      </c>
      <c r="G290" s="261"/>
      <c r="H290" s="264">
        <v>0.75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0" t="s">
        <v>246</v>
      </c>
      <c r="AU290" s="270" t="s">
        <v>86</v>
      </c>
      <c r="AV290" s="14" t="s">
        <v>86</v>
      </c>
      <c r="AW290" s="14" t="s">
        <v>32</v>
      </c>
      <c r="AX290" s="14" t="s">
        <v>77</v>
      </c>
      <c r="AY290" s="270" t="s">
        <v>143</v>
      </c>
    </row>
    <row r="291" spans="1:51" s="14" customFormat="1" ht="12">
      <c r="A291" s="14"/>
      <c r="B291" s="260"/>
      <c r="C291" s="261"/>
      <c r="D291" s="240" t="s">
        <v>246</v>
      </c>
      <c r="E291" s="262" t="s">
        <v>1</v>
      </c>
      <c r="F291" s="263" t="s">
        <v>1128</v>
      </c>
      <c r="G291" s="261"/>
      <c r="H291" s="264">
        <v>1.26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0" t="s">
        <v>246</v>
      </c>
      <c r="AU291" s="270" t="s">
        <v>86</v>
      </c>
      <c r="AV291" s="14" t="s">
        <v>86</v>
      </c>
      <c r="AW291" s="14" t="s">
        <v>32</v>
      </c>
      <c r="AX291" s="14" t="s">
        <v>77</v>
      </c>
      <c r="AY291" s="270" t="s">
        <v>143</v>
      </c>
    </row>
    <row r="292" spans="1:51" s="14" customFormat="1" ht="12">
      <c r="A292" s="14"/>
      <c r="B292" s="260"/>
      <c r="C292" s="261"/>
      <c r="D292" s="240" t="s">
        <v>246</v>
      </c>
      <c r="E292" s="262" t="s">
        <v>1</v>
      </c>
      <c r="F292" s="263" t="s">
        <v>1129</v>
      </c>
      <c r="G292" s="261"/>
      <c r="H292" s="264">
        <v>2.19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0" t="s">
        <v>246</v>
      </c>
      <c r="AU292" s="270" t="s">
        <v>86</v>
      </c>
      <c r="AV292" s="14" t="s">
        <v>86</v>
      </c>
      <c r="AW292" s="14" t="s">
        <v>32</v>
      </c>
      <c r="AX292" s="14" t="s">
        <v>77</v>
      </c>
      <c r="AY292" s="270" t="s">
        <v>143</v>
      </c>
    </row>
    <row r="293" spans="1:51" s="15" customFormat="1" ht="12">
      <c r="A293" s="15"/>
      <c r="B293" s="271"/>
      <c r="C293" s="272"/>
      <c r="D293" s="240" t="s">
        <v>246</v>
      </c>
      <c r="E293" s="273" t="s">
        <v>1</v>
      </c>
      <c r="F293" s="274" t="s">
        <v>250</v>
      </c>
      <c r="G293" s="272"/>
      <c r="H293" s="275">
        <v>8.31</v>
      </c>
      <c r="I293" s="276"/>
      <c r="J293" s="272"/>
      <c r="K293" s="272"/>
      <c r="L293" s="277"/>
      <c r="M293" s="278"/>
      <c r="N293" s="279"/>
      <c r="O293" s="279"/>
      <c r="P293" s="279"/>
      <c r="Q293" s="279"/>
      <c r="R293" s="279"/>
      <c r="S293" s="279"/>
      <c r="T293" s="28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81" t="s">
        <v>246</v>
      </c>
      <c r="AU293" s="281" t="s">
        <v>86</v>
      </c>
      <c r="AV293" s="15" t="s">
        <v>160</v>
      </c>
      <c r="AW293" s="15" t="s">
        <v>32</v>
      </c>
      <c r="AX293" s="15" t="s">
        <v>84</v>
      </c>
      <c r="AY293" s="281" t="s">
        <v>143</v>
      </c>
    </row>
    <row r="294" spans="1:65" s="2" customFormat="1" ht="16.5" customHeight="1">
      <c r="A294" s="39"/>
      <c r="B294" s="40"/>
      <c r="C294" s="227" t="s">
        <v>561</v>
      </c>
      <c r="D294" s="227" t="s">
        <v>146</v>
      </c>
      <c r="E294" s="228" t="s">
        <v>1130</v>
      </c>
      <c r="F294" s="229" t="s">
        <v>1131</v>
      </c>
      <c r="G294" s="230" t="s">
        <v>242</v>
      </c>
      <c r="H294" s="231">
        <v>8.31</v>
      </c>
      <c r="I294" s="232"/>
      <c r="J294" s="233">
        <f>ROUND(I294*H294,2)</f>
        <v>0</v>
      </c>
      <c r="K294" s="229" t="s">
        <v>243</v>
      </c>
      <c r="L294" s="45"/>
      <c r="M294" s="234" t="s">
        <v>1</v>
      </c>
      <c r="N294" s="235" t="s">
        <v>42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160</v>
      </c>
      <c r="AT294" s="238" t="s">
        <v>146</v>
      </c>
      <c r="AU294" s="238" t="s">
        <v>86</v>
      </c>
      <c r="AY294" s="18" t="s">
        <v>143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84</v>
      </c>
      <c r="BK294" s="239">
        <f>ROUND(I294*H294,2)</f>
        <v>0</v>
      </c>
      <c r="BL294" s="18" t="s">
        <v>160</v>
      </c>
      <c r="BM294" s="238" t="s">
        <v>1132</v>
      </c>
    </row>
    <row r="295" spans="1:47" s="2" customFormat="1" ht="12">
      <c r="A295" s="39"/>
      <c r="B295" s="40"/>
      <c r="C295" s="41"/>
      <c r="D295" s="240" t="s">
        <v>152</v>
      </c>
      <c r="E295" s="41"/>
      <c r="F295" s="241" t="s">
        <v>1133</v>
      </c>
      <c r="G295" s="41"/>
      <c r="H295" s="41"/>
      <c r="I295" s="242"/>
      <c r="J295" s="41"/>
      <c r="K295" s="41"/>
      <c r="L295" s="45"/>
      <c r="M295" s="243"/>
      <c r="N295" s="244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152</v>
      </c>
      <c r="AU295" s="18" t="s">
        <v>86</v>
      </c>
    </row>
    <row r="296" spans="1:51" s="14" customFormat="1" ht="12">
      <c r="A296" s="14"/>
      <c r="B296" s="260"/>
      <c r="C296" s="261"/>
      <c r="D296" s="240" t="s">
        <v>246</v>
      </c>
      <c r="E296" s="262" t="s">
        <v>1</v>
      </c>
      <c r="F296" s="263" t="s">
        <v>1134</v>
      </c>
      <c r="G296" s="261"/>
      <c r="H296" s="264">
        <v>8.31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0" t="s">
        <v>246</v>
      </c>
      <c r="AU296" s="270" t="s">
        <v>86</v>
      </c>
      <c r="AV296" s="14" t="s">
        <v>86</v>
      </c>
      <c r="AW296" s="14" t="s">
        <v>32</v>
      </c>
      <c r="AX296" s="14" t="s">
        <v>84</v>
      </c>
      <c r="AY296" s="270" t="s">
        <v>143</v>
      </c>
    </row>
    <row r="297" spans="1:65" s="2" customFormat="1" ht="16.5" customHeight="1">
      <c r="A297" s="39"/>
      <c r="B297" s="40"/>
      <c r="C297" s="227" t="s">
        <v>567</v>
      </c>
      <c r="D297" s="227" t="s">
        <v>146</v>
      </c>
      <c r="E297" s="228" t="s">
        <v>1135</v>
      </c>
      <c r="F297" s="229" t="s">
        <v>1136</v>
      </c>
      <c r="G297" s="230" t="s">
        <v>292</v>
      </c>
      <c r="H297" s="231">
        <v>0.8</v>
      </c>
      <c r="I297" s="232"/>
      <c r="J297" s="233">
        <f>ROUND(I297*H297,2)</f>
        <v>0</v>
      </c>
      <c r="K297" s="229" t="s">
        <v>243</v>
      </c>
      <c r="L297" s="45"/>
      <c r="M297" s="234" t="s">
        <v>1</v>
      </c>
      <c r="N297" s="235" t="s">
        <v>42</v>
      </c>
      <c r="O297" s="92"/>
      <c r="P297" s="236">
        <f>O297*H297</f>
        <v>0</v>
      </c>
      <c r="Q297" s="236">
        <v>2.25634</v>
      </c>
      <c r="R297" s="236">
        <f>Q297*H297</f>
        <v>1.805072</v>
      </c>
      <c r="S297" s="236">
        <v>0</v>
      </c>
      <c r="T297" s="237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8" t="s">
        <v>160</v>
      </c>
      <c r="AT297" s="238" t="s">
        <v>146</v>
      </c>
      <c r="AU297" s="238" t="s">
        <v>86</v>
      </c>
      <c r="AY297" s="18" t="s">
        <v>143</v>
      </c>
      <c r="BE297" s="239">
        <f>IF(N297="základní",J297,0)</f>
        <v>0</v>
      </c>
      <c r="BF297" s="239">
        <f>IF(N297="snížená",J297,0)</f>
        <v>0</v>
      </c>
      <c r="BG297" s="239">
        <f>IF(N297="zákl. přenesená",J297,0)</f>
        <v>0</v>
      </c>
      <c r="BH297" s="239">
        <f>IF(N297="sníž. přenesená",J297,0)</f>
        <v>0</v>
      </c>
      <c r="BI297" s="239">
        <f>IF(N297="nulová",J297,0)</f>
        <v>0</v>
      </c>
      <c r="BJ297" s="18" t="s">
        <v>84</v>
      </c>
      <c r="BK297" s="239">
        <f>ROUND(I297*H297,2)</f>
        <v>0</v>
      </c>
      <c r="BL297" s="18" t="s">
        <v>160</v>
      </c>
      <c r="BM297" s="238" t="s">
        <v>1137</v>
      </c>
    </row>
    <row r="298" spans="1:47" s="2" customFormat="1" ht="12">
      <c r="A298" s="39"/>
      <c r="B298" s="40"/>
      <c r="C298" s="41"/>
      <c r="D298" s="240" t="s">
        <v>152</v>
      </c>
      <c r="E298" s="41"/>
      <c r="F298" s="241" t="s">
        <v>1138</v>
      </c>
      <c r="G298" s="41"/>
      <c r="H298" s="41"/>
      <c r="I298" s="242"/>
      <c r="J298" s="41"/>
      <c r="K298" s="41"/>
      <c r="L298" s="45"/>
      <c r="M298" s="243"/>
      <c r="N298" s="244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152</v>
      </c>
      <c r="AU298" s="18" t="s">
        <v>86</v>
      </c>
    </row>
    <row r="299" spans="1:51" s="14" customFormat="1" ht="12">
      <c r="A299" s="14"/>
      <c r="B299" s="260"/>
      <c r="C299" s="261"/>
      <c r="D299" s="240" t="s">
        <v>246</v>
      </c>
      <c r="E299" s="262" t="s">
        <v>1</v>
      </c>
      <c r="F299" s="263" t="s">
        <v>1139</v>
      </c>
      <c r="G299" s="261"/>
      <c r="H299" s="264">
        <v>0.8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0" t="s">
        <v>246</v>
      </c>
      <c r="AU299" s="270" t="s">
        <v>86</v>
      </c>
      <c r="AV299" s="14" t="s">
        <v>86</v>
      </c>
      <c r="AW299" s="14" t="s">
        <v>32</v>
      </c>
      <c r="AX299" s="14" t="s">
        <v>84</v>
      </c>
      <c r="AY299" s="270" t="s">
        <v>143</v>
      </c>
    </row>
    <row r="300" spans="1:65" s="2" customFormat="1" ht="16.5" customHeight="1">
      <c r="A300" s="39"/>
      <c r="B300" s="40"/>
      <c r="C300" s="227" t="s">
        <v>572</v>
      </c>
      <c r="D300" s="227" t="s">
        <v>146</v>
      </c>
      <c r="E300" s="228" t="s">
        <v>1140</v>
      </c>
      <c r="F300" s="229" t="s">
        <v>1141</v>
      </c>
      <c r="G300" s="230" t="s">
        <v>292</v>
      </c>
      <c r="H300" s="231">
        <v>25.794</v>
      </c>
      <c r="I300" s="232"/>
      <c r="J300" s="233">
        <f>ROUND(I300*H300,2)</f>
        <v>0</v>
      </c>
      <c r="K300" s="229" t="s">
        <v>243</v>
      </c>
      <c r="L300" s="45"/>
      <c r="M300" s="234" t="s">
        <v>1</v>
      </c>
      <c r="N300" s="235" t="s">
        <v>42</v>
      </c>
      <c r="O300" s="92"/>
      <c r="P300" s="236">
        <f>O300*H300</f>
        <v>0</v>
      </c>
      <c r="Q300" s="236">
        <v>2.45329</v>
      </c>
      <c r="R300" s="236">
        <f>Q300*H300</f>
        <v>63.28016226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160</v>
      </c>
      <c r="AT300" s="238" t="s">
        <v>146</v>
      </c>
      <c r="AU300" s="238" t="s">
        <v>86</v>
      </c>
      <c r="AY300" s="18" t="s">
        <v>143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84</v>
      </c>
      <c r="BK300" s="239">
        <f>ROUND(I300*H300,2)</f>
        <v>0</v>
      </c>
      <c r="BL300" s="18" t="s">
        <v>160</v>
      </c>
      <c r="BM300" s="238" t="s">
        <v>1142</v>
      </c>
    </row>
    <row r="301" spans="1:47" s="2" customFormat="1" ht="12">
      <c r="A301" s="39"/>
      <c r="B301" s="40"/>
      <c r="C301" s="41"/>
      <c r="D301" s="240" t="s">
        <v>152</v>
      </c>
      <c r="E301" s="41"/>
      <c r="F301" s="241" t="s">
        <v>1143</v>
      </c>
      <c r="G301" s="41"/>
      <c r="H301" s="41"/>
      <c r="I301" s="242"/>
      <c r="J301" s="41"/>
      <c r="K301" s="41"/>
      <c r="L301" s="45"/>
      <c r="M301" s="243"/>
      <c r="N301" s="244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152</v>
      </c>
      <c r="AU301" s="18" t="s">
        <v>86</v>
      </c>
    </row>
    <row r="302" spans="1:51" s="14" customFormat="1" ht="12">
      <c r="A302" s="14"/>
      <c r="B302" s="260"/>
      <c r="C302" s="261"/>
      <c r="D302" s="240" t="s">
        <v>246</v>
      </c>
      <c r="E302" s="262" t="s">
        <v>1</v>
      </c>
      <c r="F302" s="263" t="s">
        <v>1144</v>
      </c>
      <c r="G302" s="261"/>
      <c r="H302" s="264">
        <v>2.394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0" t="s">
        <v>246</v>
      </c>
      <c r="AU302" s="270" t="s">
        <v>86</v>
      </c>
      <c r="AV302" s="14" t="s">
        <v>86</v>
      </c>
      <c r="AW302" s="14" t="s">
        <v>32</v>
      </c>
      <c r="AX302" s="14" t="s">
        <v>77</v>
      </c>
      <c r="AY302" s="270" t="s">
        <v>143</v>
      </c>
    </row>
    <row r="303" spans="1:51" s="14" customFormat="1" ht="12">
      <c r="A303" s="14"/>
      <c r="B303" s="260"/>
      <c r="C303" s="261"/>
      <c r="D303" s="240" t="s">
        <v>246</v>
      </c>
      <c r="E303" s="262" t="s">
        <v>1</v>
      </c>
      <c r="F303" s="263" t="s">
        <v>1145</v>
      </c>
      <c r="G303" s="261"/>
      <c r="H303" s="264">
        <v>23.4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0" t="s">
        <v>246</v>
      </c>
      <c r="AU303" s="270" t="s">
        <v>86</v>
      </c>
      <c r="AV303" s="14" t="s">
        <v>86</v>
      </c>
      <c r="AW303" s="14" t="s">
        <v>32</v>
      </c>
      <c r="AX303" s="14" t="s">
        <v>77</v>
      </c>
      <c r="AY303" s="270" t="s">
        <v>143</v>
      </c>
    </row>
    <row r="304" spans="1:51" s="15" customFormat="1" ht="12">
      <c r="A304" s="15"/>
      <c r="B304" s="271"/>
      <c r="C304" s="272"/>
      <c r="D304" s="240" t="s">
        <v>246</v>
      </c>
      <c r="E304" s="273" t="s">
        <v>1</v>
      </c>
      <c r="F304" s="274" t="s">
        <v>250</v>
      </c>
      <c r="G304" s="272"/>
      <c r="H304" s="275">
        <v>25.794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81" t="s">
        <v>246</v>
      </c>
      <c r="AU304" s="281" t="s">
        <v>86</v>
      </c>
      <c r="AV304" s="15" t="s">
        <v>160</v>
      </c>
      <c r="AW304" s="15" t="s">
        <v>32</v>
      </c>
      <c r="AX304" s="15" t="s">
        <v>84</v>
      </c>
      <c r="AY304" s="281" t="s">
        <v>143</v>
      </c>
    </row>
    <row r="305" spans="1:65" s="2" customFormat="1" ht="16.5" customHeight="1">
      <c r="A305" s="39"/>
      <c r="B305" s="40"/>
      <c r="C305" s="227" t="s">
        <v>578</v>
      </c>
      <c r="D305" s="227" t="s">
        <v>146</v>
      </c>
      <c r="E305" s="228" t="s">
        <v>1146</v>
      </c>
      <c r="F305" s="229" t="s">
        <v>1147</v>
      </c>
      <c r="G305" s="230" t="s">
        <v>242</v>
      </c>
      <c r="H305" s="231">
        <v>43.054</v>
      </c>
      <c r="I305" s="232"/>
      <c r="J305" s="233">
        <f>ROUND(I305*H305,2)</f>
        <v>0</v>
      </c>
      <c r="K305" s="229" t="s">
        <v>243</v>
      </c>
      <c r="L305" s="45"/>
      <c r="M305" s="234" t="s">
        <v>1</v>
      </c>
      <c r="N305" s="235" t="s">
        <v>42</v>
      </c>
      <c r="O305" s="92"/>
      <c r="P305" s="236">
        <f>O305*H305</f>
        <v>0</v>
      </c>
      <c r="Q305" s="236">
        <v>0.00264</v>
      </c>
      <c r="R305" s="236">
        <f>Q305*H305</f>
        <v>0.11366256000000001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160</v>
      </c>
      <c r="AT305" s="238" t="s">
        <v>146</v>
      </c>
      <c r="AU305" s="238" t="s">
        <v>86</v>
      </c>
      <c r="AY305" s="18" t="s">
        <v>143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84</v>
      </c>
      <c r="BK305" s="239">
        <f>ROUND(I305*H305,2)</f>
        <v>0</v>
      </c>
      <c r="BL305" s="18" t="s">
        <v>160</v>
      </c>
      <c r="BM305" s="238" t="s">
        <v>1148</v>
      </c>
    </row>
    <row r="306" spans="1:47" s="2" customFormat="1" ht="12">
      <c r="A306" s="39"/>
      <c r="B306" s="40"/>
      <c r="C306" s="41"/>
      <c r="D306" s="240" t="s">
        <v>152</v>
      </c>
      <c r="E306" s="41"/>
      <c r="F306" s="241" t="s">
        <v>1149</v>
      </c>
      <c r="G306" s="41"/>
      <c r="H306" s="41"/>
      <c r="I306" s="242"/>
      <c r="J306" s="41"/>
      <c r="K306" s="41"/>
      <c r="L306" s="45"/>
      <c r="M306" s="243"/>
      <c r="N306" s="244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152</v>
      </c>
      <c r="AU306" s="18" t="s">
        <v>86</v>
      </c>
    </row>
    <row r="307" spans="1:51" s="14" customFormat="1" ht="12">
      <c r="A307" s="14"/>
      <c r="B307" s="260"/>
      <c r="C307" s="261"/>
      <c r="D307" s="240" t="s">
        <v>246</v>
      </c>
      <c r="E307" s="262" t="s">
        <v>1</v>
      </c>
      <c r="F307" s="263" t="s">
        <v>1150</v>
      </c>
      <c r="G307" s="261"/>
      <c r="H307" s="264">
        <v>2.1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0" t="s">
        <v>246</v>
      </c>
      <c r="AU307" s="270" t="s">
        <v>86</v>
      </c>
      <c r="AV307" s="14" t="s">
        <v>86</v>
      </c>
      <c r="AW307" s="14" t="s">
        <v>32</v>
      </c>
      <c r="AX307" s="14" t="s">
        <v>77</v>
      </c>
      <c r="AY307" s="270" t="s">
        <v>143</v>
      </c>
    </row>
    <row r="308" spans="1:51" s="14" customFormat="1" ht="12">
      <c r="A308" s="14"/>
      <c r="B308" s="260"/>
      <c r="C308" s="261"/>
      <c r="D308" s="240" t="s">
        <v>246</v>
      </c>
      <c r="E308" s="262" t="s">
        <v>1</v>
      </c>
      <c r="F308" s="263" t="s">
        <v>1151</v>
      </c>
      <c r="G308" s="261"/>
      <c r="H308" s="264">
        <v>5.514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0" t="s">
        <v>246</v>
      </c>
      <c r="AU308" s="270" t="s">
        <v>86</v>
      </c>
      <c r="AV308" s="14" t="s">
        <v>86</v>
      </c>
      <c r="AW308" s="14" t="s">
        <v>32</v>
      </c>
      <c r="AX308" s="14" t="s">
        <v>77</v>
      </c>
      <c r="AY308" s="270" t="s">
        <v>143</v>
      </c>
    </row>
    <row r="309" spans="1:51" s="14" customFormat="1" ht="12">
      <c r="A309" s="14"/>
      <c r="B309" s="260"/>
      <c r="C309" s="261"/>
      <c r="D309" s="240" t="s">
        <v>246</v>
      </c>
      <c r="E309" s="262" t="s">
        <v>1</v>
      </c>
      <c r="F309" s="263" t="s">
        <v>1152</v>
      </c>
      <c r="G309" s="261"/>
      <c r="H309" s="264">
        <v>35.44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0" t="s">
        <v>246</v>
      </c>
      <c r="AU309" s="270" t="s">
        <v>86</v>
      </c>
      <c r="AV309" s="14" t="s">
        <v>86</v>
      </c>
      <c r="AW309" s="14" t="s">
        <v>32</v>
      </c>
      <c r="AX309" s="14" t="s">
        <v>77</v>
      </c>
      <c r="AY309" s="270" t="s">
        <v>143</v>
      </c>
    </row>
    <row r="310" spans="1:51" s="15" customFormat="1" ht="12">
      <c r="A310" s="15"/>
      <c r="B310" s="271"/>
      <c r="C310" s="272"/>
      <c r="D310" s="240" t="s">
        <v>246</v>
      </c>
      <c r="E310" s="273" t="s">
        <v>1</v>
      </c>
      <c r="F310" s="274" t="s">
        <v>250</v>
      </c>
      <c r="G310" s="272"/>
      <c r="H310" s="275">
        <v>43.054</v>
      </c>
      <c r="I310" s="276"/>
      <c r="J310" s="272"/>
      <c r="K310" s="272"/>
      <c r="L310" s="277"/>
      <c r="M310" s="278"/>
      <c r="N310" s="279"/>
      <c r="O310" s="279"/>
      <c r="P310" s="279"/>
      <c r="Q310" s="279"/>
      <c r="R310" s="279"/>
      <c r="S310" s="279"/>
      <c r="T310" s="28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81" t="s">
        <v>246</v>
      </c>
      <c r="AU310" s="281" t="s">
        <v>86</v>
      </c>
      <c r="AV310" s="15" t="s">
        <v>160</v>
      </c>
      <c r="AW310" s="15" t="s">
        <v>32</v>
      </c>
      <c r="AX310" s="15" t="s">
        <v>84</v>
      </c>
      <c r="AY310" s="281" t="s">
        <v>143</v>
      </c>
    </row>
    <row r="311" spans="1:65" s="2" customFormat="1" ht="16.5" customHeight="1">
      <c r="A311" s="39"/>
      <c r="B311" s="40"/>
      <c r="C311" s="227" t="s">
        <v>584</v>
      </c>
      <c r="D311" s="227" t="s">
        <v>146</v>
      </c>
      <c r="E311" s="228" t="s">
        <v>1153</v>
      </c>
      <c r="F311" s="229" t="s">
        <v>1154</v>
      </c>
      <c r="G311" s="230" t="s">
        <v>242</v>
      </c>
      <c r="H311" s="231">
        <v>43.054</v>
      </c>
      <c r="I311" s="232"/>
      <c r="J311" s="233">
        <f>ROUND(I311*H311,2)</f>
        <v>0</v>
      </c>
      <c r="K311" s="229" t="s">
        <v>243</v>
      </c>
      <c r="L311" s="45"/>
      <c r="M311" s="234" t="s">
        <v>1</v>
      </c>
      <c r="N311" s="235" t="s">
        <v>42</v>
      </c>
      <c r="O311" s="92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8" t="s">
        <v>160</v>
      </c>
      <c r="AT311" s="238" t="s">
        <v>146</v>
      </c>
      <c r="AU311" s="238" t="s">
        <v>86</v>
      </c>
      <c r="AY311" s="18" t="s">
        <v>143</v>
      </c>
      <c r="BE311" s="239">
        <f>IF(N311="základní",J311,0)</f>
        <v>0</v>
      </c>
      <c r="BF311" s="239">
        <f>IF(N311="snížená",J311,0)</f>
        <v>0</v>
      </c>
      <c r="BG311" s="239">
        <f>IF(N311="zákl. přenesená",J311,0)</f>
        <v>0</v>
      </c>
      <c r="BH311" s="239">
        <f>IF(N311="sníž. přenesená",J311,0)</f>
        <v>0</v>
      </c>
      <c r="BI311" s="239">
        <f>IF(N311="nulová",J311,0)</f>
        <v>0</v>
      </c>
      <c r="BJ311" s="18" t="s">
        <v>84</v>
      </c>
      <c r="BK311" s="239">
        <f>ROUND(I311*H311,2)</f>
        <v>0</v>
      </c>
      <c r="BL311" s="18" t="s">
        <v>160</v>
      </c>
      <c r="BM311" s="238" t="s">
        <v>1155</v>
      </c>
    </row>
    <row r="312" spans="1:47" s="2" customFormat="1" ht="12">
      <c r="A312" s="39"/>
      <c r="B312" s="40"/>
      <c r="C312" s="41"/>
      <c r="D312" s="240" t="s">
        <v>152</v>
      </c>
      <c r="E312" s="41"/>
      <c r="F312" s="241" t="s">
        <v>1156</v>
      </c>
      <c r="G312" s="41"/>
      <c r="H312" s="41"/>
      <c r="I312" s="242"/>
      <c r="J312" s="41"/>
      <c r="K312" s="41"/>
      <c r="L312" s="45"/>
      <c r="M312" s="243"/>
      <c r="N312" s="244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152</v>
      </c>
      <c r="AU312" s="18" t="s">
        <v>86</v>
      </c>
    </row>
    <row r="313" spans="1:51" s="14" customFormat="1" ht="12">
      <c r="A313" s="14"/>
      <c r="B313" s="260"/>
      <c r="C313" s="261"/>
      <c r="D313" s="240" t="s">
        <v>246</v>
      </c>
      <c r="E313" s="262" t="s">
        <v>1</v>
      </c>
      <c r="F313" s="263" t="s">
        <v>1157</v>
      </c>
      <c r="G313" s="261"/>
      <c r="H313" s="264">
        <v>43.054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0" t="s">
        <v>246</v>
      </c>
      <c r="AU313" s="270" t="s">
        <v>86</v>
      </c>
      <c r="AV313" s="14" t="s">
        <v>86</v>
      </c>
      <c r="AW313" s="14" t="s">
        <v>32</v>
      </c>
      <c r="AX313" s="14" t="s">
        <v>84</v>
      </c>
      <c r="AY313" s="270" t="s">
        <v>143</v>
      </c>
    </row>
    <row r="314" spans="1:65" s="2" customFormat="1" ht="16.5" customHeight="1">
      <c r="A314" s="39"/>
      <c r="B314" s="40"/>
      <c r="C314" s="227" t="s">
        <v>589</v>
      </c>
      <c r="D314" s="227" t="s">
        <v>146</v>
      </c>
      <c r="E314" s="228" t="s">
        <v>1158</v>
      </c>
      <c r="F314" s="229" t="s">
        <v>1159</v>
      </c>
      <c r="G314" s="230" t="s">
        <v>331</v>
      </c>
      <c r="H314" s="231">
        <v>3.095</v>
      </c>
      <c r="I314" s="232"/>
      <c r="J314" s="233">
        <f>ROUND(I314*H314,2)</f>
        <v>0</v>
      </c>
      <c r="K314" s="229" t="s">
        <v>243</v>
      </c>
      <c r="L314" s="45"/>
      <c r="M314" s="234" t="s">
        <v>1</v>
      </c>
      <c r="N314" s="235" t="s">
        <v>42</v>
      </c>
      <c r="O314" s="92"/>
      <c r="P314" s="236">
        <f>O314*H314</f>
        <v>0</v>
      </c>
      <c r="Q314" s="236">
        <v>1.06062</v>
      </c>
      <c r="R314" s="236">
        <f>Q314*H314</f>
        <v>3.2826188999999997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160</v>
      </c>
      <c r="AT314" s="238" t="s">
        <v>146</v>
      </c>
      <c r="AU314" s="238" t="s">
        <v>86</v>
      </c>
      <c r="AY314" s="18" t="s">
        <v>143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84</v>
      </c>
      <c r="BK314" s="239">
        <f>ROUND(I314*H314,2)</f>
        <v>0</v>
      </c>
      <c r="BL314" s="18" t="s">
        <v>160</v>
      </c>
      <c r="BM314" s="238" t="s">
        <v>1160</v>
      </c>
    </row>
    <row r="315" spans="1:47" s="2" customFormat="1" ht="12">
      <c r="A315" s="39"/>
      <c r="B315" s="40"/>
      <c r="C315" s="41"/>
      <c r="D315" s="240" t="s">
        <v>152</v>
      </c>
      <c r="E315" s="41"/>
      <c r="F315" s="241" t="s">
        <v>1161</v>
      </c>
      <c r="G315" s="41"/>
      <c r="H315" s="41"/>
      <c r="I315" s="242"/>
      <c r="J315" s="41"/>
      <c r="K315" s="41"/>
      <c r="L315" s="45"/>
      <c r="M315" s="243"/>
      <c r="N315" s="244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152</v>
      </c>
      <c r="AU315" s="18" t="s">
        <v>86</v>
      </c>
    </row>
    <row r="316" spans="1:51" s="14" customFormat="1" ht="12">
      <c r="A316" s="14"/>
      <c r="B316" s="260"/>
      <c r="C316" s="261"/>
      <c r="D316" s="240" t="s">
        <v>246</v>
      </c>
      <c r="E316" s="262" t="s">
        <v>1</v>
      </c>
      <c r="F316" s="263" t="s">
        <v>1162</v>
      </c>
      <c r="G316" s="261"/>
      <c r="H316" s="264">
        <v>0.287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246</v>
      </c>
      <c r="AU316" s="270" t="s">
        <v>86</v>
      </c>
      <c r="AV316" s="14" t="s">
        <v>86</v>
      </c>
      <c r="AW316" s="14" t="s">
        <v>32</v>
      </c>
      <c r="AX316" s="14" t="s">
        <v>77</v>
      </c>
      <c r="AY316" s="270" t="s">
        <v>143</v>
      </c>
    </row>
    <row r="317" spans="1:51" s="14" customFormat="1" ht="12">
      <c r="A317" s="14"/>
      <c r="B317" s="260"/>
      <c r="C317" s="261"/>
      <c r="D317" s="240" t="s">
        <v>246</v>
      </c>
      <c r="E317" s="262" t="s">
        <v>1</v>
      </c>
      <c r="F317" s="263" t="s">
        <v>1163</v>
      </c>
      <c r="G317" s="261"/>
      <c r="H317" s="264">
        <v>2.808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0" t="s">
        <v>246</v>
      </c>
      <c r="AU317" s="270" t="s">
        <v>86</v>
      </c>
      <c r="AV317" s="14" t="s">
        <v>86</v>
      </c>
      <c r="AW317" s="14" t="s">
        <v>32</v>
      </c>
      <c r="AX317" s="14" t="s">
        <v>77</v>
      </c>
      <c r="AY317" s="270" t="s">
        <v>143</v>
      </c>
    </row>
    <row r="318" spans="1:51" s="15" customFormat="1" ht="12">
      <c r="A318" s="15"/>
      <c r="B318" s="271"/>
      <c r="C318" s="272"/>
      <c r="D318" s="240" t="s">
        <v>246</v>
      </c>
      <c r="E318" s="273" t="s">
        <v>1</v>
      </c>
      <c r="F318" s="274" t="s">
        <v>250</v>
      </c>
      <c r="G318" s="272"/>
      <c r="H318" s="275">
        <v>3.095</v>
      </c>
      <c r="I318" s="276"/>
      <c r="J318" s="272"/>
      <c r="K318" s="272"/>
      <c r="L318" s="277"/>
      <c r="M318" s="278"/>
      <c r="N318" s="279"/>
      <c r="O318" s="279"/>
      <c r="P318" s="279"/>
      <c r="Q318" s="279"/>
      <c r="R318" s="279"/>
      <c r="S318" s="279"/>
      <c r="T318" s="28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1" t="s">
        <v>246</v>
      </c>
      <c r="AU318" s="281" t="s">
        <v>86</v>
      </c>
      <c r="AV318" s="15" t="s">
        <v>160</v>
      </c>
      <c r="AW318" s="15" t="s">
        <v>32</v>
      </c>
      <c r="AX318" s="15" t="s">
        <v>84</v>
      </c>
      <c r="AY318" s="281" t="s">
        <v>143</v>
      </c>
    </row>
    <row r="319" spans="1:65" s="2" customFormat="1" ht="16.5" customHeight="1">
      <c r="A319" s="39"/>
      <c r="B319" s="40"/>
      <c r="C319" s="227" t="s">
        <v>602</v>
      </c>
      <c r="D319" s="227" t="s">
        <v>146</v>
      </c>
      <c r="E319" s="228" t="s">
        <v>1164</v>
      </c>
      <c r="F319" s="229" t="s">
        <v>1165</v>
      </c>
      <c r="G319" s="230" t="s">
        <v>331</v>
      </c>
      <c r="H319" s="231">
        <v>0.096</v>
      </c>
      <c r="I319" s="232"/>
      <c r="J319" s="233">
        <f>ROUND(I319*H319,2)</f>
        <v>0</v>
      </c>
      <c r="K319" s="229" t="s">
        <v>243</v>
      </c>
      <c r="L319" s="45"/>
      <c r="M319" s="234" t="s">
        <v>1</v>
      </c>
      <c r="N319" s="235" t="s">
        <v>42</v>
      </c>
      <c r="O319" s="92"/>
      <c r="P319" s="236">
        <f>O319*H319</f>
        <v>0</v>
      </c>
      <c r="Q319" s="236">
        <v>1.06277</v>
      </c>
      <c r="R319" s="236">
        <f>Q319*H319</f>
        <v>0.10202592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160</v>
      </c>
      <c r="AT319" s="238" t="s">
        <v>146</v>
      </c>
      <c r="AU319" s="238" t="s">
        <v>86</v>
      </c>
      <c r="AY319" s="18" t="s">
        <v>143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84</v>
      </c>
      <c r="BK319" s="239">
        <f>ROUND(I319*H319,2)</f>
        <v>0</v>
      </c>
      <c r="BL319" s="18" t="s">
        <v>160</v>
      </c>
      <c r="BM319" s="238" t="s">
        <v>1166</v>
      </c>
    </row>
    <row r="320" spans="1:47" s="2" customFormat="1" ht="12">
      <c r="A320" s="39"/>
      <c r="B320" s="40"/>
      <c r="C320" s="41"/>
      <c r="D320" s="240" t="s">
        <v>152</v>
      </c>
      <c r="E320" s="41"/>
      <c r="F320" s="241" t="s">
        <v>1167</v>
      </c>
      <c r="G320" s="41"/>
      <c r="H320" s="41"/>
      <c r="I320" s="242"/>
      <c r="J320" s="41"/>
      <c r="K320" s="41"/>
      <c r="L320" s="45"/>
      <c r="M320" s="243"/>
      <c r="N320" s="244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152</v>
      </c>
      <c r="AU320" s="18" t="s">
        <v>86</v>
      </c>
    </row>
    <row r="321" spans="1:51" s="14" customFormat="1" ht="12">
      <c r="A321" s="14"/>
      <c r="B321" s="260"/>
      <c r="C321" s="261"/>
      <c r="D321" s="240" t="s">
        <v>246</v>
      </c>
      <c r="E321" s="262" t="s">
        <v>1</v>
      </c>
      <c r="F321" s="263" t="s">
        <v>1168</v>
      </c>
      <c r="G321" s="261"/>
      <c r="H321" s="264">
        <v>0.096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0" t="s">
        <v>246</v>
      </c>
      <c r="AU321" s="270" t="s">
        <v>86</v>
      </c>
      <c r="AV321" s="14" t="s">
        <v>86</v>
      </c>
      <c r="AW321" s="14" t="s">
        <v>32</v>
      </c>
      <c r="AX321" s="14" t="s">
        <v>84</v>
      </c>
      <c r="AY321" s="270" t="s">
        <v>143</v>
      </c>
    </row>
    <row r="322" spans="1:63" s="12" customFormat="1" ht="22.8" customHeight="1">
      <c r="A322" s="12"/>
      <c r="B322" s="211"/>
      <c r="C322" s="212"/>
      <c r="D322" s="213" t="s">
        <v>76</v>
      </c>
      <c r="E322" s="225" t="s">
        <v>156</v>
      </c>
      <c r="F322" s="225" t="s">
        <v>614</v>
      </c>
      <c r="G322" s="212"/>
      <c r="H322" s="212"/>
      <c r="I322" s="215"/>
      <c r="J322" s="226">
        <f>BK322</f>
        <v>0</v>
      </c>
      <c r="K322" s="212"/>
      <c r="L322" s="217"/>
      <c r="M322" s="218"/>
      <c r="N322" s="219"/>
      <c r="O322" s="219"/>
      <c r="P322" s="220">
        <f>SUM(P323:P358)</f>
        <v>0</v>
      </c>
      <c r="Q322" s="219"/>
      <c r="R322" s="220">
        <f>SUM(R323:R358)</f>
        <v>9.52801861</v>
      </c>
      <c r="S322" s="219"/>
      <c r="T322" s="221">
        <f>SUM(T323:T358)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2" t="s">
        <v>84</v>
      </c>
      <c r="AT322" s="223" t="s">
        <v>76</v>
      </c>
      <c r="AU322" s="223" t="s">
        <v>84</v>
      </c>
      <c r="AY322" s="222" t="s">
        <v>143</v>
      </c>
      <c r="BK322" s="224">
        <f>SUM(BK323:BK358)</f>
        <v>0</v>
      </c>
    </row>
    <row r="323" spans="1:65" s="2" customFormat="1" ht="24.15" customHeight="1">
      <c r="A323" s="39"/>
      <c r="B323" s="40"/>
      <c r="C323" s="227" t="s">
        <v>608</v>
      </c>
      <c r="D323" s="227" t="s">
        <v>146</v>
      </c>
      <c r="E323" s="228" t="s">
        <v>1169</v>
      </c>
      <c r="F323" s="229" t="s">
        <v>1170</v>
      </c>
      <c r="G323" s="230" t="s">
        <v>292</v>
      </c>
      <c r="H323" s="231">
        <v>3.12</v>
      </c>
      <c r="I323" s="232"/>
      <c r="J323" s="233">
        <f>ROUND(I323*H323,2)</f>
        <v>0</v>
      </c>
      <c r="K323" s="229" t="s">
        <v>1</v>
      </c>
      <c r="L323" s="45"/>
      <c r="M323" s="234" t="s">
        <v>1</v>
      </c>
      <c r="N323" s="235" t="s">
        <v>42</v>
      </c>
      <c r="O323" s="92"/>
      <c r="P323" s="236">
        <f>O323*H323</f>
        <v>0</v>
      </c>
      <c r="Q323" s="236">
        <v>2.29296</v>
      </c>
      <c r="R323" s="236">
        <f>Q323*H323</f>
        <v>7.1540352</v>
      </c>
      <c r="S323" s="236">
        <v>0</v>
      </c>
      <c r="T323" s="23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160</v>
      </c>
      <c r="AT323" s="238" t="s">
        <v>146</v>
      </c>
      <c r="AU323" s="238" t="s">
        <v>86</v>
      </c>
      <c r="AY323" s="18" t="s">
        <v>143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84</v>
      </c>
      <c r="BK323" s="239">
        <f>ROUND(I323*H323,2)</f>
        <v>0</v>
      </c>
      <c r="BL323" s="18" t="s">
        <v>160</v>
      </c>
      <c r="BM323" s="238" t="s">
        <v>1171</v>
      </c>
    </row>
    <row r="324" spans="1:47" s="2" customFormat="1" ht="12">
      <c r="A324" s="39"/>
      <c r="B324" s="40"/>
      <c r="C324" s="41"/>
      <c r="D324" s="240" t="s">
        <v>152</v>
      </c>
      <c r="E324" s="41"/>
      <c r="F324" s="241" t="s">
        <v>1172</v>
      </c>
      <c r="G324" s="41"/>
      <c r="H324" s="41"/>
      <c r="I324" s="242"/>
      <c r="J324" s="41"/>
      <c r="K324" s="41"/>
      <c r="L324" s="45"/>
      <c r="M324" s="243"/>
      <c r="N324" s="244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152</v>
      </c>
      <c r="AU324" s="18" t="s">
        <v>86</v>
      </c>
    </row>
    <row r="325" spans="1:51" s="14" customFormat="1" ht="12">
      <c r="A325" s="14"/>
      <c r="B325" s="260"/>
      <c r="C325" s="261"/>
      <c r="D325" s="240" t="s">
        <v>246</v>
      </c>
      <c r="E325" s="262" t="s">
        <v>1</v>
      </c>
      <c r="F325" s="263" t="s">
        <v>1173</v>
      </c>
      <c r="G325" s="261"/>
      <c r="H325" s="264">
        <v>3.12</v>
      </c>
      <c r="I325" s="265"/>
      <c r="J325" s="261"/>
      <c r="K325" s="261"/>
      <c r="L325" s="266"/>
      <c r="M325" s="267"/>
      <c r="N325" s="268"/>
      <c r="O325" s="268"/>
      <c r="P325" s="268"/>
      <c r="Q325" s="268"/>
      <c r="R325" s="268"/>
      <c r="S325" s="268"/>
      <c r="T325" s="26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0" t="s">
        <v>246</v>
      </c>
      <c r="AU325" s="270" t="s">
        <v>86</v>
      </c>
      <c r="AV325" s="14" t="s">
        <v>86</v>
      </c>
      <c r="AW325" s="14" t="s">
        <v>32</v>
      </c>
      <c r="AX325" s="14" t="s">
        <v>84</v>
      </c>
      <c r="AY325" s="270" t="s">
        <v>143</v>
      </c>
    </row>
    <row r="326" spans="1:65" s="2" customFormat="1" ht="16.5" customHeight="1">
      <c r="A326" s="39"/>
      <c r="B326" s="40"/>
      <c r="C326" s="227" t="s">
        <v>615</v>
      </c>
      <c r="D326" s="227" t="s">
        <v>146</v>
      </c>
      <c r="E326" s="228" t="s">
        <v>1174</v>
      </c>
      <c r="F326" s="229" t="s">
        <v>1175</v>
      </c>
      <c r="G326" s="230" t="s">
        <v>292</v>
      </c>
      <c r="H326" s="231">
        <v>2.907</v>
      </c>
      <c r="I326" s="232"/>
      <c r="J326" s="233">
        <f>ROUND(I326*H326,2)</f>
        <v>0</v>
      </c>
      <c r="K326" s="229" t="s">
        <v>243</v>
      </c>
      <c r="L326" s="45"/>
      <c r="M326" s="234" t="s">
        <v>1</v>
      </c>
      <c r="N326" s="235" t="s">
        <v>42</v>
      </c>
      <c r="O326" s="92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160</v>
      </c>
      <c r="AT326" s="238" t="s">
        <v>146</v>
      </c>
      <c r="AU326" s="238" t="s">
        <v>86</v>
      </c>
      <c r="AY326" s="18" t="s">
        <v>143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84</v>
      </c>
      <c r="BK326" s="239">
        <f>ROUND(I326*H326,2)</f>
        <v>0</v>
      </c>
      <c r="BL326" s="18" t="s">
        <v>160</v>
      </c>
      <c r="BM326" s="238" t="s">
        <v>1176</v>
      </c>
    </row>
    <row r="327" spans="1:47" s="2" customFormat="1" ht="12">
      <c r="A327" s="39"/>
      <c r="B327" s="40"/>
      <c r="C327" s="41"/>
      <c r="D327" s="240" t="s">
        <v>152</v>
      </c>
      <c r="E327" s="41"/>
      <c r="F327" s="241" t="s">
        <v>1177</v>
      </c>
      <c r="G327" s="41"/>
      <c r="H327" s="41"/>
      <c r="I327" s="242"/>
      <c r="J327" s="41"/>
      <c r="K327" s="41"/>
      <c r="L327" s="45"/>
      <c r="M327" s="243"/>
      <c r="N327" s="244"/>
      <c r="O327" s="92"/>
      <c r="P327" s="92"/>
      <c r="Q327" s="92"/>
      <c r="R327" s="92"/>
      <c r="S327" s="92"/>
      <c r="T327" s="93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152</v>
      </c>
      <c r="AU327" s="18" t="s">
        <v>86</v>
      </c>
    </row>
    <row r="328" spans="1:51" s="14" customFormat="1" ht="12">
      <c r="A328" s="14"/>
      <c r="B328" s="260"/>
      <c r="C328" s="261"/>
      <c r="D328" s="240" t="s">
        <v>246</v>
      </c>
      <c r="E328" s="262" t="s">
        <v>1</v>
      </c>
      <c r="F328" s="263" t="s">
        <v>1178</v>
      </c>
      <c r="G328" s="261"/>
      <c r="H328" s="264">
        <v>2.907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0" t="s">
        <v>246</v>
      </c>
      <c r="AU328" s="270" t="s">
        <v>86</v>
      </c>
      <c r="AV328" s="14" t="s">
        <v>86</v>
      </c>
      <c r="AW328" s="14" t="s">
        <v>32</v>
      </c>
      <c r="AX328" s="14" t="s">
        <v>84</v>
      </c>
      <c r="AY328" s="270" t="s">
        <v>143</v>
      </c>
    </row>
    <row r="329" spans="1:65" s="2" customFormat="1" ht="16.5" customHeight="1">
      <c r="A329" s="39"/>
      <c r="B329" s="40"/>
      <c r="C329" s="227" t="s">
        <v>622</v>
      </c>
      <c r="D329" s="227" t="s">
        <v>146</v>
      </c>
      <c r="E329" s="228" t="s">
        <v>1179</v>
      </c>
      <c r="F329" s="229" t="s">
        <v>1180</v>
      </c>
      <c r="G329" s="230" t="s">
        <v>242</v>
      </c>
      <c r="H329" s="231">
        <v>19.9</v>
      </c>
      <c r="I329" s="232"/>
      <c r="J329" s="233">
        <f>ROUND(I329*H329,2)</f>
        <v>0</v>
      </c>
      <c r="K329" s="229" t="s">
        <v>243</v>
      </c>
      <c r="L329" s="45"/>
      <c r="M329" s="234" t="s">
        <v>1</v>
      </c>
      <c r="N329" s="235" t="s">
        <v>42</v>
      </c>
      <c r="O329" s="92"/>
      <c r="P329" s="236">
        <f>O329*H329</f>
        <v>0</v>
      </c>
      <c r="Q329" s="236">
        <v>0.00237</v>
      </c>
      <c r="R329" s="236">
        <f>Q329*H329</f>
        <v>0.047163</v>
      </c>
      <c r="S329" s="236">
        <v>0</v>
      </c>
      <c r="T329" s="237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8" t="s">
        <v>160</v>
      </c>
      <c r="AT329" s="238" t="s">
        <v>146</v>
      </c>
      <c r="AU329" s="238" t="s">
        <v>86</v>
      </c>
      <c r="AY329" s="18" t="s">
        <v>143</v>
      </c>
      <c r="BE329" s="239">
        <f>IF(N329="základní",J329,0)</f>
        <v>0</v>
      </c>
      <c r="BF329" s="239">
        <f>IF(N329="snížená",J329,0)</f>
        <v>0</v>
      </c>
      <c r="BG329" s="239">
        <f>IF(N329="zákl. přenesená",J329,0)</f>
        <v>0</v>
      </c>
      <c r="BH329" s="239">
        <f>IF(N329="sníž. přenesená",J329,0)</f>
        <v>0</v>
      </c>
      <c r="BI329" s="239">
        <f>IF(N329="nulová",J329,0)</f>
        <v>0</v>
      </c>
      <c r="BJ329" s="18" t="s">
        <v>84</v>
      </c>
      <c r="BK329" s="239">
        <f>ROUND(I329*H329,2)</f>
        <v>0</v>
      </c>
      <c r="BL329" s="18" t="s">
        <v>160</v>
      </c>
      <c r="BM329" s="238" t="s">
        <v>1181</v>
      </c>
    </row>
    <row r="330" spans="1:47" s="2" customFormat="1" ht="12">
      <c r="A330" s="39"/>
      <c r="B330" s="40"/>
      <c r="C330" s="41"/>
      <c r="D330" s="240" t="s">
        <v>152</v>
      </c>
      <c r="E330" s="41"/>
      <c r="F330" s="241" t="s">
        <v>1182</v>
      </c>
      <c r="G330" s="41"/>
      <c r="H330" s="41"/>
      <c r="I330" s="242"/>
      <c r="J330" s="41"/>
      <c r="K330" s="41"/>
      <c r="L330" s="45"/>
      <c r="M330" s="243"/>
      <c r="N330" s="244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152</v>
      </c>
      <c r="AU330" s="18" t="s">
        <v>86</v>
      </c>
    </row>
    <row r="331" spans="1:51" s="14" customFormat="1" ht="12">
      <c r="A331" s="14"/>
      <c r="B331" s="260"/>
      <c r="C331" s="261"/>
      <c r="D331" s="240" t="s">
        <v>246</v>
      </c>
      <c r="E331" s="262" t="s">
        <v>1</v>
      </c>
      <c r="F331" s="263" t="s">
        <v>1183</v>
      </c>
      <c r="G331" s="261"/>
      <c r="H331" s="264">
        <v>19.9</v>
      </c>
      <c r="I331" s="265"/>
      <c r="J331" s="261"/>
      <c r="K331" s="261"/>
      <c r="L331" s="266"/>
      <c r="M331" s="267"/>
      <c r="N331" s="268"/>
      <c r="O331" s="268"/>
      <c r="P331" s="268"/>
      <c r="Q331" s="268"/>
      <c r="R331" s="268"/>
      <c r="S331" s="268"/>
      <c r="T331" s="26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0" t="s">
        <v>246</v>
      </c>
      <c r="AU331" s="270" t="s">
        <v>86</v>
      </c>
      <c r="AV331" s="14" t="s">
        <v>86</v>
      </c>
      <c r="AW331" s="14" t="s">
        <v>32</v>
      </c>
      <c r="AX331" s="14" t="s">
        <v>84</v>
      </c>
      <c r="AY331" s="270" t="s">
        <v>143</v>
      </c>
    </row>
    <row r="332" spans="1:65" s="2" customFormat="1" ht="16.5" customHeight="1">
      <c r="A332" s="39"/>
      <c r="B332" s="40"/>
      <c r="C332" s="227" t="s">
        <v>629</v>
      </c>
      <c r="D332" s="227" t="s">
        <v>146</v>
      </c>
      <c r="E332" s="228" t="s">
        <v>1184</v>
      </c>
      <c r="F332" s="229" t="s">
        <v>1185</v>
      </c>
      <c r="G332" s="230" t="s">
        <v>242</v>
      </c>
      <c r="H332" s="231">
        <v>19.9</v>
      </c>
      <c r="I332" s="232"/>
      <c r="J332" s="233">
        <f>ROUND(I332*H332,2)</f>
        <v>0</v>
      </c>
      <c r="K332" s="229" t="s">
        <v>243</v>
      </c>
      <c r="L332" s="45"/>
      <c r="M332" s="234" t="s">
        <v>1</v>
      </c>
      <c r="N332" s="235" t="s">
        <v>42</v>
      </c>
      <c r="O332" s="92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160</v>
      </c>
      <c r="AT332" s="238" t="s">
        <v>146</v>
      </c>
      <c r="AU332" s="238" t="s">
        <v>86</v>
      </c>
      <c r="AY332" s="18" t="s">
        <v>143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84</v>
      </c>
      <c r="BK332" s="239">
        <f>ROUND(I332*H332,2)</f>
        <v>0</v>
      </c>
      <c r="BL332" s="18" t="s">
        <v>160</v>
      </c>
      <c r="BM332" s="238" t="s">
        <v>1186</v>
      </c>
    </row>
    <row r="333" spans="1:47" s="2" customFormat="1" ht="12">
      <c r="A333" s="39"/>
      <c r="B333" s="40"/>
      <c r="C333" s="41"/>
      <c r="D333" s="240" t="s">
        <v>152</v>
      </c>
      <c r="E333" s="41"/>
      <c r="F333" s="241" t="s">
        <v>1187</v>
      </c>
      <c r="G333" s="41"/>
      <c r="H333" s="41"/>
      <c r="I333" s="242"/>
      <c r="J333" s="41"/>
      <c r="K333" s="41"/>
      <c r="L333" s="45"/>
      <c r="M333" s="243"/>
      <c r="N333" s="244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152</v>
      </c>
      <c r="AU333" s="18" t="s">
        <v>86</v>
      </c>
    </row>
    <row r="334" spans="1:51" s="14" customFormat="1" ht="12">
      <c r="A334" s="14"/>
      <c r="B334" s="260"/>
      <c r="C334" s="261"/>
      <c r="D334" s="240" t="s">
        <v>246</v>
      </c>
      <c r="E334" s="262" t="s">
        <v>1</v>
      </c>
      <c r="F334" s="263" t="s">
        <v>1188</v>
      </c>
      <c r="G334" s="261"/>
      <c r="H334" s="264">
        <v>19.9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0" t="s">
        <v>246</v>
      </c>
      <c r="AU334" s="270" t="s">
        <v>86</v>
      </c>
      <c r="AV334" s="14" t="s">
        <v>86</v>
      </c>
      <c r="AW334" s="14" t="s">
        <v>32</v>
      </c>
      <c r="AX334" s="14" t="s">
        <v>84</v>
      </c>
      <c r="AY334" s="270" t="s">
        <v>143</v>
      </c>
    </row>
    <row r="335" spans="1:65" s="2" customFormat="1" ht="16.5" customHeight="1">
      <c r="A335" s="39"/>
      <c r="B335" s="40"/>
      <c r="C335" s="227" t="s">
        <v>635</v>
      </c>
      <c r="D335" s="227" t="s">
        <v>146</v>
      </c>
      <c r="E335" s="228" t="s">
        <v>1189</v>
      </c>
      <c r="F335" s="229" t="s">
        <v>1190</v>
      </c>
      <c r="G335" s="230" t="s">
        <v>331</v>
      </c>
      <c r="H335" s="231">
        <v>0.349</v>
      </c>
      <c r="I335" s="232"/>
      <c r="J335" s="233">
        <f>ROUND(I335*H335,2)</f>
        <v>0</v>
      </c>
      <c r="K335" s="229" t="s">
        <v>243</v>
      </c>
      <c r="L335" s="45"/>
      <c r="M335" s="234" t="s">
        <v>1</v>
      </c>
      <c r="N335" s="235" t="s">
        <v>42</v>
      </c>
      <c r="O335" s="92"/>
      <c r="P335" s="236">
        <f>O335*H335</f>
        <v>0</v>
      </c>
      <c r="Q335" s="236">
        <v>1.04359</v>
      </c>
      <c r="R335" s="236">
        <f>Q335*H335</f>
        <v>0.36421291</v>
      </c>
      <c r="S335" s="236">
        <v>0</v>
      </c>
      <c r="T335" s="23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8" t="s">
        <v>160</v>
      </c>
      <c r="AT335" s="238" t="s">
        <v>146</v>
      </c>
      <c r="AU335" s="238" t="s">
        <v>86</v>
      </c>
      <c r="AY335" s="18" t="s">
        <v>143</v>
      </c>
      <c r="BE335" s="239">
        <f>IF(N335="základní",J335,0)</f>
        <v>0</v>
      </c>
      <c r="BF335" s="239">
        <f>IF(N335="snížená",J335,0)</f>
        <v>0</v>
      </c>
      <c r="BG335" s="239">
        <f>IF(N335="zákl. přenesená",J335,0)</f>
        <v>0</v>
      </c>
      <c r="BH335" s="239">
        <f>IF(N335="sníž. přenesená",J335,0)</f>
        <v>0</v>
      </c>
      <c r="BI335" s="239">
        <f>IF(N335="nulová",J335,0)</f>
        <v>0</v>
      </c>
      <c r="BJ335" s="18" t="s">
        <v>84</v>
      </c>
      <c r="BK335" s="239">
        <f>ROUND(I335*H335,2)</f>
        <v>0</v>
      </c>
      <c r="BL335" s="18" t="s">
        <v>160</v>
      </c>
      <c r="BM335" s="238" t="s">
        <v>1191</v>
      </c>
    </row>
    <row r="336" spans="1:47" s="2" customFormat="1" ht="12">
      <c r="A336" s="39"/>
      <c r="B336" s="40"/>
      <c r="C336" s="41"/>
      <c r="D336" s="240" t="s">
        <v>152</v>
      </c>
      <c r="E336" s="41"/>
      <c r="F336" s="241" t="s">
        <v>1192</v>
      </c>
      <c r="G336" s="41"/>
      <c r="H336" s="41"/>
      <c r="I336" s="242"/>
      <c r="J336" s="41"/>
      <c r="K336" s="41"/>
      <c r="L336" s="45"/>
      <c r="M336" s="243"/>
      <c r="N336" s="244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152</v>
      </c>
      <c r="AU336" s="18" t="s">
        <v>86</v>
      </c>
    </row>
    <row r="337" spans="1:51" s="14" customFormat="1" ht="12">
      <c r="A337" s="14"/>
      <c r="B337" s="260"/>
      <c r="C337" s="261"/>
      <c r="D337" s="240" t="s">
        <v>246</v>
      </c>
      <c r="E337" s="262" t="s">
        <v>1</v>
      </c>
      <c r="F337" s="263" t="s">
        <v>1193</v>
      </c>
      <c r="G337" s="261"/>
      <c r="H337" s="264">
        <v>0.349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0" t="s">
        <v>246</v>
      </c>
      <c r="AU337" s="270" t="s">
        <v>86</v>
      </c>
      <c r="AV337" s="14" t="s">
        <v>86</v>
      </c>
      <c r="AW337" s="14" t="s">
        <v>32</v>
      </c>
      <c r="AX337" s="14" t="s">
        <v>84</v>
      </c>
      <c r="AY337" s="270" t="s">
        <v>143</v>
      </c>
    </row>
    <row r="338" spans="1:65" s="2" customFormat="1" ht="16.5" customHeight="1">
      <c r="A338" s="39"/>
      <c r="B338" s="40"/>
      <c r="C338" s="227" t="s">
        <v>640</v>
      </c>
      <c r="D338" s="227" t="s">
        <v>146</v>
      </c>
      <c r="E338" s="228" t="s">
        <v>1194</v>
      </c>
      <c r="F338" s="229" t="s">
        <v>1195</v>
      </c>
      <c r="G338" s="230" t="s">
        <v>292</v>
      </c>
      <c r="H338" s="231">
        <v>15.4</v>
      </c>
      <c r="I338" s="232"/>
      <c r="J338" s="233">
        <f>ROUND(I338*H338,2)</f>
        <v>0</v>
      </c>
      <c r="K338" s="229" t="s">
        <v>243</v>
      </c>
      <c r="L338" s="45"/>
      <c r="M338" s="234" t="s">
        <v>1</v>
      </c>
      <c r="N338" s="235" t="s">
        <v>42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160</v>
      </c>
      <c r="AT338" s="238" t="s">
        <v>146</v>
      </c>
      <c r="AU338" s="238" t="s">
        <v>86</v>
      </c>
      <c r="AY338" s="18" t="s">
        <v>143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84</v>
      </c>
      <c r="BK338" s="239">
        <f>ROUND(I338*H338,2)</f>
        <v>0</v>
      </c>
      <c r="BL338" s="18" t="s">
        <v>160</v>
      </c>
      <c r="BM338" s="238" t="s">
        <v>1196</v>
      </c>
    </row>
    <row r="339" spans="1:47" s="2" customFormat="1" ht="12">
      <c r="A339" s="39"/>
      <c r="B339" s="40"/>
      <c r="C339" s="41"/>
      <c r="D339" s="240" t="s">
        <v>152</v>
      </c>
      <c r="E339" s="41"/>
      <c r="F339" s="241" t="s">
        <v>1197</v>
      </c>
      <c r="G339" s="41"/>
      <c r="H339" s="41"/>
      <c r="I339" s="242"/>
      <c r="J339" s="41"/>
      <c r="K339" s="41"/>
      <c r="L339" s="45"/>
      <c r="M339" s="243"/>
      <c r="N339" s="244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152</v>
      </c>
      <c r="AU339" s="18" t="s">
        <v>86</v>
      </c>
    </row>
    <row r="340" spans="1:51" s="13" customFormat="1" ht="12">
      <c r="A340" s="13"/>
      <c r="B340" s="250"/>
      <c r="C340" s="251"/>
      <c r="D340" s="240" t="s">
        <v>246</v>
      </c>
      <c r="E340" s="252" t="s">
        <v>1</v>
      </c>
      <c r="F340" s="253" t="s">
        <v>1198</v>
      </c>
      <c r="G340" s="251"/>
      <c r="H340" s="252" t="s">
        <v>1</v>
      </c>
      <c r="I340" s="254"/>
      <c r="J340" s="251"/>
      <c r="K340" s="251"/>
      <c r="L340" s="255"/>
      <c r="M340" s="256"/>
      <c r="N340" s="257"/>
      <c r="O340" s="257"/>
      <c r="P340" s="257"/>
      <c r="Q340" s="257"/>
      <c r="R340" s="257"/>
      <c r="S340" s="257"/>
      <c r="T340" s="25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246</v>
      </c>
      <c r="AU340" s="259" t="s">
        <v>86</v>
      </c>
      <c r="AV340" s="13" t="s">
        <v>84</v>
      </c>
      <c r="AW340" s="13" t="s">
        <v>32</v>
      </c>
      <c r="AX340" s="13" t="s">
        <v>77</v>
      </c>
      <c r="AY340" s="259" t="s">
        <v>143</v>
      </c>
    </row>
    <row r="341" spans="1:51" s="14" customFormat="1" ht="12">
      <c r="A341" s="14"/>
      <c r="B341" s="260"/>
      <c r="C341" s="261"/>
      <c r="D341" s="240" t="s">
        <v>246</v>
      </c>
      <c r="E341" s="262" t="s">
        <v>1</v>
      </c>
      <c r="F341" s="263" t="s">
        <v>1199</v>
      </c>
      <c r="G341" s="261"/>
      <c r="H341" s="264">
        <v>7.9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0" t="s">
        <v>246</v>
      </c>
      <c r="AU341" s="270" t="s">
        <v>86</v>
      </c>
      <c r="AV341" s="14" t="s">
        <v>86</v>
      </c>
      <c r="AW341" s="14" t="s">
        <v>32</v>
      </c>
      <c r="AX341" s="14" t="s">
        <v>77</v>
      </c>
      <c r="AY341" s="270" t="s">
        <v>143</v>
      </c>
    </row>
    <row r="342" spans="1:51" s="13" customFormat="1" ht="12">
      <c r="A342" s="13"/>
      <c r="B342" s="250"/>
      <c r="C342" s="251"/>
      <c r="D342" s="240" t="s">
        <v>246</v>
      </c>
      <c r="E342" s="252" t="s">
        <v>1</v>
      </c>
      <c r="F342" s="253" t="s">
        <v>1200</v>
      </c>
      <c r="G342" s="251"/>
      <c r="H342" s="252" t="s">
        <v>1</v>
      </c>
      <c r="I342" s="254"/>
      <c r="J342" s="251"/>
      <c r="K342" s="251"/>
      <c r="L342" s="255"/>
      <c r="M342" s="256"/>
      <c r="N342" s="257"/>
      <c r="O342" s="257"/>
      <c r="P342" s="257"/>
      <c r="Q342" s="257"/>
      <c r="R342" s="257"/>
      <c r="S342" s="257"/>
      <c r="T342" s="25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9" t="s">
        <v>246</v>
      </c>
      <c r="AU342" s="259" t="s">
        <v>86</v>
      </c>
      <c r="AV342" s="13" t="s">
        <v>84</v>
      </c>
      <c r="AW342" s="13" t="s">
        <v>32</v>
      </c>
      <c r="AX342" s="13" t="s">
        <v>77</v>
      </c>
      <c r="AY342" s="259" t="s">
        <v>143</v>
      </c>
    </row>
    <row r="343" spans="1:51" s="14" customFormat="1" ht="12">
      <c r="A343" s="14"/>
      <c r="B343" s="260"/>
      <c r="C343" s="261"/>
      <c r="D343" s="240" t="s">
        <v>246</v>
      </c>
      <c r="E343" s="262" t="s">
        <v>1</v>
      </c>
      <c r="F343" s="263" t="s">
        <v>1201</v>
      </c>
      <c r="G343" s="261"/>
      <c r="H343" s="264">
        <v>7.5</v>
      </c>
      <c r="I343" s="265"/>
      <c r="J343" s="261"/>
      <c r="K343" s="261"/>
      <c r="L343" s="266"/>
      <c r="M343" s="267"/>
      <c r="N343" s="268"/>
      <c r="O343" s="268"/>
      <c r="P343" s="268"/>
      <c r="Q343" s="268"/>
      <c r="R343" s="268"/>
      <c r="S343" s="268"/>
      <c r="T343" s="26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0" t="s">
        <v>246</v>
      </c>
      <c r="AU343" s="270" t="s">
        <v>86</v>
      </c>
      <c r="AV343" s="14" t="s">
        <v>86</v>
      </c>
      <c r="AW343" s="14" t="s">
        <v>32</v>
      </c>
      <c r="AX343" s="14" t="s">
        <v>77</v>
      </c>
      <c r="AY343" s="270" t="s">
        <v>143</v>
      </c>
    </row>
    <row r="344" spans="1:51" s="15" customFormat="1" ht="12">
      <c r="A344" s="15"/>
      <c r="B344" s="271"/>
      <c r="C344" s="272"/>
      <c r="D344" s="240" t="s">
        <v>246</v>
      </c>
      <c r="E344" s="273" t="s">
        <v>1</v>
      </c>
      <c r="F344" s="274" t="s">
        <v>250</v>
      </c>
      <c r="G344" s="272"/>
      <c r="H344" s="275">
        <v>15.4</v>
      </c>
      <c r="I344" s="276"/>
      <c r="J344" s="272"/>
      <c r="K344" s="272"/>
      <c r="L344" s="277"/>
      <c r="M344" s="278"/>
      <c r="N344" s="279"/>
      <c r="O344" s="279"/>
      <c r="P344" s="279"/>
      <c r="Q344" s="279"/>
      <c r="R344" s="279"/>
      <c r="S344" s="279"/>
      <c r="T344" s="280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81" t="s">
        <v>246</v>
      </c>
      <c r="AU344" s="281" t="s">
        <v>86</v>
      </c>
      <c r="AV344" s="15" t="s">
        <v>160</v>
      </c>
      <c r="AW344" s="15" t="s">
        <v>32</v>
      </c>
      <c r="AX344" s="15" t="s">
        <v>84</v>
      </c>
      <c r="AY344" s="281" t="s">
        <v>143</v>
      </c>
    </row>
    <row r="345" spans="1:65" s="2" customFormat="1" ht="16.5" customHeight="1">
      <c r="A345" s="39"/>
      <c r="B345" s="40"/>
      <c r="C345" s="227" t="s">
        <v>648</v>
      </c>
      <c r="D345" s="227" t="s">
        <v>146</v>
      </c>
      <c r="E345" s="228" t="s">
        <v>1202</v>
      </c>
      <c r="F345" s="229" t="s">
        <v>1203</v>
      </c>
      <c r="G345" s="230" t="s">
        <v>242</v>
      </c>
      <c r="H345" s="231">
        <v>23.415</v>
      </c>
      <c r="I345" s="232"/>
      <c r="J345" s="233">
        <f>ROUND(I345*H345,2)</f>
        <v>0</v>
      </c>
      <c r="K345" s="229" t="s">
        <v>243</v>
      </c>
      <c r="L345" s="45"/>
      <c r="M345" s="234" t="s">
        <v>1</v>
      </c>
      <c r="N345" s="235" t="s">
        <v>42</v>
      </c>
      <c r="O345" s="92"/>
      <c r="P345" s="236">
        <f>O345*H345</f>
        <v>0</v>
      </c>
      <c r="Q345" s="236">
        <v>0.00182</v>
      </c>
      <c r="R345" s="236">
        <f>Q345*H345</f>
        <v>0.0426153</v>
      </c>
      <c r="S345" s="236">
        <v>0</v>
      </c>
      <c r="T345" s="237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8" t="s">
        <v>160</v>
      </c>
      <c r="AT345" s="238" t="s">
        <v>146</v>
      </c>
      <c r="AU345" s="238" t="s">
        <v>86</v>
      </c>
      <c r="AY345" s="18" t="s">
        <v>143</v>
      </c>
      <c r="BE345" s="239">
        <f>IF(N345="základní",J345,0)</f>
        <v>0</v>
      </c>
      <c r="BF345" s="239">
        <f>IF(N345="snížená",J345,0)</f>
        <v>0</v>
      </c>
      <c r="BG345" s="239">
        <f>IF(N345="zákl. přenesená",J345,0)</f>
        <v>0</v>
      </c>
      <c r="BH345" s="239">
        <f>IF(N345="sníž. přenesená",J345,0)</f>
        <v>0</v>
      </c>
      <c r="BI345" s="239">
        <f>IF(N345="nulová",J345,0)</f>
        <v>0</v>
      </c>
      <c r="BJ345" s="18" t="s">
        <v>84</v>
      </c>
      <c r="BK345" s="239">
        <f>ROUND(I345*H345,2)</f>
        <v>0</v>
      </c>
      <c r="BL345" s="18" t="s">
        <v>160</v>
      </c>
      <c r="BM345" s="238" t="s">
        <v>1204</v>
      </c>
    </row>
    <row r="346" spans="1:47" s="2" customFormat="1" ht="12">
      <c r="A346" s="39"/>
      <c r="B346" s="40"/>
      <c r="C346" s="41"/>
      <c r="D346" s="240" t="s">
        <v>152</v>
      </c>
      <c r="E346" s="41"/>
      <c r="F346" s="241" t="s">
        <v>1205</v>
      </c>
      <c r="G346" s="41"/>
      <c r="H346" s="41"/>
      <c r="I346" s="242"/>
      <c r="J346" s="41"/>
      <c r="K346" s="41"/>
      <c r="L346" s="45"/>
      <c r="M346" s="243"/>
      <c r="N346" s="244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152</v>
      </c>
      <c r="AU346" s="18" t="s">
        <v>86</v>
      </c>
    </row>
    <row r="347" spans="1:51" s="14" customFormat="1" ht="12">
      <c r="A347" s="14"/>
      <c r="B347" s="260"/>
      <c r="C347" s="261"/>
      <c r="D347" s="240" t="s">
        <v>246</v>
      </c>
      <c r="E347" s="262" t="s">
        <v>1</v>
      </c>
      <c r="F347" s="263" t="s">
        <v>1206</v>
      </c>
      <c r="G347" s="261"/>
      <c r="H347" s="264">
        <v>14.102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0" t="s">
        <v>246</v>
      </c>
      <c r="AU347" s="270" t="s">
        <v>86</v>
      </c>
      <c r="AV347" s="14" t="s">
        <v>86</v>
      </c>
      <c r="AW347" s="14" t="s">
        <v>32</v>
      </c>
      <c r="AX347" s="14" t="s">
        <v>77</v>
      </c>
      <c r="AY347" s="270" t="s">
        <v>143</v>
      </c>
    </row>
    <row r="348" spans="1:51" s="14" customFormat="1" ht="12">
      <c r="A348" s="14"/>
      <c r="B348" s="260"/>
      <c r="C348" s="261"/>
      <c r="D348" s="240" t="s">
        <v>246</v>
      </c>
      <c r="E348" s="262" t="s">
        <v>1</v>
      </c>
      <c r="F348" s="263" t="s">
        <v>1207</v>
      </c>
      <c r="G348" s="261"/>
      <c r="H348" s="264">
        <v>9.313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0" t="s">
        <v>246</v>
      </c>
      <c r="AU348" s="270" t="s">
        <v>86</v>
      </c>
      <c r="AV348" s="14" t="s">
        <v>86</v>
      </c>
      <c r="AW348" s="14" t="s">
        <v>32</v>
      </c>
      <c r="AX348" s="14" t="s">
        <v>77</v>
      </c>
      <c r="AY348" s="270" t="s">
        <v>143</v>
      </c>
    </row>
    <row r="349" spans="1:51" s="15" customFormat="1" ht="12">
      <c r="A349" s="15"/>
      <c r="B349" s="271"/>
      <c r="C349" s="272"/>
      <c r="D349" s="240" t="s">
        <v>246</v>
      </c>
      <c r="E349" s="273" t="s">
        <v>1</v>
      </c>
      <c r="F349" s="274" t="s">
        <v>250</v>
      </c>
      <c r="G349" s="272"/>
      <c r="H349" s="275">
        <v>23.415</v>
      </c>
      <c r="I349" s="276"/>
      <c r="J349" s="272"/>
      <c r="K349" s="272"/>
      <c r="L349" s="277"/>
      <c r="M349" s="278"/>
      <c r="N349" s="279"/>
      <c r="O349" s="279"/>
      <c r="P349" s="279"/>
      <c r="Q349" s="279"/>
      <c r="R349" s="279"/>
      <c r="S349" s="279"/>
      <c r="T349" s="28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1" t="s">
        <v>246</v>
      </c>
      <c r="AU349" s="281" t="s">
        <v>86</v>
      </c>
      <c r="AV349" s="15" t="s">
        <v>160</v>
      </c>
      <c r="AW349" s="15" t="s">
        <v>32</v>
      </c>
      <c r="AX349" s="15" t="s">
        <v>84</v>
      </c>
      <c r="AY349" s="281" t="s">
        <v>143</v>
      </c>
    </row>
    <row r="350" spans="1:65" s="2" customFormat="1" ht="16.5" customHeight="1">
      <c r="A350" s="39"/>
      <c r="B350" s="40"/>
      <c r="C350" s="227" t="s">
        <v>653</v>
      </c>
      <c r="D350" s="227" t="s">
        <v>146</v>
      </c>
      <c r="E350" s="228" t="s">
        <v>1208</v>
      </c>
      <c r="F350" s="229" t="s">
        <v>1209</v>
      </c>
      <c r="G350" s="230" t="s">
        <v>242</v>
      </c>
      <c r="H350" s="231">
        <v>23.415</v>
      </c>
      <c r="I350" s="232"/>
      <c r="J350" s="233">
        <f>ROUND(I350*H350,2)</f>
        <v>0</v>
      </c>
      <c r="K350" s="229" t="s">
        <v>243</v>
      </c>
      <c r="L350" s="45"/>
      <c r="M350" s="234" t="s">
        <v>1</v>
      </c>
      <c r="N350" s="235" t="s">
        <v>42</v>
      </c>
      <c r="O350" s="92"/>
      <c r="P350" s="236">
        <f>O350*H350</f>
        <v>0</v>
      </c>
      <c r="Q350" s="236">
        <v>4E-05</v>
      </c>
      <c r="R350" s="236">
        <f>Q350*H350</f>
        <v>0.0009366</v>
      </c>
      <c r="S350" s="236">
        <v>0</v>
      </c>
      <c r="T350" s="23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160</v>
      </c>
      <c r="AT350" s="238" t="s">
        <v>146</v>
      </c>
      <c r="AU350" s="238" t="s">
        <v>86</v>
      </c>
      <c r="AY350" s="18" t="s">
        <v>143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84</v>
      </c>
      <c r="BK350" s="239">
        <f>ROUND(I350*H350,2)</f>
        <v>0</v>
      </c>
      <c r="BL350" s="18" t="s">
        <v>160</v>
      </c>
      <c r="BM350" s="238" t="s">
        <v>1210</v>
      </c>
    </row>
    <row r="351" spans="1:47" s="2" customFormat="1" ht="12">
      <c r="A351" s="39"/>
      <c r="B351" s="40"/>
      <c r="C351" s="41"/>
      <c r="D351" s="240" t="s">
        <v>152</v>
      </c>
      <c r="E351" s="41"/>
      <c r="F351" s="241" t="s">
        <v>1211</v>
      </c>
      <c r="G351" s="41"/>
      <c r="H351" s="41"/>
      <c r="I351" s="242"/>
      <c r="J351" s="41"/>
      <c r="K351" s="41"/>
      <c r="L351" s="45"/>
      <c r="M351" s="243"/>
      <c r="N351" s="244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152</v>
      </c>
      <c r="AU351" s="18" t="s">
        <v>86</v>
      </c>
    </row>
    <row r="352" spans="1:51" s="14" customFormat="1" ht="12">
      <c r="A352" s="14"/>
      <c r="B352" s="260"/>
      <c r="C352" s="261"/>
      <c r="D352" s="240" t="s">
        <v>246</v>
      </c>
      <c r="E352" s="262" t="s">
        <v>1</v>
      </c>
      <c r="F352" s="263" t="s">
        <v>1212</v>
      </c>
      <c r="G352" s="261"/>
      <c r="H352" s="264">
        <v>23.415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0" t="s">
        <v>246</v>
      </c>
      <c r="AU352" s="270" t="s">
        <v>86</v>
      </c>
      <c r="AV352" s="14" t="s">
        <v>86</v>
      </c>
      <c r="AW352" s="14" t="s">
        <v>32</v>
      </c>
      <c r="AX352" s="14" t="s">
        <v>84</v>
      </c>
      <c r="AY352" s="270" t="s">
        <v>143</v>
      </c>
    </row>
    <row r="353" spans="1:65" s="2" customFormat="1" ht="16.5" customHeight="1">
      <c r="A353" s="39"/>
      <c r="B353" s="40"/>
      <c r="C353" s="227" t="s">
        <v>658</v>
      </c>
      <c r="D353" s="227" t="s">
        <v>146</v>
      </c>
      <c r="E353" s="228" t="s">
        <v>1213</v>
      </c>
      <c r="F353" s="229" t="s">
        <v>1214</v>
      </c>
      <c r="G353" s="230" t="s">
        <v>331</v>
      </c>
      <c r="H353" s="231">
        <v>1.848</v>
      </c>
      <c r="I353" s="232"/>
      <c r="J353" s="233">
        <f>ROUND(I353*H353,2)</f>
        <v>0</v>
      </c>
      <c r="K353" s="229" t="s">
        <v>243</v>
      </c>
      <c r="L353" s="45"/>
      <c r="M353" s="234" t="s">
        <v>1</v>
      </c>
      <c r="N353" s="235" t="s">
        <v>42</v>
      </c>
      <c r="O353" s="92"/>
      <c r="P353" s="236">
        <f>O353*H353</f>
        <v>0</v>
      </c>
      <c r="Q353" s="236">
        <v>1.03845</v>
      </c>
      <c r="R353" s="236">
        <f>Q353*H353</f>
        <v>1.9190556000000003</v>
      </c>
      <c r="S353" s="236">
        <v>0</v>
      </c>
      <c r="T353" s="23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8" t="s">
        <v>160</v>
      </c>
      <c r="AT353" s="238" t="s">
        <v>146</v>
      </c>
      <c r="AU353" s="238" t="s">
        <v>86</v>
      </c>
      <c r="AY353" s="18" t="s">
        <v>143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8" t="s">
        <v>84</v>
      </c>
      <c r="BK353" s="239">
        <f>ROUND(I353*H353,2)</f>
        <v>0</v>
      </c>
      <c r="BL353" s="18" t="s">
        <v>160</v>
      </c>
      <c r="BM353" s="238" t="s">
        <v>1215</v>
      </c>
    </row>
    <row r="354" spans="1:47" s="2" customFormat="1" ht="12">
      <c r="A354" s="39"/>
      <c r="B354" s="40"/>
      <c r="C354" s="41"/>
      <c r="D354" s="240" t="s">
        <v>152</v>
      </c>
      <c r="E354" s="41"/>
      <c r="F354" s="241" t="s">
        <v>1216</v>
      </c>
      <c r="G354" s="41"/>
      <c r="H354" s="41"/>
      <c r="I354" s="242"/>
      <c r="J354" s="41"/>
      <c r="K354" s="41"/>
      <c r="L354" s="45"/>
      <c r="M354" s="243"/>
      <c r="N354" s="244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152</v>
      </c>
      <c r="AU354" s="18" t="s">
        <v>86</v>
      </c>
    </row>
    <row r="355" spans="1:51" s="14" customFormat="1" ht="12">
      <c r="A355" s="14"/>
      <c r="B355" s="260"/>
      <c r="C355" s="261"/>
      <c r="D355" s="240" t="s">
        <v>246</v>
      </c>
      <c r="E355" s="262" t="s">
        <v>1</v>
      </c>
      <c r="F355" s="263" t="s">
        <v>1217</v>
      </c>
      <c r="G355" s="261"/>
      <c r="H355" s="264">
        <v>1.848</v>
      </c>
      <c r="I355" s="265"/>
      <c r="J355" s="261"/>
      <c r="K355" s="261"/>
      <c r="L355" s="266"/>
      <c r="M355" s="267"/>
      <c r="N355" s="268"/>
      <c r="O355" s="268"/>
      <c r="P355" s="268"/>
      <c r="Q355" s="268"/>
      <c r="R355" s="268"/>
      <c r="S355" s="268"/>
      <c r="T355" s="26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0" t="s">
        <v>246</v>
      </c>
      <c r="AU355" s="270" t="s">
        <v>86</v>
      </c>
      <c r="AV355" s="14" t="s">
        <v>86</v>
      </c>
      <c r="AW355" s="14" t="s">
        <v>32</v>
      </c>
      <c r="AX355" s="14" t="s">
        <v>84</v>
      </c>
      <c r="AY355" s="270" t="s">
        <v>143</v>
      </c>
    </row>
    <row r="356" spans="1:65" s="2" customFormat="1" ht="24.15" customHeight="1">
      <c r="A356" s="39"/>
      <c r="B356" s="40"/>
      <c r="C356" s="227" t="s">
        <v>663</v>
      </c>
      <c r="D356" s="227" t="s">
        <v>146</v>
      </c>
      <c r="E356" s="228" t="s">
        <v>1218</v>
      </c>
      <c r="F356" s="229" t="s">
        <v>1219</v>
      </c>
      <c r="G356" s="230" t="s">
        <v>267</v>
      </c>
      <c r="H356" s="231">
        <v>16.3</v>
      </c>
      <c r="I356" s="232"/>
      <c r="J356" s="233">
        <f>ROUND(I356*H356,2)</f>
        <v>0</v>
      </c>
      <c r="K356" s="229" t="s">
        <v>1</v>
      </c>
      <c r="L356" s="45"/>
      <c r="M356" s="234" t="s">
        <v>1</v>
      </c>
      <c r="N356" s="235" t="s">
        <v>42</v>
      </c>
      <c r="O356" s="92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8" t="s">
        <v>160</v>
      </c>
      <c r="AT356" s="238" t="s">
        <v>146</v>
      </c>
      <c r="AU356" s="238" t="s">
        <v>86</v>
      </c>
      <c r="AY356" s="18" t="s">
        <v>143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8" t="s">
        <v>84</v>
      </c>
      <c r="BK356" s="239">
        <f>ROUND(I356*H356,2)</f>
        <v>0</v>
      </c>
      <c r="BL356" s="18" t="s">
        <v>160</v>
      </c>
      <c r="BM356" s="238" t="s">
        <v>1220</v>
      </c>
    </row>
    <row r="357" spans="1:47" s="2" customFormat="1" ht="12">
      <c r="A357" s="39"/>
      <c r="B357" s="40"/>
      <c r="C357" s="41"/>
      <c r="D357" s="240" t="s">
        <v>152</v>
      </c>
      <c r="E357" s="41"/>
      <c r="F357" s="241" t="s">
        <v>1219</v>
      </c>
      <c r="G357" s="41"/>
      <c r="H357" s="41"/>
      <c r="I357" s="242"/>
      <c r="J357" s="41"/>
      <c r="K357" s="41"/>
      <c r="L357" s="45"/>
      <c r="M357" s="243"/>
      <c r="N357" s="244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152</v>
      </c>
      <c r="AU357" s="18" t="s">
        <v>86</v>
      </c>
    </row>
    <row r="358" spans="1:51" s="14" customFormat="1" ht="12">
      <c r="A358" s="14"/>
      <c r="B358" s="260"/>
      <c r="C358" s="261"/>
      <c r="D358" s="240" t="s">
        <v>246</v>
      </c>
      <c r="E358" s="262" t="s">
        <v>1</v>
      </c>
      <c r="F358" s="263" t="s">
        <v>311</v>
      </c>
      <c r="G358" s="261"/>
      <c r="H358" s="264">
        <v>16.3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0" t="s">
        <v>246</v>
      </c>
      <c r="AU358" s="270" t="s">
        <v>86</v>
      </c>
      <c r="AV358" s="14" t="s">
        <v>86</v>
      </c>
      <c r="AW358" s="14" t="s">
        <v>32</v>
      </c>
      <c r="AX358" s="14" t="s">
        <v>84</v>
      </c>
      <c r="AY358" s="270" t="s">
        <v>143</v>
      </c>
    </row>
    <row r="359" spans="1:63" s="12" customFormat="1" ht="22.8" customHeight="1">
      <c r="A359" s="12"/>
      <c r="B359" s="211"/>
      <c r="C359" s="212"/>
      <c r="D359" s="213" t="s">
        <v>76</v>
      </c>
      <c r="E359" s="225" t="s">
        <v>160</v>
      </c>
      <c r="F359" s="225" t="s">
        <v>621</v>
      </c>
      <c r="G359" s="212"/>
      <c r="H359" s="212"/>
      <c r="I359" s="215"/>
      <c r="J359" s="226">
        <f>BK359</f>
        <v>0</v>
      </c>
      <c r="K359" s="212"/>
      <c r="L359" s="217"/>
      <c r="M359" s="218"/>
      <c r="N359" s="219"/>
      <c r="O359" s="219"/>
      <c r="P359" s="220">
        <f>SUM(P360:P368)</f>
        <v>0</v>
      </c>
      <c r="Q359" s="219"/>
      <c r="R359" s="220">
        <f>SUM(R360:R368)</f>
        <v>65.209</v>
      </c>
      <c r="S359" s="219"/>
      <c r="T359" s="221">
        <f>SUM(T360:T368)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22" t="s">
        <v>84</v>
      </c>
      <c r="AT359" s="223" t="s">
        <v>76</v>
      </c>
      <c r="AU359" s="223" t="s">
        <v>84</v>
      </c>
      <c r="AY359" s="222" t="s">
        <v>143</v>
      </c>
      <c r="BK359" s="224">
        <f>SUM(BK360:BK368)</f>
        <v>0</v>
      </c>
    </row>
    <row r="360" spans="1:65" s="2" customFormat="1" ht="16.5" customHeight="1">
      <c r="A360" s="39"/>
      <c r="B360" s="40"/>
      <c r="C360" s="227" t="s">
        <v>669</v>
      </c>
      <c r="D360" s="227" t="s">
        <v>146</v>
      </c>
      <c r="E360" s="228" t="s">
        <v>1221</v>
      </c>
      <c r="F360" s="229" t="s">
        <v>1222</v>
      </c>
      <c r="G360" s="230" t="s">
        <v>331</v>
      </c>
      <c r="H360" s="231">
        <v>61.282</v>
      </c>
      <c r="I360" s="232"/>
      <c r="J360" s="233">
        <f>ROUND(I360*H360,2)</f>
        <v>0</v>
      </c>
      <c r="K360" s="229" t="s">
        <v>1</v>
      </c>
      <c r="L360" s="45"/>
      <c r="M360" s="234" t="s">
        <v>1</v>
      </c>
      <c r="N360" s="235" t="s">
        <v>42</v>
      </c>
      <c r="O360" s="92"/>
      <c r="P360" s="236">
        <f>O360*H360</f>
        <v>0</v>
      </c>
      <c r="Q360" s="236">
        <v>1</v>
      </c>
      <c r="R360" s="236">
        <f>Q360*H360</f>
        <v>61.282</v>
      </c>
      <c r="S360" s="236">
        <v>0</v>
      </c>
      <c r="T360" s="23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8" t="s">
        <v>160</v>
      </c>
      <c r="AT360" s="238" t="s">
        <v>146</v>
      </c>
      <c r="AU360" s="238" t="s">
        <v>86</v>
      </c>
      <c r="AY360" s="18" t="s">
        <v>143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8" t="s">
        <v>84</v>
      </c>
      <c r="BK360" s="239">
        <f>ROUND(I360*H360,2)</f>
        <v>0</v>
      </c>
      <c r="BL360" s="18" t="s">
        <v>160</v>
      </c>
      <c r="BM360" s="238" t="s">
        <v>1223</v>
      </c>
    </row>
    <row r="361" spans="1:47" s="2" customFormat="1" ht="12">
      <c r="A361" s="39"/>
      <c r="B361" s="40"/>
      <c r="C361" s="41"/>
      <c r="D361" s="240" t="s">
        <v>152</v>
      </c>
      <c r="E361" s="41"/>
      <c r="F361" s="241" t="s">
        <v>1222</v>
      </c>
      <c r="G361" s="41"/>
      <c r="H361" s="41"/>
      <c r="I361" s="242"/>
      <c r="J361" s="41"/>
      <c r="K361" s="41"/>
      <c r="L361" s="45"/>
      <c r="M361" s="243"/>
      <c r="N361" s="244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152</v>
      </c>
      <c r="AU361" s="18" t="s">
        <v>86</v>
      </c>
    </row>
    <row r="362" spans="1:51" s="14" customFormat="1" ht="12">
      <c r="A362" s="14"/>
      <c r="B362" s="260"/>
      <c r="C362" s="261"/>
      <c r="D362" s="240" t="s">
        <v>246</v>
      </c>
      <c r="E362" s="262" t="s">
        <v>1</v>
      </c>
      <c r="F362" s="263" t="s">
        <v>1224</v>
      </c>
      <c r="G362" s="261"/>
      <c r="H362" s="264">
        <v>61.282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0" t="s">
        <v>246</v>
      </c>
      <c r="AU362" s="270" t="s">
        <v>86</v>
      </c>
      <c r="AV362" s="14" t="s">
        <v>86</v>
      </c>
      <c r="AW362" s="14" t="s">
        <v>32</v>
      </c>
      <c r="AX362" s="14" t="s">
        <v>84</v>
      </c>
      <c r="AY362" s="270" t="s">
        <v>143</v>
      </c>
    </row>
    <row r="363" spans="1:65" s="2" customFormat="1" ht="16.5" customHeight="1">
      <c r="A363" s="39"/>
      <c r="B363" s="40"/>
      <c r="C363" s="227" t="s">
        <v>674</v>
      </c>
      <c r="D363" s="227" t="s">
        <v>146</v>
      </c>
      <c r="E363" s="228" t="s">
        <v>1225</v>
      </c>
      <c r="F363" s="229" t="s">
        <v>1226</v>
      </c>
      <c r="G363" s="230" t="s">
        <v>331</v>
      </c>
      <c r="H363" s="231">
        <v>1.145</v>
      </c>
      <c r="I363" s="232"/>
      <c r="J363" s="233">
        <f>ROUND(I363*H363,2)</f>
        <v>0</v>
      </c>
      <c r="K363" s="229" t="s">
        <v>1</v>
      </c>
      <c r="L363" s="45"/>
      <c r="M363" s="234" t="s">
        <v>1</v>
      </c>
      <c r="N363" s="235" t="s">
        <v>42</v>
      </c>
      <c r="O363" s="92"/>
      <c r="P363" s="236">
        <f>O363*H363</f>
        <v>0</v>
      </c>
      <c r="Q363" s="236">
        <v>1</v>
      </c>
      <c r="R363" s="236">
        <f>Q363*H363</f>
        <v>1.145</v>
      </c>
      <c r="S363" s="236">
        <v>0</v>
      </c>
      <c r="T363" s="23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160</v>
      </c>
      <c r="AT363" s="238" t="s">
        <v>146</v>
      </c>
      <c r="AU363" s="238" t="s">
        <v>86</v>
      </c>
      <c r="AY363" s="18" t="s">
        <v>143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84</v>
      </c>
      <c r="BK363" s="239">
        <f>ROUND(I363*H363,2)</f>
        <v>0</v>
      </c>
      <c r="BL363" s="18" t="s">
        <v>160</v>
      </c>
      <c r="BM363" s="238" t="s">
        <v>1227</v>
      </c>
    </row>
    <row r="364" spans="1:47" s="2" customFormat="1" ht="12">
      <c r="A364" s="39"/>
      <c r="B364" s="40"/>
      <c r="C364" s="41"/>
      <c r="D364" s="240" t="s">
        <v>152</v>
      </c>
      <c r="E364" s="41"/>
      <c r="F364" s="241" t="s">
        <v>1226</v>
      </c>
      <c r="G364" s="41"/>
      <c r="H364" s="41"/>
      <c r="I364" s="242"/>
      <c r="J364" s="41"/>
      <c r="K364" s="41"/>
      <c r="L364" s="45"/>
      <c r="M364" s="243"/>
      <c r="N364" s="244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152</v>
      </c>
      <c r="AU364" s="18" t="s">
        <v>86</v>
      </c>
    </row>
    <row r="365" spans="1:51" s="14" customFormat="1" ht="12">
      <c r="A365" s="14"/>
      <c r="B365" s="260"/>
      <c r="C365" s="261"/>
      <c r="D365" s="240" t="s">
        <v>246</v>
      </c>
      <c r="E365" s="262" t="s">
        <v>1</v>
      </c>
      <c r="F365" s="263" t="s">
        <v>1228</v>
      </c>
      <c r="G365" s="261"/>
      <c r="H365" s="264">
        <v>1.145</v>
      </c>
      <c r="I365" s="265"/>
      <c r="J365" s="261"/>
      <c r="K365" s="261"/>
      <c r="L365" s="266"/>
      <c r="M365" s="267"/>
      <c r="N365" s="268"/>
      <c r="O365" s="268"/>
      <c r="P365" s="268"/>
      <c r="Q365" s="268"/>
      <c r="R365" s="268"/>
      <c r="S365" s="268"/>
      <c r="T365" s="26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0" t="s">
        <v>246</v>
      </c>
      <c r="AU365" s="270" t="s">
        <v>86</v>
      </c>
      <c r="AV365" s="14" t="s">
        <v>86</v>
      </c>
      <c r="AW365" s="14" t="s">
        <v>32</v>
      </c>
      <c r="AX365" s="14" t="s">
        <v>84</v>
      </c>
      <c r="AY365" s="270" t="s">
        <v>143</v>
      </c>
    </row>
    <row r="366" spans="1:65" s="2" customFormat="1" ht="16.5" customHeight="1">
      <c r="A366" s="39"/>
      <c r="B366" s="40"/>
      <c r="C366" s="227" t="s">
        <v>679</v>
      </c>
      <c r="D366" s="227" t="s">
        <v>146</v>
      </c>
      <c r="E366" s="228" t="s">
        <v>1229</v>
      </c>
      <c r="F366" s="229" t="s">
        <v>1230</v>
      </c>
      <c r="G366" s="230" t="s">
        <v>331</v>
      </c>
      <c r="H366" s="231">
        <v>2.782</v>
      </c>
      <c r="I366" s="232"/>
      <c r="J366" s="233">
        <f>ROUND(I366*H366,2)</f>
        <v>0</v>
      </c>
      <c r="K366" s="229" t="s">
        <v>1</v>
      </c>
      <c r="L366" s="45"/>
      <c r="M366" s="234" t="s">
        <v>1</v>
      </c>
      <c r="N366" s="235" t="s">
        <v>42</v>
      </c>
      <c r="O366" s="92"/>
      <c r="P366" s="236">
        <f>O366*H366</f>
        <v>0</v>
      </c>
      <c r="Q366" s="236">
        <v>1</v>
      </c>
      <c r="R366" s="236">
        <f>Q366*H366</f>
        <v>2.782</v>
      </c>
      <c r="S366" s="236">
        <v>0</v>
      </c>
      <c r="T366" s="237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8" t="s">
        <v>160</v>
      </c>
      <c r="AT366" s="238" t="s">
        <v>146</v>
      </c>
      <c r="AU366" s="238" t="s">
        <v>86</v>
      </c>
      <c r="AY366" s="18" t="s">
        <v>143</v>
      </c>
      <c r="BE366" s="239">
        <f>IF(N366="základní",J366,0)</f>
        <v>0</v>
      </c>
      <c r="BF366" s="239">
        <f>IF(N366="snížená",J366,0)</f>
        <v>0</v>
      </c>
      <c r="BG366" s="239">
        <f>IF(N366="zákl. přenesená",J366,0)</f>
        <v>0</v>
      </c>
      <c r="BH366" s="239">
        <f>IF(N366="sníž. přenesená",J366,0)</f>
        <v>0</v>
      </c>
      <c r="BI366" s="239">
        <f>IF(N366="nulová",J366,0)</f>
        <v>0</v>
      </c>
      <c r="BJ366" s="18" t="s">
        <v>84</v>
      </c>
      <c r="BK366" s="239">
        <f>ROUND(I366*H366,2)</f>
        <v>0</v>
      </c>
      <c r="BL366" s="18" t="s">
        <v>160</v>
      </c>
      <c r="BM366" s="238" t="s">
        <v>1231</v>
      </c>
    </row>
    <row r="367" spans="1:47" s="2" customFormat="1" ht="12">
      <c r="A367" s="39"/>
      <c r="B367" s="40"/>
      <c r="C367" s="41"/>
      <c r="D367" s="240" t="s">
        <v>152</v>
      </c>
      <c r="E367" s="41"/>
      <c r="F367" s="241" t="s">
        <v>1230</v>
      </c>
      <c r="G367" s="41"/>
      <c r="H367" s="41"/>
      <c r="I367" s="242"/>
      <c r="J367" s="41"/>
      <c r="K367" s="41"/>
      <c r="L367" s="45"/>
      <c r="M367" s="243"/>
      <c r="N367" s="244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152</v>
      </c>
      <c r="AU367" s="18" t="s">
        <v>86</v>
      </c>
    </row>
    <row r="368" spans="1:51" s="14" customFormat="1" ht="12">
      <c r="A368" s="14"/>
      <c r="B368" s="260"/>
      <c r="C368" s="261"/>
      <c r="D368" s="240" t="s">
        <v>246</v>
      </c>
      <c r="E368" s="262" t="s">
        <v>1</v>
      </c>
      <c r="F368" s="263" t="s">
        <v>1232</v>
      </c>
      <c r="G368" s="261"/>
      <c r="H368" s="264">
        <v>2.782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0" t="s">
        <v>246</v>
      </c>
      <c r="AU368" s="270" t="s">
        <v>86</v>
      </c>
      <c r="AV368" s="14" t="s">
        <v>86</v>
      </c>
      <c r="AW368" s="14" t="s">
        <v>32</v>
      </c>
      <c r="AX368" s="14" t="s">
        <v>84</v>
      </c>
      <c r="AY368" s="270" t="s">
        <v>143</v>
      </c>
    </row>
    <row r="369" spans="1:63" s="12" customFormat="1" ht="22.8" customHeight="1">
      <c r="A369" s="12"/>
      <c r="B369" s="211"/>
      <c r="C369" s="212"/>
      <c r="D369" s="213" t="s">
        <v>76</v>
      </c>
      <c r="E369" s="225" t="s">
        <v>142</v>
      </c>
      <c r="F369" s="225" t="s">
        <v>628</v>
      </c>
      <c r="G369" s="212"/>
      <c r="H369" s="212"/>
      <c r="I369" s="215"/>
      <c r="J369" s="226">
        <f>BK369</f>
        <v>0</v>
      </c>
      <c r="K369" s="212"/>
      <c r="L369" s="217"/>
      <c r="M369" s="218"/>
      <c r="N369" s="219"/>
      <c r="O369" s="219"/>
      <c r="P369" s="220">
        <f>SUM(P370:P378)</f>
        <v>0</v>
      </c>
      <c r="Q369" s="219"/>
      <c r="R369" s="220">
        <f>SUM(R370:R378)</f>
        <v>1.4326409999999998</v>
      </c>
      <c r="S369" s="219"/>
      <c r="T369" s="221">
        <f>SUM(T370:T378)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2" t="s">
        <v>84</v>
      </c>
      <c r="AT369" s="223" t="s">
        <v>76</v>
      </c>
      <c r="AU369" s="223" t="s">
        <v>84</v>
      </c>
      <c r="AY369" s="222" t="s">
        <v>143</v>
      </c>
      <c r="BK369" s="224">
        <f>SUM(BK370:BK378)</f>
        <v>0</v>
      </c>
    </row>
    <row r="370" spans="1:65" s="2" customFormat="1" ht="16.5" customHeight="1">
      <c r="A370" s="39"/>
      <c r="B370" s="40"/>
      <c r="C370" s="227" t="s">
        <v>684</v>
      </c>
      <c r="D370" s="227" t="s">
        <v>146</v>
      </c>
      <c r="E370" s="228" t="s">
        <v>1233</v>
      </c>
      <c r="F370" s="229" t="s">
        <v>1234</v>
      </c>
      <c r="G370" s="230" t="s">
        <v>242</v>
      </c>
      <c r="H370" s="231">
        <v>5.55</v>
      </c>
      <c r="I370" s="232"/>
      <c r="J370" s="233">
        <f>ROUND(I370*H370,2)</f>
        <v>0</v>
      </c>
      <c r="K370" s="229" t="s">
        <v>243</v>
      </c>
      <c r="L370" s="45"/>
      <c r="M370" s="234" t="s">
        <v>1</v>
      </c>
      <c r="N370" s="235" t="s">
        <v>42</v>
      </c>
      <c r="O370" s="92"/>
      <c r="P370" s="236">
        <f>O370*H370</f>
        <v>0</v>
      </c>
      <c r="Q370" s="236">
        <v>0</v>
      </c>
      <c r="R370" s="236">
        <f>Q370*H370</f>
        <v>0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160</v>
      </c>
      <c r="AT370" s="238" t="s">
        <v>146</v>
      </c>
      <c r="AU370" s="238" t="s">
        <v>86</v>
      </c>
      <c r="AY370" s="18" t="s">
        <v>143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84</v>
      </c>
      <c r="BK370" s="239">
        <f>ROUND(I370*H370,2)</f>
        <v>0</v>
      </c>
      <c r="BL370" s="18" t="s">
        <v>160</v>
      </c>
      <c r="BM370" s="238" t="s">
        <v>1235</v>
      </c>
    </row>
    <row r="371" spans="1:47" s="2" customFormat="1" ht="12">
      <c r="A371" s="39"/>
      <c r="B371" s="40"/>
      <c r="C371" s="41"/>
      <c r="D371" s="240" t="s">
        <v>152</v>
      </c>
      <c r="E371" s="41"/>
      <c r="F371" s="241" t="s">
        <v>1236</v>
      </c>
      <c r="G371" s="41"/>
      <c r="H371" s="41"/>
      <c r="I371" s="242"/>
      <c r="J371" s="41"/>
      <c r="K371" s="41"/>
      <c r="L371" s="45"/>
      <c r="M371" s="243"/>
      <c r="N371" s="244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152</v>
      </c>
      <c r="AU371" s="18" t="s">
        <v>86</v>
      </c>
    </row>
    <row r="372" spans="1:51" s="14" customFormat="1" ht="12">
      <c r="A372" s="14"/>
      <c r="B372" s="260"/>
      <c r="C372" s="261"/>
      <c r="D372" s="240" t="s">
        <v>246</v>
      </c>
      <c r="E372" s="262" t="s">
        <v>1</v>
      </c>
      <c r="F372" s="263" t="s">
        <v>1043</v>
      </c>
      <c r="G372" s="261"/>
      <c r="H372" s="264">
        <v>5.55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0" t="s">
        <v>246</v>
      </c>
      <c r="AU372" s="270" t="s">
        <v>86</v>
      </c>
      <c r="AV372" s="14" t="s">
        <v>86</v>
      </c>
      <c r="AW372" s="14" t="s">
        <v>32</v>
      </c>
      <c r="AX372" s="14" t="s">
        <v>84</v>
      </c>
      <c r="AY372" s="270" t="s">
        <v>143</v>
      </c>
    </row>
    <row r="373" spans="1:65" s="2" customFormat="1" ht="16.5" customHeight="1">
      <c r="A373" s="39"/>
      <c r="B373" s="40"/>
      <c r="C373" s="227" t="s">
        <v>689</v>
      </c>
      <c r="D373" s="227" t="s">
        <v>146</v>
      </c>
      <c r="E373" s="228" t="s">
        <v>1237</v>
      </c>
      <c r="F373" s="229" t="s">
        <v>1238</v>
      </c>
      <c r="G373" s="230" t="s">
        <v>242</v>
      </c>
      <c r="H373" s="231">
        <v>5.55</v>
      </c>
      <c r="I373" s="232"/>
      <c r="J373" s="233">
        <f>ROUND(I373*H373,2)</f>
        <v>0</v>
      </c>
      <c r="K373" s="229" t="s">
        <v>243</v>
      </c>
      <c r="L373" s="45"/>
      <c r="M373" s="234" t="s">
        <v>1</v>
      </c>
      <c r="N373" s="235" t="s">
        <v>42</v>
      </c>
      <c r="O373" s="92"/>
      <c r="P373" s="236">
        <f>O373*H373</f>
        <v>0</v>
      </c>
      <c r="Q373" s="236">
        <v>0.10362</v>
      </c>
      <c r="R373" s="236">
        <f>Q373*H373</f>
        <v>0.575091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160</v>
      </c>
      <c r="AT373" s="238" t="s">
        <v>146</v>
      </c>
      <c r="AU373" s="238" t="s">
        <v>86</v>
      </c>
      <c r="AY373" s="18" t="s">
        <v>143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84</v>
      </c>
      <c r="BK373" s="239">
        <f>ROUND(I373*H373,2)</f>
        <v>0</v>
      </c>
      <c r="BL373" s="18" t="s">
        <v>160</v>
      </c>
      <c r="BM373" s="238" t="s">
        <v>1239</v>
      </c>
    </row>
    <row r="374" spans="1:47" s="2" customFormat="1" ht="12">
      <c r="A374" s="39"/>
      <c r="B374" s="40"/>
      <c r="C374" s="41"/>
      <c r="D374" s="240" t="s">
        <v>152</v>
      </c>
      <c r="E374" s="41"/>
      <c r="F374" s="241" t="s">
        <v>1240</v>
      </c>
      <c r="G374" s="41"/>
      <c r="H374" s="41"/>
      <c r="I374" s="242"/>
      <c r="J374" s="41"/>
      <c r="K374" s="41"/>
      <c r="L374" s="45"/>
      <c r="M374" s="243"/>
      <c r="N374" s="244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152</v>
      </c>
      <c r="AU374" s="18" t="s">
        <v>86</v>
      </c>
    </row>
    <row r="375" spans="1:51" s="14" customFormat="1" ht="12">
      <c r="A375" s="14"/>
      <c r="B375" s="260"/>
      <c r="C375" s="261"/>
      <c r="D375" s="240" t="s">
        <v>246</v>
      </c>
      <c r="E375" s="262" t="s">
        <v>1</v>
      </c>
      <c r="F375" s="263" t="s">
        <v>1043</v>
      </c>
      <c r="G375" s="261"/>
      <c r="H375" s="264">
        <v>5.55</v>
      </c>
      <c r="I375" s="265"/>
      <c r="J375" s="261"/>
      <c r="K375" s="261"/>
      <c r="L375" s="266"/>
      <c r="M375" s="267"/>
      <c r="N375" s="268"/>
      <c r="O375" s="268"/>
      <c r="P375" s="268"/>
      <c r="Q375" s="268"/>
      <c r="R375" s="268"/>
      <c r="S375" s="268"/>
      <c r="T375" s="26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0" t="s">
        <v>246</v>
      </c>
      <c r="AU375" s="270" t="s">
        <v>86</v>
      </c>
      <c r="AV375" s="14" t="s">
        <v>86</v>
      </c>
      <c r="AW375" s="14" t="s">
        <v>32</v>
      </c>
      <c r="AX375" s="14" t="s">
        <v>84</v>
      </c>
      <c r="AY375" s="270" t="s">
        <v>143</v>
      </c>
    </row>
    <row r="376" spans="1:65" s="2" customFormat="1" ht="16.5" customHeight="1">
      <c r="A376" s="39"/>
      <c r="B376" s="40"/>
      <c r="C376" s="282" t="s">
        <v>695</v>
      </c>
      <c r="D376" s="282" t="s">
        <v>533</v>
      </c>
      <c r="E376" s="283" t="s">
        <v>753</v>
      </c>
      <c r="F376" s="284" t="s">
        <v>754</v>
      </c>
      <c r="G376" s="285" t="s">
        <v>242</v>
      </c>
      <c r="H376" s="286">
        <v>5.717</v>
      </c>
      <c r="I376" s="287"/>
      <c r="J376" s="288">
        <f>ROUND(I376*H376,2)</f>
        <v>0</v>
      </c>
      <c r="K376" s="284" t="s">
        <v>243</v>
      </c>
      <c r="L376" s="289"/>
      <c r="M376" s="290" t="s">
        <v>1</v>
      </c>
      <c r="N376" s="291" t="s">
        <v>42</v>
      </c>
      <c r="O376" s="92"/>
      <c r="P376" s="236">
        <f>O376*H376</f>
        <v>0</v>
      </c>
      <c r="Q376" s="236">
        <v>0.15</v>
      </c>
      <c r="R376" s="236">
        <f>Q376*H376</f>
        <v>0.8575499999999999</v>
      </c>
      <c r="S376" s="236">
        <v>0</v>
      </c>
      <c r="T376" s="23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8" t="s">
        <v>175</v>
      </c>
      <c r="AT376" s="238" t="s">
        <v>533</v>
      </c>
      <c r="AU376" s="238" t="s">
        <v>86</v>
      </c>
      <c r="AY376" s="18" t="s">
        <v>143</v>
      </c>
      <c r="BE376" s="239">
        <f>IF(N376="základní",J376,0)</f>
        <v>0</v>
      </c>
      <c r="BF376" s="239">
        <f>IF(N376="snížená",J376,0)</f>
        <v>0</v>
      </c>
      <c r="BG376" s="239">
        <f>IF(N376="zákl. přenesená",J376,0)</f>
        <v>0</v>
      </c>
      <c r="BH376" s="239">
        <f>IF(N376="sníž. přenesená",J376,0)</f>
        <v>0</v>
      </c>
      <c r="BI376" s="239">
        <f>IF(N376="nulová",J376,0)</f>
        <v>0</v>
      </c>
      <c r="BJ376" s="18" t="s">
        <v>84</v>
      </c>
      <c r="BK376" s="239">
        <f>ROUND(I376*H376,2)</f>
        <v>0</v>
      </c>
      <c r="BL376" s="18" t="s">
        <v>160</v>
      </c>
      <c r="BM376" s="238" t="s">
        <v>1241</v>
      </c>
    </row>
    <row r="377" spans="1:47" s="2" customFormat="1" ht="12">
      <c r="A377" s="39"/>
      <c r="B377" s="40"/>
      <c r="C377" s="41"/>
      <c r="D377" s="240" t="s">
        <v>152</v>
      </c>
      <c r="E377" s="41"/>
      <c r="F377" s="241" t="s">
        <v>754</v>
      </c>
      <c r="G377" s="41"/>
      <c r="H377" s="41"/>
      <c r="I377" s="242"/>
      <c r="J377" s="41"/>
      <c r="K377" s="41"/>
      <c r="L377" s="45"/>
      <c r="M377" s="243"/>
      <c r="N377" s="244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152</v>
      </c>
      <c r="AU377" s="18" t="s">
        <v>86</v>
      </c>
    </row>
    <row r="378" spans="1:51" s="14" customFormat="1" ht="12">
      <c r="A378" s="14"/>
      <c r="B378" s="260"/>
      <c r="C378" s="261"/>
      <c r="D378" s="240" t="s">
        <v>246</v>
      </c>
      <c r="E378" s="261"/>
      <c r="F378" s="263" t="s">
        <v>1242</v>
      </c>
      <c r="G378" s="261"/>
      <c r="H378" s="264">
        <v>5.717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0" t="s">
        <v>246</v>
      </c>
      <c r="AU378" s="270" t="s">
        <v>86</v>
      </c>
      <c r="AV378" s="14" t="s">
        <v>86</v>
      </c>
      <c r="AW378" s="14" t="s">
        <v>4</v>
      </c>
      <c r="AX378" s="14" t="s">
        <v>84</v>
      </c>
      <c r="AY378" s="270" t="s">
        <v>143</v>
      </c>
    </row>
    <row r="379" spans="1:63" s="12" customFormat="1" ht="22.8" customHeight="1">
      <c r="A379" s="12"/>
      <c r="B379" s="211"/>
      <c r="C379" s="212"/>
      <c r="D379" s="213" t="s">
        <v>76</v>
      </c>
      <c r="E379" s="225" t="s">
        <v>181</v>
      </c>
      <c r="F379" s="225" t="s">
        <v>264</v>
      </c>
      <c r="G379" s="212"/>
      <c r="H379" s="212"/>
      <c r="I379" s="215"/>
      <c r="J379" s="226">
        <f>BK379</f>
        <v>0</v>
      </c>
      <c r="K379" s="212"/>
      <c r="L379" s="217"/>
      <c r="M379" s="218"/>
      <c r="N379" s="219"/>
      <c r="O379" s="219"/>
      <c r="P379" s="220">
        <f>SUM(P380:P391)</f>
        <v>0</v>
      </c>
      <c r="Q379" s="219"/>
      <c r="R379" s="220">
        <f>SUM(R380:R391)</f>
        <v>0</v>
      </c>
      <c r="S379" s="219"/>
      <c r="T379" s="221">
        <f>SUM(T380:T391)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2" t="s">
        <v>84</v>
      </c>
      <c r="AT379" s="223" t="s">
        <v>76</v>
      </c>
      <c r="AU379" s="223" t="s">
        <v>84</v>
      </c>
      <c r="AY379" s="222" t="s">
        <v>143</v>
      </c>
      <c r="BK379" s="224">
        <f>SUM(BK380:BK391)</f>
        <v>0</v>
      </c>
    </row>
    <row r="380" spans="1:65" s="2" customFormat="1" ht="16.5" customHeight="1">
      <c r="A380" s="39"/>
      <c r="B380" s="40"/>
      <c r="C380" s="227" t="s">
        <v>701</v>
      </c>
      <c r="D380" s="227" t="s">
        <v>146</v>
      </c>
      <c r="E380" s="228" t="s">
        <v>1243</v>
      </c>
      <c r="F380" s="229" t="s">
        <v>1244</v>
      </c>
      <c r="G380" s="230" t="s">
        <v>324</v>
      </c>
      <c r="H380" s="231">
        <v>3</v>
      </c>
      <c r="I380" s="232"/>
      <c r="J380" s="233">
        <f>ROUND(I380*H380,2)</f>
        <v>0</v>
      </c>
      <c r="K380" s="229" t="s">
        <v>1</v>
      </c>
      <c r="L380" s="45"/>
      <c r="M380" s="234" t="s">
        <v>1</v>
      </c>
      <c r="N380" s="235" t="s">
        <v>42</v>
      </c>
      <c r="O380" s="92"/>
      <c r="P380" s="236">
        <f>O380*H380</f>
        <v>0</v>
      </c>
      <c r="Q380" s="236">
        <v>0</v>
      </c>
      <c r="R380" s="236">
        <f>Q380*H380</f>
        <v>0</v>
      </c>
      <c r="S380" s="236">
        <v>0</v>
      </c>
      <c r="T380" s="23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8" t="s">
        <v>160</v>
      </c>
      <c r="AT380" s="238" t="s">
        <v>146</v>
      </c>
      <c r="AU380" s="238" t="s">
        <v>86</v>
      </c>
      <c r="AY380" s="18" t="s">
        <v>143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8" t="s">
        <v>84</v>
      </c>
      <c r="BK380" s="239">
        <f>ROUND(I380*H380,2)</f>
        <v>0</v>
      </c>
      <c r="BL380" s="18" t="s">
        <v>160</v>
      </c>
      <c r="BM380" s="238" t="s">
        <v>1245</v>
      </c>
    </row>
    <row r="381" spans="1:47" s="2" customFormat="1" ht="12">
      <c r="A381" s="39"/>
      <c r="B381" s="40"/>
      <c r="C381" s="41"/>
      <c r="D381" s="240" t="s">
        <v>152</v>
      </c>
      <c r="E381" s="41"/>
      <c r="F381" s="241" t="s">
        <v>1244</v>
      </c>
      <c r="G381" s="41"/>
      <c r="H381" s="41"/>
      <c r="I381" s="242"/>
      <c r="J381" s="41"/>
      <c r="K381" s="41"/>
      <c r="L381" s="45"/>
      <c r="M381" s="243"/>
      <c r="N381" s="244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152</v>
      </c>
      <c r="AU381" s="18" t="s">
        <v>86</v>
      </c>
    </row>
    <row r="382" spans="1:51" s="14" customFormat="1" ht="12">
      <c r="A382" s="14"/>
      <c r="B382" s="260"/>
      <c r="C382" s="261"/>
      <c r="D382" s="240" t="s">
        <v>246</v>
      </c>
      <c r="E382" s="262" t="s">
        <v>1</v>
      </c>
      <c r="F382" s="263" t="s">
        <v>1246</v>
      </c>
      <c r="G382" s="261"/>
      <c r="H382" s="264">
        <v>3</v>
      </c>
      <c r="I382" s="265"/>
      <c r="J382" s="261"/>
      <c r="K382" s="261"/>
      <c r="L382" s="266"/>
      <c r="M382" s="267"/>
      <c r="N382" s="268"/>
      <c r="O382" s="268"/>
      <c r="P382" s="268"/>
      <c r="Q382" s="268"/>
      <c r="R382" s="268"/>
      <c r="S382" s="268"/>
      <c r="T382" s="269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0" t="s">
        <v>246</v>
      </c>
      <c r="AU382" s="270" t="s">
        <v>86</v>
      </c>
      <c r="AV382" s="14" t="s">
        <v>86</v>
      </c>
      <c r="AW382" s="14" t="s">
        <v>32</v>
      </c>
      <c r="AX382" s="14" t="s">
        <v>84</v>
      </c>
      <c r="AY382" s="270" t="s">
        <v>143</v>
      </c>
    </row>
    <row r="383" spans="1:65" s="2" customFormat="1" ht="16.5" customHeight="1">
      <c r="A383" s="39"/>
      <c r="B383" s="40"/>
      <c r="C383" s="227" t="s">
        <v>706</v>
      </c>
      <c r="D383" s="227" t="s">
        <v>146</v>
      </c>
      <c r="E383" s="228" t="s">
        <v>1247</v>
      </c>
      <c r="F383" s="229" t="s">
        <v>1248</v>
      </c>
      <c r="G383" s="230" t="s">
        <v>324</v>
      </c>
      <c r="H383" s="231">
        <v>6</v>
      </c>
      <c r="I383" s="232"/>
      <c r="J383" s="233">
        <f>ROUND(I383*H383,2)</f>
        <v>0</v>
      </c>
      <c r="K383" s="229" t="s">
        <v>1</v>
      </c>
      <c r="L383" s="45"/>
      <c r="M383" s="234" t="s">
        <v>1</v>
      </c>
      <c r="N383" s="235" t="s">
        <v>42</v>
      </c>
      <c r="O383" s="92"/>
      <c r="P383" s="236">
        <f>O383*H383</f>
        <v>0</v>
      </c>
      <c r="Q383" s="236">
        <v>0</v>
      </c>
      <c r="R383" s="236">
        <f>Q383*H383</f>
        <v>0</v>
      </c>
      <c r="S383" s="236">
        <v>0</v>
      </c>
      <c r="T383" s="23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8" t="s">
        <v>160</v>
      </c>
      <c r="AT383" s="238" t="s">
        <v>146</v>
      </c>
      <c r="AU383" s="238" t="s">
        <v>86</v>
      </c>
      <c r="AY383" s="18" t="s">
        <v>143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8" t="s">
        <v>84</v>
      </c>
      <c r="BK383" s="239">
        <f>ROUND(I383*H383,2)</f>
        <v>0</v>
      </c>
      <c r="BL383" s="18" t="s">
        <v>160</v>
      </c>
      <c r="BM383" s="238" t="s">
        <v>1249</v>
      </c>
    </row>
    <row r="384" spans="1:47" s="2" customFormat="1" ht="12">
      <c r="A384" s="39"/>
      <c r="B384" s="40"/>
      <c r="C384" s="41"/>
      <c r="D384" s="240" t="s">
        <v>152</v>
      </c>
      <c r="E384" s="41"/>
      <c r="F384" s="241" t="s">
        <v>1250</v>
      </c>
      <c r="G384" s="41"/>
      <c r="H384" s="41"/>
      <c r="I384" s="242"/>
      <c r="J384" s="41"/>
      <c r="K384" s="41"/>
      <c r="L384" s="45"/>
      <c r="M384" s="243"/>
      <c r="N384" s="244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152</v>
      </c>
      <c r="AU384" s="18" t="s">
        <v>86</v>
      </c>
    </row>
    <row r="385" spans="1:51" s="14" customFormat="1" ht="12">
      <c r="A385" s="14"/>
      <c r="B385" s="260"/>
      <c r="C385" s="261"/>
      <c r="D385" s="240" t="s">
        <v>246</v>
      </c>
      <c r="E385" s="262" t="s">
        <v>1</v>
      </c>
      <c r="F385" s="263" t="s">
        <v>1251</v>
      </c>
      <c r="G385" s="261"/>
      <c r="H385" s="264">
        <v>6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0" t="s">
        <v>246</v>
      </c>
      <c r="AU385" s="270" t="s">
        <v>86</v>
      </c>
      <c r="AV385" s="14" t="s">
        <v>86</v>
      </c>
      <c r="AW385" s="14" t="s">
        <v>32</v>
      </c>
      <c r="AX385" s="14" t="s">
        <v>84</v>
      </c>
      <c r="AY385" s="270" t="s">
        <v>143</v>
      </c>
    </row>
    <row r="386" spans="1:65" s="2" customFormat="1" ht="16.5" customHeight="1">
      <c r="A386" s="39"/>
      <c r="B386" s="40"/>
      <c r="C386" s="227" t="s">
        <v>711</v>
      </c>
      <c r="D386" s="227" t="s">
        <v>146</v>
      </c>
      <c r="E386" s="228" t="s">
        <v>1252</v>
      </c>
      <c r="F386" s="229" t="s">
        <v>1253</v>
      </c>
      <c r="G386" s="230" t="s">
        <v>788</v>
      </c>
      <c r="H386" s="231">
        <v>1</v>
      </c>
      <c r="I386" s="232"/>
      <c r="J386" s="233">
        <f>ROUND(I386*H386,2)</f>
        <v>0</v>
      </c>
      <c r="K386" s="229" t="s">
        <v>1</v>
      </c>
      <c r="L386" s="45"/>
      <c r="M386" s="234" t="s">
        <v>1</v>
      </c>
      <c r="N386" s="235" t="s">
        <v>42</v>
      </c>
      <c r="O386" s="92"/>
      <c r="P386" s="236">
        <f>O386*H386</f>
        <v>0</v>
      </c>
      <c r="Q386" s="236">
        <v>0</v>
      </c>
      <c r="R386" s="236">
        <f>Q386*H386</f>
        <v>0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160</v>
      </c>
      <c r="AT386" s="238" t="s">
        <v>146</v>
      </c>
      <c r="AU386" s="238" t="s">
        <v>86</v>
      </c>
      <c r="AY386" s="18" t="s">
        <v>143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84</v>
      </c>
      <c r="BK386" s="239">
        <f>ROUND(I386*H386,2)</f>
        <v>0</v>
      </c>
      <c r="BL386" s="18" t="s">
        <v>160</v>
      </c>
      <c r="BM386" s="238" t="s">
        <v>1254</v>
      </c>
    </row>
    <row r="387" spans="1:47" s="2" customFormat="1" ht="12">
      <c r="A387" s="39"/>
      <c r="B387" s="40"/>
      <c r="C387" s="41"/>
      <c r="D387" s="240" t="s">
        <v>152</v>
      </c>
      <c r="E387" s="41"/>
      <c r="F387" s="241" t="s">
        <v>1255</v>
      </c>
      <c r="G387" s="41"/>
      <c r="H387" s="41"/>
      <c r="I387" s="242"/>
      <c r="J387" s="41"/>
      <c r="K387" s="41"/>
      <c r="L387" s="45"/>
      <c r="M387" s="243"/>
      <c r="N387" s="244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152</v>
      </c>
      <c r="AU387" s="18" t="s">
        <v>86</v>
      </c>
    </row>
    <row r="388" spans="1:51" s="14" customFormat="1" ht="12">
      <c r="A388" s="14"/>
      <c r="B388" s="260"/>
      <c r="C388" s="261"/>
      <c r="D388" s="240" t="s">
        <v>246</v>
      </c>
      <c r="E388" s="262" t="s">
        <v>1</v>
      </c>
      <c r="F388" s="263" t="s">
        <v>799</v>
      </c>
      <c r="G388" s="261"/>
      <c r="H388" s="264">
        <v>1</v>
      </c>
      <c r="I388" s="265"/>
      <c r="J388" s="261"/>
      <c r="K388" s="261"/>
      <c r="L388" s="266"/>
      <c r="M388" s="267"/>
      <c r="N388" s="268"/>
      <c r="O388" s="268"/>
      <c r="P388" s="268"/>
      <c r="Q388" s="268"/>
      <c r="R388" s="268"/>
      <c r="S388" s="268"/>
      <c r="T388" s="269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0" t="s">
        <v>246</v>
      </c>
      <c r="AU388" s="270" t="s">
        <v>86</v>
      </c>
      <c r="AV388" s="14" t="s">
        <v>86</v>
      </c>
      <c r="AW388" s="14" t="s">
        <v>32</v>
      </c>
      <c r="AX388" s="14" t="s">
        <v>84</v>
      </c>
      <c r="AY388" s="270" t="s">
        <v>143</v>
      </c>
    </row>
    <row r="389" spans="1:65" s="2" customFormat="1" ht="16.5" customHeight="1">
      <c r="A389" s="39"/>
      <c r="B389" s="40"/>
      <c r="C389" s="227" t="s">
        <v>716</v>
      </c>
      <c r="D389" s="227" t="s">
        <v>146</v>
      </c>
      <c r="E389" s="228" t="s">
        <v>1256</v>
      </c>
      <c r="F389" s="229" t="s">
        <v>1257</v>
      </c>
      <c r="G389" s="230" t="s">
        <v>324</v>
      </c>
      <c r="H389" s="231">
        <v>5</v>
      </c>
      <c r="I389" s="232"/>
      <c r="J389" s="233">
        <f>ROUND(I389*H389,2)</f>
        <v>0</v>
      </c>
      <c r="K389" s="229" t="s">
        <v>1</v>
      </c>
      <c r="L389" s="45"/>
      <c r="M389" s="234" t="s">
        <v>1</v>
      </c>
      <c r="N389" s="235" t="s">
        <v>42</v>
      </c>
      <c r="O389" s="92"/>
      <c r="P389" s="236">
        <f>O389*H389</f>
        <v>0</v>
      </c>
      <c r="Q389" s="236">
        <v>0</v>
      </c>
      <c r="R389" s="236">
        <f>Q389*H389</f>
        <v>0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160</v>
      </c>
      <c r="AT389" s="238" t="s">
        <v>146</v>
      </c>
      <c r="AU389" s="238" t="s">
        <v>86</v>
      </c>
      <c r="AY389" s="18" t="s">
        <v>143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84</v>
      </c>
      <c r="BK389" s="239">
        <f>ROUND(I389*H389,2)</f>
        <v>0</v>
      </c>
      <c r="BL389" s="18" t="s">
        <v>160</v>
      </c>
      <c r="BM389" s="238" t="s">
        <v>1258</v>
      </c>
    </row>
    <row r="390" spans="1:47" s="2" customFormat="1" ht="12">
      <c r="A390" s="39"/>
      <c r="B390" s="40"/>
      <c r="C390" s="41"/>
      <c r="D390" s="240" t="s">
        <v>152</v>
      </c>
      <c r="E390" s="41"/>
      <c r="F390" s="241" t="s">
        <v>1259</v>
      </c>
      <c r="G390" s="41"/>
      <c r="H390" s="41"/>
      <c r="I390" s="242"/>
      <c r="J390" s="41"/>
      <c r="K390" s="41"/>
      <c r="L390" s="45"/>
      <c r="M390" s="243"/>
      <c r="N390" s="244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152</v>
      </c>
      <c r="AU390" s="18" t="s">
        <v>86</v>
      </c>
    </row>
    <row r="391" spans="1:51" s="14" customFormat="1" ht="12">
      <c r="A391" s="14"/>
      <c r="B391" s="260"/>
      <c r="C391" s="261"/>
      <c r="D391" s="240" t="s">
        <v>246</v>
      </c>
      <c r="E391" s="262" t="s">
        <v>1</v>
      </c>
      <c r="F391" s="263" t="s">
        <v>1260</v>
      </c>
      <c r="G391" s="261"/>
      <c r="H391" s="264">
        <v>5</v>
      </c>
      <c r="I391" s="265"/>
      <c r="J391" s="261"/>
      <c r="K391" s="261"/>
      <c r="L391" s="266"/>
      <c r="M391" s="267"/>
      <c r="N391" s="268"/>
      <c r="O391" s="268"/>
      <c r="P391" s="268"/>
      <c r="Q391" s="268"/>
      <c r="R391" s="268"/>
      <c r="S391" s="268"/>
      <c r="T391" s="26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0" t="s">
        <v>246</v>
      </c>
      <c r="AU391" s="270" t="s">
        <v>86</v>
      </c>
      <c r="AV391" s="14" t="s">
        <v>86</v>
      </c>
      <c r="AW391" s="14" t="s">
        <v>32</v>
      </c>
      <c r="AX391" s="14" t="s">
        <v>84</v>
      </c>
      <c r="AY391" s="270" t="s">
        <v>143</v>
      </c>
    </row>
    <row r="392" spans="1:63" s="12" customFormat="1" ht="22.8" customHeight="1">
      <c r="A392" s="12"/>
      <c r="B392" s="211"/>
      <c r="C392" s="212"/>
      <c r="D392" s="213" t="s">
        <v>76</v>
      </c>
      <c r="E392" s="225" t="s">
        <v>327</v>
      </c>
      <c r="F392" s="225" t="s">
        <v>328</v>
      </c>
      <c r="G392" s="212"/>
      <c r="H392" s="212"/>
      <c r="I392" s="215"/>
      <c r="J392" s="226">
        <f>BK392</f>
        <v>0</v>
      </c>
      <c r="K392" s="212"/>
      <c r="L392" s="217"/>
      <c r="M392" s="218"/>
      <c r="N392" s="219"/>
      <c r="O392" s="219"/>
      <c r="P392" s="220">
        <f>SUM(P393:P398)</f>
        <v>0</v>
      </c>
      <c r="Q392" s="219"/>
      <c r="R392" s="220">
        <f>SUM(R393:R398)</f>
        <v>0</v>
      </c>
      <c r="S392" s="219"/>
      <c r="T392" s="221">
        <f>SUM(T393:T398)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2" t="s">
        <v>84</v>
      </c>
      <c r="AT392" s="223" t="s">
        <v>76</v>
      </c>
      <c r="AU392" s="223" t="s">
        <v>84</v>
      </c>
      <c r="AY392" s="222" t="s">
        <v>143</v>
      </c>
      <c r="BK392" s="224">
        <f>SUM(BK393:BK398)</f>
        <v>0</v>
      </c>
    </row>
    <row r="393" spans="1:65" s="2" customFormat="1" ht="24.15" customHeight="1">
      <c r="A393" s="39"/>
      <c r="B393" s="40"/>
      <c r="C393" s="227" t="s">
        <v>721</v>
      </c>
      <c r="D393" s="227" t="s">
        <v>146</v>
      </c>
      <c r="E393" s="228" t="s">
        <v>329</v>
      </c>
      <c r="F393" s="229" t="s">
        <v>330</v>
      </c>
      <c r="G393" s="230" t="s">
        <v>331</v>
      </c>
      <c r="H393" s="231">
        <v>4.388</v>
      </c>
      <c r="I393" s="232"/>
      <c r="J393" s="233">
        <f>ROUND(I393*H393,2)</f>
        <v>0</v>
      </c>
      <c r="K393" s="229" t="s">
        <v>1</v>
      </c>
      <c r="L393" s="45"/>
      <c r="M393" s="234" t="s">
        <v>1</v>
      </c>
      <c r="N393" s="235" t="s">
        <v>42</v>
      </c>
      <c r="O393" s="92"/>
      <c r="P393" s="236">
        <f>O393*H393</f>
        <v>0</v>
      </c>
      <c r="Q393" s="236">
        <v>0</v>
      </c>
      <c r="R393" s="236">
        <f>Q393*H393</f>
        <v>0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160</v>
      </c>
      <c r="AT393" s="238" t="s">
        <v>146</v>
      </c>
      <c r="AU393" s="238" t="s">
        <v>86</v>
      </c>
      <c r="AY393" s="18" t="s">
        <v>143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84</v>
      </c>
      <c r="BK393" s="239">
        <f>ROUND(I393*H393,2)</f>
        <v>0</v>
      </c>
      <c r="BL393" s="18" t="s">
        <v>160</v>
      </c>
      <c r="BM393" s="238" t="s">
        <v>1261</v>
      </c>
    </row>
    <row r="394" spans="1:47" s="2" customFormat="1" ht="12">
      <c r="A394" s="39"/>
      <c r="B394" s="40"/>
      <c r="C394" s="41"/>
      <c r="D394" s="240" t="s">
        <v>152</v>
      </c>
      <c r="E394" s="41"/>
      <c r="F394" s="241" t="s">
        <v>333</v>
      </c>
      <c r="G394" s="41"/>
      <c r="H394" s="41"/>
      <c r="I394" s="242"/>
      <c r="J394" s="41"/>
      <c r="K394" s="41"/>
      <c r="L394" s="45"/>
      <c r="M394" s="243"/>
      <c r="N394" s="244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152</v>
      </c>
      <c r="AU394" s="18" t="s">
        <v>86</v>
      </c>
    </row>
    <row r="395" spans="1:51" s="14" customFormat="1" ht="12">
      <c r="A395" s="14"/>
      <c r="B395" s="260"/>
      <c r="C395" s="261"/>
      <c r="D395" s="240" t="s">
        <v>246</v>
      </c>
      <c r="E395" s="262" t="s">
        <v>1</v>
      </c>
      <c r="F395" s="263" t="s">
        <v>1262</v>
      </c>
      <c r="G395" s="261"/>
      <c r="H395" s="264">
        <v>4.388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0" t="s">
        <v>246</v>
      </c>
      <c r="AU395" s="270" t="s">
        <v>86</v>
      </c>
      <c r="AV395" s="14" t="s">
        <v>86</v>
      </c>
      <c r="AW395" s="14" t="s">
        <v>32</v>
      </c>
      <c r="AX395" s="14" t="s">
        <v>84</v>
      </c>
      <c r="AY395" s="270" t="s">
        <v>143</v>
      </c>
    </row>
    <row r="396" spans="1:65" s="2" customFormat="1" ht="24.15" customHeight="1">
      <c r="A396" s="39"/>
      <c r="B396" s="40"/>
      <c r="C396" s="227" t="s">
        <v>726</v>
      </c>
      <c r="D396" s="227" t="s">
        <v>146</v>
      </c>
      <c r="E396" s="228" t="s">
        <v>343</v>
      </c>
      <c r="F396" s="229" t="s">
        <v>344</v>
      </c>
      <c r="G396" s="230" t="s">
        <v>331</v>
      </c>
      <c r="H396" s="231">
        <v>4.388</v>
      </c>
      <c r="I396" s="232"/>
      <c r="J396" s="233">
        <f>ROUND(I396*H396,2)</f>
        <v>0</v>
      </c>
      <c r="K396" s="229" t="s">
        <v>243</v>
      </c>
      <c r="L396" s="45"/>
      <c r="M396" s="234" t="s">
        <v>1</v>
      </c>
      <c r="N396" s="235" t="s">
        <v>42</v>
      </c>
      <c r="O396" s="92"/>
      <c r="P396" s="236">
        <f>O396*H396</f>
        <v>0</v>
      </c>
      <c r="Q396" s="236">
        <v>0</v>
      </c>
      <c r="R396" s="236">
        <f>Q396*H396</f>
        <v>0</v>
      </c>
      <c r="S396" s="236">
        <v>0</v>
      </c>
      <c r="T396" s="237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160</v>
      </c>
      <c r="AT396" s="238" t="s">
        <v>146</v>
      </c>
      <c r="AU396" s="238" t="s">
        <v>86</v>
      </c>
      <c r="AY396" s="18" t="s">
        <v>143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84</v>
      </c>
      <c r="BK396" s="239">
        <f>ROUND(I396*H396,2)</f>
        <v>0</v>
      </c>
      <c r="BL396" s="18" t="s">
        <v>160</v>
      </c>
      <c r="BM396" s="238" t="s">
        <v>1263</v>
      </c>
    </row>
    <row r="397" spans="1:47" s="2" customFormat="1" ht="12">
      <c r="A397" s="39"/>
      <c r="B397" s="40"/>
      <c r="C397" s="41"/>
      <c r="D397" s="240" t="s">
        <v>152</v>
      </c>
      <c r="E397" s="41"/>
      <c r="F397" s="241" t="s">
        <v>346</v>
      </c>
      <c r="G397" s="41"/>
      <c r="H397" s="41"/>
      <c r="I397" s="242"/>
      <c r="J397" s="41"/>
      <c r="K397" s="41"/>
      <c r="L397" s="45"/>
      <c r="M397" s="243"/>
      <c r="N397" s="244"/>
      <c r="O397" s="92"/>
      <c r="P397" s="92"/>
      <c r="Q397" s="92"/>
      <c r="R397" s="92"/>
      <c r="S397" s="92"/>
      <c r="T397" s="93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152</v>
      </c>
      <c r="AU397" s="18" t="s">
        <v>86</v>
      </c>
    </row>
    <row r="398" spans="1:51" s="14" customFormat="1" ht="12">
      <c r="A398" s="14"/>
      <c r="B398" s="260"/>
      <c r="C398" s="261"/>
      <c r="D398" s="240" t="s">
        <v>246</v>
      </c>
      <c r="E398" s="262" t="s">
        <v>1</v>
      </c>
      <c r="F398" s="263" t="s">
        <v>1262</v>
      </c>
      <c r="G398" s="261"/>
      <c r="H398" s="264">
        <v>4.388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0" t="s">
        <v>246</v>
      </c>
      <c r="AU398" s="270" t="s">
        <v>86</v>
      </c>
      <c r="AV398" s="14" t="s">
        <v>86</v>
      </c>
      <c r="AW398" s="14" t="s">
        <v>32</v>
      </c>
      <c r="AX398" s="14" t="s">
        <v>84</v>
      </c>
      <c r="AY398" s="270" t="s">
        <v>143</v>
      </c>
    </row>
    <row r="399" spans="1:63" s="12" customFormat="1" ht="22.8" customHeight="1">
      <c r="A399" s="12"/>
      <c r="B399" s="211"/>
      <c r="C399" s="212"/>
      <c r="D399" s="213" t="s">
        <v>76</v>
      </c>
      <c r="E399" s="225" t="s">
        <v>384</v>
      </c>
      <c r="F399" s="225" t="s">
        <v>385</v>
      </c>
      <c r="G399" s="212"/>
      <c r="H399" s="212"/>
      <c r="I399" s="215"/>
      <c r="J399" s="226">
        <f>BK399</f>
        <v>0</v>
      </c>
      <c r="K399" s="212"/>
      <c r="L399" s="217"/>
      <c r="M399" s="218"/>
      <c r="N399" s="219"/>
      <c r="O399" s="219"/>
      <c r="P399" s="220">
        <f>SUM(P400:P401)</f>
        <v>0</v>
      </c>
      <c r="Q399" s="219"/>
      <c r="R399" s="220">
        <f>SUM(R400:R401)</f>
        <v>0</v>
      </c>
      <c r="S399" s="219"/>
      <c r="T399" s="221">
        <f>SUM(T400:T401)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2" t="s">
        <v>84</v>
      </c>
      <c r="AT399" s="223" t="s">
        <v>76</v>
      </c>
      <c r="AU399" s="223" t="s">
        <v>84</v>
      </c>
      <c r="AY399" s="222" t="s">
        <v>143</v>
      </c>
      <c r="BK399" s="224">
        <f>SUM(BK400:BK401)</f>
        <v>0</v>
      </c>
    </row>
    <row r="400" spans="1:65" s="2" customFormat="1" ht="16.5" customHeight="1">
      <c r="A400" s="39"/>
      <c r="B400" s="40"/>
      <c r="C400" s="227" t="s">
        <v>731</v>
      </c>
      <c r="D400" s="227" t="s">
        <v>146</v>
      </c>
      <c r="E400" s="228" t="s">
        <v>387</v>
      </c>
      <c r="F400" s="229" t="s">
        <v>388</v>
      </c>
      <c r="G400" s="230" t="s">
        <v>331</v>
      </c>
      <c r="H400" s="231">
        <v>243.006</v>
      </c>
      <c r="I400" s="232"/>
      <c r="J400" s="233">
        <f>ROUND(I400*H400,2)</f>
        <v>0</v>
      </c>
      <c r="K400" s="229" t="s">
        <v>243</v>
      </c>
      <c r="L400" s="45"/>
      <c r="M400" s="234" t="s">
        <v>1</v>
      </c>
      <c r="N400" s="235" t="s">
        <v>42</v>
      </c>
      <c r="O400" s="92"/>
      <c r="P400" s="236">
        <f>O400*H400</f>
        <v>0</v>
      </c>
      <c r="Q400" s="236">
        <v>0</v>
      </c>
      <c r="R400" s="236">
        <f>Q400*H400</f>
        <v>0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160</v>
      </c>
      <c r="AT400" s="238" t="s">
        <v>146</v>
      </c>
      <c r="AU400" s="238" t="s">
        <v>86</v>
      </c>
      <c r="AY400" s="18" t="s">
        <v>143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84</v>
      </c>
      <c r="BK400" s="239">
        <f>ROUND(I400*H400,2)</f>
        <v>0</v>
      </c>
      <c r="BL400" s="18" t="s">
        <v>160</v>
      </c>
      <c r="BM400" s="238" t="s">
        <v>1264</v>
      </c>
    </row>
    <row r="401" spans="1:47" s="2" customFormat="1" ht="12">
      <c r="A401" s="39"/>
      <c r="B401" s="40"/>
      <c r="C401" s="41"/>
      <c r="D401" s="240" t="s">
        <v>152</v>
      </c>
      <c r="E401" s="41"/>
      <c r="F401" s="241" t="s">
        <v>390</v>
      </c>
      <c r="G401" s="41"/>
      <c r="H401" s="41"/>
      <c r="I401" s="242"/>
      <c r="J401" s="41"/>
      <c r="K401" s="41"/>
      <c r="L401" s="45"/>
      <c r="M401" s="243"/>
      <c r="N401" s="244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152</v>
      </c>
      <c r="AU401" s="18" t="s">
        <v>86</v>
      </c>
    </row>
    <row r="402" spans="1:63" s="12" customFormat="1" ht="25.9" customHeight="1">
      <c r="A402" s="12"/>
      <c r="B402" s="211"/>
      <c r="C402" s="212"/>
      <c r="D402" s="213" t="s">
        <v>76</v>
      </c>
      <c r="E402" s="214" t="s">
        <v>948</v>
      </c>
      <c r="F402" s="214" t="s">
        <v>949</v>
      </c>
      <c r="G402" s="212"/>
      <c r="H402" s="212"/>
      <c r="I402" s="215"/>
      <c r="J402" s="216">
        <f>BK402</f>
        <v>0</v>
      </c>
      <c r="K402" s="212"/>
      <c r="L402" s="217"/>
      <c r="M402" s="218"/>
      <c r="N402" s="219"/>
      <c r="O402" s="219"/>
      <c r="P402" s="220">
        <f>P403</f>
        <v>0</v>
      </c>
      <c r="Q402" s="219"/>
      <c r="R402" s="220">
        <f>R403</f>
        <v>0.3453023</v>
      </c>
      <c r="S402" s="219"/>
      <c r="T402" s="221">
        <f>T403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22" t="s">
        <v>86</v>
      </c>
      <c r="AT402" s="223" t="s">
        <v>76</v>
      </c>
      <c r="AU402" s="223" t="s">
        <v>77</v>
      </c>
      <c r="AY402" s="222" t="s">
        <v>143</v>
      </c>
      <c r="BK402" s="224">
        <f>BK403</f>
        <v>0</v>
      </c>
    </row>
    <row r="403" spans="1:63" s="12" customFormat="1" ht="22.8" customHeight="1">
      <c r="A403" s="12"/>
      <c r="B403" s="211"/>
      <c r="C403" s="212"/>
      <c r="D403" s="213" t="s">
        <v>76</v>
      </c>
      <c r="E403" s="225" t="s">
        <v>950</v>
      </c>
      <c r="F403" s="225" t="s">
        <v>951</v>
      </c>
      <c r="G403" s="212"/>
      <c r="H403" s="212"/>
      <c r="I403" s="215"/>
      <c r="J403" s="226">
        <f>BK403</f>
        <v>0</v>
      </c>
      <c r="K403" s="212"/>
      <c r="L403" s="217"/>
      <c r="M403" s="218"/>
      <c r="N403" s="219"/>
      <c r="O403" s="219"/>
      <c r="P403" s="220">
        <f>SUM(P404:P437)</f>
        <v>0</v>
      </c>
      <c r="Q403" s="219"/>
      <c r="R403" s="220">
        <f>SUM(R404:R437)</f>
        <v>0.3453023</v>
      </c>
      <c r="S403" s="219"/>
      <c r="T403" s="221">
        <f>SUM(T404:T437)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2" t="s">
        <v>86</v>
      </c>
      <c r="AT403" s="223" t="s">
        <v>76</v>
      </c>
      <c r="AU403" s="223" t="s">
        <v>84</v>
      </c>
      <c r="AY403" s="222" t="s">
        <v>143</v>
      </c>
      <c r="BK403" s="224">
        <f>SUM(BK404:BK437)</f>
        <v>0</v>
      </c>
    </row>
    <row r="404" spans="1:65" s="2" customFormat="1" ht="16.5" customHeight="1">
      <c r="A404" s="39"/>
      <c r="B404" s="40"/>
      <c r="C404" s="227" t="s">
        <v>737</v>
      </c>
      <c r="D404" s="227" t="s">
        <v>146</v>
      </c>
      <c r="E404" s="228" t="s">
        <v>1265</v>
      </c>
      <c r="F404" s="229" t="s">
        <v>1266</v>
      </c>
      <c r="G404" s="230" t="s">
        <v>242</v>
      </c>
      <c r="H404" s="231">
        <v>156.818</v>
      </c>
      <c r="I404" s="232"/>
      <c r="J404" s="233">
        <f>ROUND(I404*H404,2)</f>
        <v>0</v>
      </c>
      <c r="K404" s="229" t="s">
        <v>243</v>
      </c>
      <c r="L404" s="45"/>
      <c r="M404" s="234" t="s">
        <v>1</v>
      </c>
      <c r="N404" s="235" t="s">
        <v>42</v>
      </c>
      <c r="O404" s="92"/>
      <c r="P404" s="236">
        <f>O404*H404</f>
        <v>0</v>
      </c>
      <c r="Q404" s="236">
        <v>0</v>
      </c>
      <c r="R404" s="236">
        <f>Q404*H404</f>
        <v>0</v>
      </c>
      <c r="S404" s="236">
        <v>0</v>
      </c>
      <c r="T404" s="23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8" t="s">
        <v>216</v>
      </c>
      <c r="AT404" s="238" t="s">
        <v>146</v>
      </c>
      <c r="AU404" s="238" t="s">
        <v>86</v>
      </c>
      <c r="AY404" s="18" t="s">
        <v>143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8" t="s">
        <v>84</v>
      </c>
      <c r="BK404" s="239">
        <f>ROUND(I404*H404,2)</f>
        <v>0</v>
      </c>
      <c r="BL404" s="18" t="s">
        <v>216</v>
      </c>
      <c r="BM404" s="238" t="s">
        <v>1267</v>
      </c>
    </row>
    <row r="405" spans="1:47" s="2" customFormat="1" ht="12">
      <c r="A405" s="39"/>
      <c r="B405" s="40"/>
      <c r="C405" s="41"/>
      <c r="D405" s="240" t="s">
        <v>152</v>
      </c>
      <c r="E405" s="41"/>
      <c r="F405" s="241" t="s">
        <v>1268</v>
      </c>
      <c r="G405" s="41"/>
      <c r="H405" s="41"/>
      <c r="I405" s="242"/>
      <c r="J405" s="41"/>
      <c r="K405" s="41"/>
      <c r="L405" s="45"/>
      <c r="M405" s="243"/>
      <c r="N405" s="244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152</v>
      </c>
      <c r="AU405" s="18" t="s">
        <v>86</v>
      </c>
    </row>
    <row r="406" spans="1:51" s="14" customFormat="1" ht="12">
      <c r="A406" s="14"/>
      <c r="B406" s="260"/>
      <c r="C406" s="261"/>
      <c r="D406" s="240" t="s">
        <v>246</v>
      </c>
      <c r="E406" s="262" t="s">
        <v>1</v>
      </c>
      <c r="F406" s="263" t="s">
        <v>1269</v>
      </c>
      <c r="G406" s="261"/>
      <c r="H406" s="264">
        <v>65.8</v>
      </c>
      <c r="I406" s="265"/>
      <c r="J406" s="261"/>
      <c r="K406" s="261"/>
      <c r="L406" s="266"/>
      <c r="M406" s="267"/>
      <c r="N406" s="268"/>
      <c r="O406" s="268"/>
      <c r="P406" s="268"/>
      <c r="Q406" s="268"/>
      <c r="R406" s="268"/>
      <c r="S406" s="268"/>
      <c r="T406" s="26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0" t="s">
        <v>246</v>
      </c>
      <c r="AU406" s="270" t="s">
        <v>86</v>
      </c>
      <c r="AV406" s="14" t="s">
        <v>86</v>
      </c>
      <c r="AW406" s="14" t="s">
        <v>32</v>
      </c>
      <c r="AX406" s="14" t="s">
        <v>77</v>
      </c>
      <c r="AY406" s="270" t="s">
        <v>143</v>
      </c>
    </row>
    <row r="407" spans="1:51" s="14" customFormat="1" ht="12">
      <c r="A407" s="14"/>
      <c r="B407" s="260"/>
      <c r="C407" s="261"/>
      <c r="D407" s="240" t="s">
        <v>246</v>
      </c>
      <c r="E407" s="262" t="s">
        <v>1</v>
      </c>
      <c r="F407" s="263" t="s">
        <v>1270</v>
      </c>
      <c r="G407" s="261"/>
      <c r="H407" s="264">
        <v>65.8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0" t="s">
        <v>246</v>
      </c>
      <c r="AU407" s="270" t="s">
        <v>86</v>
      </c>
      <c r="AV407" s="14" t="s">
        <v>86</v>
      </c>
      <c r="AW407" s="14" t="s">
        <v>32</v>
      </c>
      <c r="AX407" s="14" t="s">
        <v>77</v>
      </c>
      <c r="AY407" s="270" t="s">
        <v>143</v>
      </c>
    </row>
    <row r="408" spans="1:51" s="14" customFormat="1" ht="12">
      <c r="A408" s="14"/>
      <c r="B408" s="260"/>
      <c r="C408" s="261"/>
      <c r="D408" s="240" t="s">
        <v>246</v>
      </c>
      <c r="E408" s="262" t="s">
        <v>1</v>
      </c>
      <c r="F408" s="263" t="s">
        <v>1271</v>
      </c>
      <c r="G408" s="261"/>
      <c r="H408" s="264">
        <v>25.218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0" t="s">
        <v>246</v>
      </c>
      <c r="AU408" s="270" t="s">
        <v>86</v>
      </c>
      <c r="AV408" s="14" t="s">
        <v>86</v>
      </c>
      <c r="AW408" s="14" t="s">
        <v>32</v>
      </c>
      <c r="AX408" s="14" t="s">
        <v>77</v>
      </c>
      <c r="AY408" s="270" t="s">
        <v>143</v>
      </c>
    </row>
    <row r="409" spans="1:51" s="15" customFormat="1" ht="12">
      <c r="A409" s="15"/>
      <c r="B409" s="271"/>
      <c r="C409" s="272"/>
      <c r="D409" s="240" t="s">
        <v>246</v>
      </c>
      <c r="E409" s="273" t="s">
        <v>1</v>
      </c>
      <c r="F409" s="274" t="s">
        <v>250</v>
      </c>
      <c r="G409" s="272"/>
      <c r="H409" s="275">
        <v>156.818</v>
      </c>
      <c r="I409" s="276"/>
      <c r="J409" s="272"/>
      <c r="K409" s="272"/>
      <c r="L409" s="277"/>
      <c r="M409" s="278"/>
      <c r="N409" s="279"/>
      <c r="O409" s="279"/>
      <c r="P409" s="279"/>
      <c r="Q409" s="279"/>
      <c r="R409" s="279"/>
      <c r="S409" s="279"/>
      <c r="T409" s="280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81" t="s">
        <v>246</v>
      </c>
      <c r="AU409" s="281" t="s">
        <v>86</v>
      </c>
      <c r="AV409" s="15" t="s">
        <v>160</v>
      </c>
      <c r="AW409" s="15" t="s">
        <v>32</v>
      </c>
      <c r="AX409" s="15" t="s">
        <v>84</v>
      </c>
      <c r="AY409" s="281" t="s">
        <v>143</v>
      </c>
    </row>
    <row r="410" spans="1:65" s="2" customFormat="1" ht="16.5" customHeight="1">
      <c r="A410" s="39"/>
      <c r="B410" s="40"/>
      <c r="C410" s="282" t="s">
        <v>742</v>
      </c>
      <c r="D410" s="282" t="s">
        <v>533</v>
      </c>
      <c r="E410" s="283" t="s">
        <v>1272</v>
      </c>
      <c r="F410" s="284" t="s">
        <v>1273</v>
      </c>
      <c r="G410" s="285" t="s">
        <v>331</v>
      </c>
      <c r="H410" s="286">
        <v>0.053</v>
      </c>
      <c r="I410" s="287"/>
      <c r="J410" s="288">
        <f>ROUND(I410*H410,2)</f>
        <v>0</v>
      </c>
      <c r="K410" s="284" t="s">
        <v>243</v>
      </c>
      <c r="L410" s="289"/>
      <c r="M410" s="290" t="s">
        <v>1</v>
      </c>
      <c r="N410" s="291" t="s">
        <v>42</v>
      </c>
      <c r="O410" s="92"/>
      <c r="P410" s="236">
        <f>O410*H410</f>
        <v>0</v>
      </c>
      <c r="Q410" s="236">
        <v>1</v>
      </c>
      <c r="R410" s="236">
        <f>Q410*H410</f>
        <v>0.053</v>
      </c>
      <c r="S410" s="236">
        <v>0</v>
      </c>
      <c r="T410" s="237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8" t="s">
        <v>572</v>
      </c>
      <c r="AT410" s="238" t="s">
        <v>533</v>
      </c>
      <c r="AU410" s="238" t="s">
        <v>86</v>
      </c>
      <c r="AY410" s="18" t="s">
        <v>143</v>
      </c>
      <c r="BE410" s="239">
        <f>IF(N410="základní",J410,0)</f>
        <v>0</v>
      </c>
      <c r="BF410" s="239">
        <f>IF(N410="snížená",J410,0)</f>
        <v>0</v>
      </c>
      <c r="BG410" s="239">
        <f>IF(N410="zákl. přenesená",J410,0)</f>
        <v>0</v>
      </c>
      <c r="BH410" s="239">
        <f>IF(N410="sníž. přenesená",J410,0)</f>
        <v>0</v>
      </c>
      <c r="BI410" s="239">
        <f>IF(N410="nulová",J410,0)</f>
        <v>0</v>
      </c>
      <c r="BJ410" s="18" t="s">
        <v>84</v>
      </c>
      <c r="BK410" s="239">
        <f>ROUND(I410*H410,2)</f>
        <v>0</v>
      </c>
      <c r="BL410" s="18" t="s">
        <v>216</v>
      </c>
      <c r="BM410" s="238" t="s">
        <v>1274</v>
      </c>
    </row>
    <row r="411" spans="1:47" s="2" customFormat="1" ht="12">
      <c r="A411" s="39"/>
      <c r="B411" s="40"/>
      <c r="C411" s="41"/>
      <c r="D411" s="240" t="s">
        <v>152</v>
      </c>
      <c r="E411" s="41"/>
      <c r="F411" s="241" t="s">
        <v>1273</v>
      </c>
      <c r="G411" s="41"/>
      <c r="H411" s="41"/>
      <c r="I411" s="242"/>
      <c r="J411" s="41"/>
      <c r="K411" s="41"/>
      <c r="L411" s="45"/>
      <c r="M411" s="243"/>
      <c r="N411" s="244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152</v>
      </c>
      <c r="AU411" s="18" t="s">
        <v>86</v>
      </c>
    </row>
    <row r="412" spans="1:51" s="14" customFormat="1" ht="12">
      <c r="A412" s="14"/>
      <c r="B412" s="260"/>
      <c r="C412" s="261"/>
      <c r="D412" s="240" t="s">
        <v>246</v>
      </c>
      <c r="E412" s="261"/>
      <c r="F412" s="263" t="s">
        <v>1275</v>
      </c>
      <c r="G412" s="261"/>
      <c r="H412" s="264">
        <v>0.053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0" t="s">
        <v>246</v>
      </c>
      <c r="AU412" s="270" t="s">
        <v>86</v>
      </c>
      <c r="AV412" s="14" t="s">
        <v>86</v>
      </c>
      <c r="AW412" s="14" t="s">
        <v>4</v>
      </c>
      <c r="AX412" s="14" t="s">
        <v>84</v>
      </c>
      <c r="AY412" s="270" t="s">
        <v>143</v>
      </c>
    </row>
    <row r="413" spans="1:65" s="2" customFormat="1" ht="16.5" customHeight="1">
      <c r="A413" s="39"/>
      <c r="B413" s="40"/>
      <c r="C413" s="227" t="s">
        <v>747</v>
      </c>
      <c r="D413" s="227" t="s">
        <v>146</v>
      </c>
      <c r="E413" s="228" t="s">
        <v>1276</v>
      </c>
      <c r="F413" s="229" t="s">
        <v>1277</v>
      </c>
      <c r="G413" s="230" t="s">
        <v>242</v>
      </c>
      <c r="H413" s="231">
        <v>263.2</v>
      </c>
      <c r="I413" s="232"/>
      <c r="J413" s="233">
        <f>ROUND(I413*H413,2)</f>
        <v>0</v>
      </c>
      <c r="K413" s="229" t="s">
        <v>243</v>
      </c>
      <c r="L413" s="45"/>
      <c r="M413" s="234" t="s">
        <v>1</v>
      </c>
      <c r="N413" s="235" t="s">
        <v>42</v>
      </c>
      <c r="O413" s="92"/>
      <c r="P413" s="236">
        <f>O413*H413</f>
        <v>0</v>
      </c>
      <c r="Q413" s="236">
        <v>0</v>
      </c>
      <c r="R413" s="236">
        <f>Q413*H413</f>
        <v>0</v>
      </c>
      <c r="S413" s="236">
        <v>0</v>
      </c>
      <c r="T413" s="237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216</v>
      </c>
      <c r="AT413" s="238" t="s">
        <v>146</v>
      </c>
      <c r="AU413" s="238" t="s">
        <v>86</v>
      </c>
      <c r="AY413" s="18" t="s">
        <v>143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84</v>
      </c>
      <c r="BK413" s="239">
        <f>ROUND(I413*H413,2)</f>
        <v>0</v>
      </c>
      <c r="BL413" s="18" t="s">
        <v>216</v>
      </c>
      <c r="BM413" s="238" t="s">
        <v>1278</v>
      </c>
    </row>
    <row r="414" spans="1:47" s="2" customFormat="1" ht="12">
      <c r="A414" s="39"/>
      <c r="B414" s="40"/>
      <c r="C414" s="41"/>
      <c r="D414" s="240" t="s">
        <v>152</v>
      </c>
      <c r="E414" s="41"/>
      <c r="F414" s="241" t="s">
        <v>1279</v>
      </c>
      <c r="G414" s="41"/>
      <c r="H414" s="41"/>
      <c r="I414" s="242"/>
      <c r="J414" s="41"/>
      <c r="K414" s="41"/>
      <c r="L414" s="45"/>
      <c r="M414" s="243"/>
      <c r="N414" s="244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152</v>
      </c>
      <c r="AU414" s="18" t="s">
        <v>86</v>
      </c>
    </row>
    <row r="415" spans="1:51" s="14" customFormat="1" ht="12">
      <c r="A415" s="14"/>
      <c r="B415" s="260"/>
      <c r="C415" s="261"/>
      <c r="D415" s="240" t="s">
        <v>246</v>
      </c>
      <c r="E415" s="262" t="s">
        <v>1</v>
      </c>
      <c r="F415" s="263" t="s">
        <v>1280</v>
      </c>
      <c r="G415" s="261"/>
      <c r="H415" s="264">
        <v>131.6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0" t="s">
        <v>246</v>
      </c>
      <c r="AU415" s="270" t="s">
        <v>86</v>
      </c>
      <c r="AV415" s="14" t="s">
        <v>86</v>
      </c>
      <c r="AW415" s="14" t="s">
        <v>32</v>
      </c>
      <c r="AX415" s="14" t="s">
        <v>77</v>
      </c>
      <c r="AY415" s="270" t="s">
        <v>143</v>
      </c>
    </row>
    <row r="416" spans="1:51" s="14" customFormat="1" ht="12">
      <c r="A416" s="14"/>
      <c r="B416" s="260"/>
      <c r="C416" s="261"/>
      <c r="D416" s="240" t="s">
        <v>246</v>
      </c>
      <c r="E416" s="262" t="s">
        <v>1</v>
      </c>
      <c r="F416" s="263" t="s">
        <v>1281</v>
      </c>
      <c r="G416" s="261"/>
      <c r="H416" s="264">
        <v>131.6</v>
      </c>
      <c r="I416" s="265"/>
      <c r="J416" s="261"/>
      <c r="K416" s="261"/>
      <c r="L416" s="266"/>
      <c r="M416" s="267"/>
      <c r="N416" s="268"/>
      <c r="O416" s="268"/>
      <c r="P416" s="268"/>
      <c r="Q416" s="268"/>
      <c r="R416" s="268"/>
      <c r="S416" s="268"/>
      <c r="T416" s="26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0" t="s">
        <v>246</v>
      </c>
      <c r="AU416" s="270" t="s">
        <v>86</v>
      </c>
      <c r="AV416" s="14" t="s">
        <v>86</v>
      </c>
      <c r="AW416" s="14" t="s">
        <v>32</v>
      </c>
      <c r="AX416" s="14" t="s">
        <v>77</v>
      </c>
      <c r="AY416" s="270" t="s">
        <v>143</v>
      </c>
    </row>
    <row r="417" spans="1:51" s="15" customFormat="1" ht="12">
      <c r="A417" s="15"/>
      <c r="B417" s="271"/>
      <c r="C417" s="272"/>
      <c r="D417" s="240" t="s">
        <v>246</v>
      </c>
      <c r="E417" s="273" t="s">
        <v>1</v>
      </c>
      <c r="F417" s="274" t="s">
        <v>250</v>
      </c>
      <c r="G417" s="272"/>
      <c r="H417" s="275">
        <v>263.2</v>
      </c>
      <c r="I417" s="276"/>
      <c r="J417" s="272"/>
      <c r="K417" s="272"/>
      <c r="L417" s="277"/>
      <c r="M417" s="278"/>
      <c r="N417" s="279"/>
      <c r="O417" s="279"/>
      <c r="P417" s="279"/>
      <c r="Q417" s="279"/>
      <c r="R417" s="279"/>
      <c r="S417" s="279"/>
      <c r="T417" s="280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81" t="s">
        <v>246</v>
      </c>
      <c r="AU417" s="281" t="s">
        <v>86</v>
      </c>
      <c r="AV417" s="15" t="s">
        <v>160</v>
      </c>
      <c r="AW417" s="15" t="s">
        <v>32</v>
      </c>
      <c r="AX417" s="15" t="s">
        <v>84</v>
      </c>
      <c r="AY417" s="281" t="s">
        <v>143</v>
      </c>
    </row>
    <row r="418" spans="1:65" s="2" customFormat="1" ht="16.5" customHeight="1">
      <c r="A418" s="39"/>
      <c r="B418" s="40"/>
      <c r="C418" s="282" t="s">
        <v>752</v>
      </c>
      <c r="D418" s="282" t="s">
        <v>533</v>
      </c>
      <c r="E418" s="283" t="s">
        <v>1282</v>
      </c>
      <c r="F418" s="284" t="s">
        <v>1283</v>
      </c>
      <c r="G418" s="285" t="s">
        <v>331</v>
      </c>
      <c r="H418" s="286">
        <v>0.108</v>
      </c>
      <c r="I418" s="287"/>
      <c r="J418" s="288">
        <f>ROUND(I418*H418,2)</f>
        <v>0</v>
      </c>
      <c r="K418" s="284" t="s">
        <v>243</v>
      </c>
      <c r="L418" s="289"/>
      <c r="M418" s="290" t="s">
        <v>1</v>
      </c>
      <c r="N418" s="291" t="s">
        <v>42</v>
      </c>
      <c r="O418" s="92"/>
      <c r="P418" s="236">
        <f>O418*H418</f>
        <v>0</v>
      </c>
      <c r="Q418" s="236">
        <v>1</v>
      </c>
      <c r="R418" s="236">
        <f>Q418*H418</f>
        <v>0.108</v>
      </c>
      <c r="S418" s="236">
        <v>0</v>
      </c>
      <c r="T418" s="237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8" t="s">
        <v>572</v>
      </c>
      <c r="AT418" s="238" t="s">
        <v>533</v>
      </c>
      <c r="AU418" s="238" t="s">
        <v>86</v>
      </c>
      <c r="AY418" s="18" t="s">
        <v>143</v>
      </c>
      <c r="BE418" s="239">
        <f>IF(N418="základní",J418,0)</f>
        <v>0</v>
      </c>
      <c r="BF418" s="239">
        <f>IF(N418="snížená",J418,0)</f>
        <v>0</v>
      </c>
      <c r="BG418" s="239">
        <f>IF(N418="zákl. přenesená",J418,0)</f>
        <v>0</v>
      </c>
      <c r="BH418" s="239">
        <f>IF(N418="sníž. přenesená",J418,0)</f>
        <v>0</v>
      </c>
      <c r="BI418" s="239">
        <f>IF(N418="nulová",J418,0)</f>
        <v>0</v>
      </c>
      <c r="BJ418" s="18" t="s">
        <v>84</v>
      </c>
      <c r="BK418" s="239">
        <f>ROUND(I418*H418,2)</f>
        <v>0</v>
      </c>
      <c r="BL418" s="18" t="s">
        <v>216</v>
      </c>
      <c r="BM418" s="238" t="s">
        <v>1284</v>
      </c>
    </row>
    <row r="419" spans="1:47" s="2" customFormat="1" ht="12">
      <c r="A419" s="39"/>
      <c r="B419" s="40"/>
      <c r="C419" s="41"/>
      <c r="D419" s="240" t="s">
        <v>152</v>
      </c>
      <c r="E419" s="41"/>
      <c r="F419" s="241" t="s">
        <v>1283</v>
      </c>
      <c r="G419" s="41"/>
      <c r="H419" s="41"/>
      <c r="I419" s="242"/>
      <c r="J419" s="41"/>
      <c r="K419" s="41"/>
      <c r="L419" s="45"/>
      <c r="M419" s="243"/>
      <c r="N419" s="244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152</v>
      </c>
      <c r="AU419" s="18" t="s">
        <v>86</v>
      </c>
    </row>
    <row r="420" spans="1:51" s="14" customFormat="1" ht="12">
      <c r="A420" s="14"/>
      <c r="B420" s="260"/>
      <c r="C420" s="261"/>
      <c r="D420" s="240" t="s">
        <v>246</v>
      </c>
      <c r="E420" s="261"/>
      <c r="F420" s="263" t="s">
        <v>1285</v>
      </c>
      <c r="G420" s="261"/>
      <c r="H420" s="264">
        <v>0.108</v>
      </c>
      <c r="I420" s="265"/>
      <c r="J420" s="261"/>
      <c r="K420" s="261"/>
      <c r="L420" s="266"/>
      <c r="M420" s="267"/>
      <c r="N420" s="268"/>
      <c r="O420" s="268"/>
      <c r="P420" s="268"/>
      <c r="Q420" s="268"/>
      <c r="R420" s="268"/>
      <c r="S420" s="268"/>
      <c r="T420" s="26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0" t="s">
        <v>246</v>
      </c>
      <c r="AU420" s="270" t="s">
        <v>86</v>
      </c>
      <c r="AV420" s="14" t="s">
        <v>86</v>
      </c>
      <c r="AW420" s="14" t="s">
        <v>4</v>
      </c>
      <c r="AX420" s="14" t="s">
        <v>84</v>
      </c>
      <c r="AY420" s="270" t="s">
        <v>143</v>
      </c>
    </row>
    <row r="421" spans="1:65" s="2" customFormat="1" ht="16.5" customHeight="1">
      <c r="A421" s="39"/>
      <c r="B421" s="40"/>
      <c r="C421" s="227" t="s">
        <v>757</v>
      </c>
      <c r="D421" s="227" t="s">
        <v>146</v>
      </c>
      <c r="E421" s="228" t="s">
        <v>1286</v>
      </c>
      <c r="F421" s="229" t="s">
        <v>1287</v>
      </c>
      <c r="G421" s="230" t="s">
        <v>242</v>
      </c>
      <c r="H421" s="231">
        <v>25.218</v>
      </c>
      <c r="I421" s="232"/>
      <c r="J421" s="233">
        <f>ROUND(I421*H421,2)</f>
        <v>0</v>
      </c>
      <c r="K421" s="229" t="s">
        <v>243</v>
      </c>
      <c r="L421" s="45"/>
      <c r="M421" s="234" t="s">
        <v>1</v>
      </c>
      <c r="N421" s="235" t="s">
        <v>42</v>
      </c>
      <c r="O421" s="92"/>
      <c r="P421" s="236">
        <f>O421*H421</f>
        <v>0</v>
      </c>
      <c r="Q421" s="236">
        <v>0.0004</v>
      </c>
      <c r="R421" s="236">
        <f>Q421*H421</f>
        <v>0.010087200000000001</v>
      </c>
      <c r="S421" s="236">
        <v>0</v>
      </c>
      <c r="T421" s="237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216</v>
      </c>
      <c r="AT421" s="238" t="s">
        <v>146</v>
      </c>
      <c r="AU421" s="238" t="s">
        <v>86</v>
      </c>
      <c r="AY421" s="18" t="s">
        <v>143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84</v>
      </c>
      <c r="BK421" s="239">
        <f>ROUND(I421*H421,2)</f>
        <v>0</v>
      </c>
      <c r="BL421" s="18" t="s">
        <v>216</v>
      </c>
      <c r="BM421" s="238" t="s">
        <v>1288</v>
      </c>
    </row>
    <row r="422" spans="1:47" s="2" customFormat="1" ht="12">
      <c r="A422" s="39"/>
      <c r="B422" s="40"/>
      <c r="C422" s="41"/>
      <c r="D422" s="240" t="s">
        <v>152</v>
      </c>
      <c r="E422" s="41"/>
      <c r="F422" s="241" t="s">
        <v>1289</v>
      </c>
      <c r="G422" s="41"/>
      <c r="H422" s="41"/>
      <c r="I422" s="242"/>
      <c r="J422" s="41"/>
      <c r="K422" s="41"/>
      <c r="L422" s="45"/>
      <c r="M422" s="243"/>
      <c r="N422" s="244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152</v>
      </c>
      <c r="AU422" s="18" t="s">
        <v>86</v>
      </c>
    </row>
    <row r="423" spans="1:51" s="14" customFormat="1" ht="12">
      <c r="A423" s="14"/>
      <c r="B423" s="260"/>
      <c r="C423" s="261"/>
      <c r="D423" s="240" t="s">
        <v>246</v>
      </c>
      <c r="E423" s="262" t="s">
        <v>1</v>
      </c>
      <c r="F423" s="263" t="s">
        <v>1271</v>
      </c>
      <c r="G423" s="261"/>
      <c r="H423" s="264">
        <v>25.218</v>
      </c>
      <c r="I423" s="265"/>
      <c r="J423" s="261"/>
      <c r="K423" s="261"/>
      <c r="L423" s="266"/>
      <c r="M423" s="267"/>
      <c r="N423" s="268"/>
      <c r="O423" s="268"/>
      <c r="P423" s="268"/>
      <c r="Q423" s="268"/>
      <c r="R423" s="268"/>
      <c r="S423" s="268"/>
      <c r="T423" s="26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0" t="s">
        <v>246</v>
      </c>
      <c r="AU423" s="270" t="s">
        <v>86</v>
      </c>
      <c r="AV423" s="14" t="s">
        <v>86</v>
      </c>
      <c r="AW423" s="14" t="s">
        <v>32</v>
      </c>
      <c r="AX423" s="14" t="s">
        <v>84</v>
      </c>
      <c r="AY423" s="270" t="s">
        <v>143</v>
      </c>
    </row>
    <row r="424" spans="1:65" s="2" customFormat="1" ht="24.15" customHeight="1">
      <c r="A424" s="39"/>
      <c r="B424" s="40"/>
      <c r="C424" s="282" t="s">
        <v>762</v>
      </c>
      <c r="D424" s="282" t="s">
        <v>533</v>
      </c>
      <c r="E424" s="283" t="s">
        <v>1290</v>
      </c>
      <c r="F424" s="284" t="s">
        <v>1291</v>
      </c>
      <c r="G424" s="285" t="s">
        <v>242</v>
      </c>
      <c r="H424" s="286">
        <v>30.791</v>
      </c>
      <c r="I424" s="287"/>
      <c r="J424" s="288">
        <f>ROUND(I424*H424,2)</f>
        <v>0</v>
      </c>
      <c r="K424" s="284" t="s">
        <v>243</v>
      </c>
      <c r="L424" s="289"/>
      <c r="M424" s="290" t="s">
        <v>1</v>
      </c>
      <c r="N424" s="291" t="s">
        <v>42</v>
      </c>
      <c r="O424" s="92"/>
      <c r="P424" s="236">
        <f>O424*H424</f>
        <v>0</v>
      </c>
      <c r="Q424" s="236">
        <v>0.0054</v>
      </c>
      <c r="R424" s="236">
        <f>Q424*H424</f>
        <v>0.1662714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572</v>
      </c>
      <c r="AT424" s="238" t="s">
        <v>533</v>
      </c>
      <c r="AU424" s="238" t="s">
        <v>86</v>
      </c>
      <c r="AY424" s="18" t="s">
        <v>143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84</v>
      </c>
      <c r="BK424" s="239">
        <f>ROUND(I424*H424,2)</f>
        <v>0</v>
      </c>
      <c r="BL424" s="18" t="s">
        <v>216</v>
      </c>
      <c r="BM424" s="238" t="s">
        <v>1292</v>
      </c>
    </row>
    <row r="425" spans="1:47" s="2" customFormat="1" ht="12">
      <c r="A425" s="39"/>
      <c r="B425" s="40"/>
      <c r="C425" s="41"/>
      <c r="D425" s="240" t="s">
        <v>152</v>
      </c>
      <c r="E425" s="41"/>
      <c r="F425" s="241" t="s">
        <v>1291</v>
      </c>
      <c r="G425" s="41"/>
      <c r="H425" s="41"/>
      <c r="I425" s="242"/>
      <c r="J425" s="41"/>
      <c r="K425" s="41"/>
      <c r="L425" s="45"/>
      <c r="M425" s="243"/>
      <c r="N425" s="244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152</v>
      </c>
      <c r="AU425" s="18" t="s">
        <v>86</v>
      </c>
    </row>
    <row r="426" spans="1:51" s="14" customFormat="1" ht="12">
      <c r="A426" s="14"/>
      <c r="B426" s="260"/>
      <c r="C426" s="261"/>
      <c r="D426" s="240" t="s">
        <v>246</v>
      </c>
      <c r="E426" s="261"/>
      <c r="F426" s="263" t="s">
        <v>1293</v>
      </c>
      <c r="G426" s="261"/>
      <c r="H426" s="264">
        <v>30.791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0" t="s">
        <v>246</v>
      </c>
      <c r="AU426" s="270" t="s">
        <v>86</v>
      </c>
      <c r="AV426" s="14" t="s">
        <v>86</v>
      </c>
      <c r="AW426" s="14" t="s">
        <v>4</v>
      </c>
      <c r="AX426" s="14" t="s">
        <v>84</v>
      </c>
      <c r="AY426" s="270" t="s">
        <v>143</v>
      </c>
    </row>
    <row r="427" spans="1:65" s="2" customFormat="1" ht="16.5" customHeight="1">
      <c r="A427" s="39"/>
      <c r="B427" s="40"/>
      <c r="C427" s="227" t="s">
        <v>769</v>
      </c>
      <c r="D427" s="227" t="s">
        <v>146</v>
      </c>
      <c r="E427" s="228" t="s">
        <v>1294</v>
      </c>
      <c r="F427" s="229" t="s">
        <v>1295</v>
      </c>
      <c r="G427" s="230" t="s">
        <v>242</v>
      </c>
      <c r="H427" s="231">
        <v>101.2</v>
      </c>
      <c r="I427" s="232"/>
      <c r="J427" s="233">
        <f>ROUND(I427*H427,2)</f>
        <v>0</v>
      </c>
      <c r="K427" s="229" t="s">
        <v>1</v>
      </c>
      <c r="L427" s="45"/>
      <c r="M427" s="234" t="s">
        <v>1</v>
      </c>
      <c r="N427" s="235" t="s">
        <v>42</v>
      </c>
      <c r="O427" s="92"/>
      <c r="P427" s="236">
        <f>O427*H427</f>
        <v>0</v>
      </c>
      <c r="Q427" s="236">
        <v>0</v>
      </c>
      <c r="R427" s="236">
        <f>Q427*H427</f>
        <v>0</v>
      </c>
      <c r="S427" s="236">
        <v>0</v>
      </c>
      <c r="T427" s="237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8" t="s">
        <v>216</v>
      </c>
      <c r="AT427" s="238" t="s">
        <v>146</v>
      </c>
      <c r="AU427" s="238" t="s">
        <v>86</v>
      </c>
      <c r="AY427" s="18" t="s">
        <v>143</v>
      </c>
      <c r="BE427" s="239">
        <f>IF(N427="základní",J427,0)</f>
        <v>0</v>
      </c>
      <c r="BF427" s="239">
        <f>IF(N427="snížená",J427,0)</f>
        <v>0</v>
      </c>
      <c r="BG427" s="239">
        <f>IF(N427="zákl. přenesená",J427,0)</f>
        <v>0</v>
      </c>
      <c r="BH427" s="239">
        <f>IF(N427="sníž. přenesená",J427,0)</f>
        <v>0</v>
      </c>
      <c r="BI427" s="239">
        <f>IF(N427="nulová",J427,0)</f>
        <v>0</v>
      </c>
      <c r="BJ427" s="18" t="s">
        <v>84</v>
      </c>
      <c r="BK427" s="239">
        <f>ROUND(I427*H427,2)</f>
        <v>0</v>
      </c>
      <c r="BL427" s="18" t="s">
        <v>216</v>
      </c>
      <c r="BM427" s="238" t="s">
        <v>1296</v>
      </c>
    </row>
    <row r="428" spans="1:47" s="2" customFormat="1" ht="12">
      <c r="A428" s="39"/>
      <c r="B428" s="40"/>
      <c r="C428" s="41"/>
      <c r="D428" s="240" t="s">
        <v>152</v>
      </c>
      <c r="E428" s="41"/>
      <c r="F428" s="241" t="s">
        <v>1295</v>
      </c>
      <c r="G428" s="41"/>
      <c r="H428" s="41"/>
      <c r="I428" s="242"/>
      <c r="J428" s="41"/>
      <c r="K428" s="41"/>
      <c r="L428" s="45"/>
      <c r="M428" s="243"/>
      <c r="N428" s="244"/>
      <c r="O428" s="92"/>
      <c r="P428" s="92"/>
      <c r="Q428" s="92"/>
      <c r="R428" s="92"/>
      <c r="S428" s="92"/>
      <c r="T428" s="93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152</v>
      </c>
      <c r="AU428" s="18" t="s">
        <v>86</v>
      </c>
    </row>
    <row r="429" spans="1:51" s="14" customFormat="1" ht="12">
      <c r="A429" s="14"/>
      <c r="B429" s="260"/>
      <c r="C429" s="261"/>
      <c r="D429" s="240" t="s">
        <v>246</v>
      </c>
      <c r="E429" s="262" t="s">
        <v>1</v>
      </c>
      <c r="F429" s="263" t="s">
        <v>1297</v>
      </c>
      <c r="G429" s="261"/>
      <c r="H429" s="264">
        <v>101.2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0" t="s">
        <v>246</v>
      </c>
      <c r="AU429" s="270" t="s">
        <v>86</v>
      </c>
      <c r="AV429" s="14" t="s">
        <v>86</v>
      </c>
      <c r="AW429" s="14" t="s">
        <v>32</v>
      </c>
      <c r="AX429" s="14" t="s">
        <v>84</v>
      </c>
      <c r="AY429" s="270" t="s">
        <v>143</v>
      </c>
    </row>
    <row r="430" spans="1:65" s="2" customFormat="1" ht="16.5" customHeight="1">
      <c r="A430" s="39"/>
      <c r="B430" s="40"/>
      <c r="C430" s="227" t="s">
        <v>774</v>
      </c>
      <c r="D430" s="227" t="s">
        <v>146</v>
      </c>
      <c r="E430" s="228" t="s">
        <v>1298</v>
      </c>
      <c r="F430" s="229" t="s">
        <v>1299</v>
      </c>
      <c r="G430" s="230" t="s">
        <v>242</v>
      </c>
      <c r="H430" s="231">
        <v>25.218</v>
      </c>
      <c r="I430" s="232"/>
      <c r="J430" s="233">
        <f>ROUND(I430*H430,2)</f>
        <v>0</v>
      </c>
      <c r="K430" s="229" t="s">
        <v>243</v>
      </c>
      <c r="L430" s="45"/>
      <c r="M430" s="234" t="s">
        <v>1</v>
      </c>
      <c r="N430" s="235" t="s">
        <v>42</v>
      </c>
      <c r="O430" s="92"/>
      <c r="P430" s="236">
        <f>O430*H430</f>
        <v>0</v>
      </c>
      <c r="Q430" s="236">
        <v>0</v>
      </c>
      <c r="R430" s="236">
        <f>Q430*H430</f>
        <v>0</v>
      </c>
      <c r="S430" s="236">
        <v>0</v>
      </c>
      <c r="T430" s="237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8" t="s">
        <v>216</v>
      </c>
      <c r="AT430" s="238" t="s">
        <v>146</v>
      </c>
      <c r="AU430" s="238" t="s">
        <v>86</v>
      </c>
      <c r="AY430" s="18" t="s">
        <v>143</v>
      </c>
      <c r="BE430" s="239">
        <f>IF(N430="základní",J430,0)</f>
        <v>0</v>
      </c>
      <c r="BF430" s="239">
        <f>IF(N430="snížená",J430,0)</f>
        <v>0</v>
      </c>
      <c r="BG430" s="239">
        <f>IF(N430="zákl. přenesená",J430,0)</f>
        <v>0</v>
      </c>
      <c r="BH430" s="239">
        <f>IF(N430="sníž. přenesená",J430,0)</f>
        <v>0</v>
      </c>
      <c r="BI430" s="239">
        <f>IF(N430="nulová",J430,0)</f>
        <v>0</v>
      </c>
      <c r="BJ430" s="18" t="s">
        <v>84</v>
      </c>
      <c r="BK430" s="239">
        <f>ROUND(I430*H430,2)</f>
        <v>0</v>
      </c>
      <c r="BL430" s="18" t="s">
        <v>216</v>
      </c>
      <c r="BM430" s="238" t="s">
        <v>1300</v>
      </c>
    </row>
    <row r="431" spans="1:47" s="2" customFormat="1" ht="12">
      <c r="A431" s="39"/>
      <c r="B431" s="40"/>
      <c r="C431" s="41"/>
      <c r="D431" s="240" t="s">
        <v>152</v>
      </c>
      <c r="E431" s="41"/>
      <c r="F431" s="241" t="s">
        <v>1301</v>
      </c>
      <c r="G431" s="41"/>
      <c r="H431" s="41"/>
      <c r="I431" s="242"/>
      <c r="J431" s="41"/>
      <c r="K431" s="41"/>
      <c r="L431" s="45"/>
      <c r="M431" s="243"/>
      <c r="N431" s="244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152</v>
      </c>
      <c r="AU431" s="18" t="s">
        <v>86</v>
      </c>
    </row>
    <row r="432" spans="1:51" s="14" customFormat="1" ht="12">
      <c r="A432" s="14"/>
      <c r="B432" s="260"/>
      <c r="C432" s="261"/>
      <c r="D432" s="240" t="s">
        <v>246</v>
      </c>
      <c r="E432" s="262" t="s">
        <v>1</v>
      </c>
      <c r="F432" s="263" t="s">
        <v>1271</v>
      </c>
      <c r="G432" s="261"/>
      <c r="H432" s="264">
        <v>25.218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0" t="s">
        <v>246</v>
      </c>
      <c r="AU432" s="270" t="s">
        <v>86</v>
      </c>
      <c r="AV432" s="14" t="s">
        <v>86</v>
      </c>
      <c r="AW432" s="14" t="s">
        <v>32</v>
      </c>
      <c r="AX432" s="14" t="s">
        <v>84</v>
      </c>
      <c r="AY432" s="270" t="s">
        <v>143</v>
      </c>
    </row>
    <row r="433" spans="1:65" s="2" customFormat="1" ht="16.5" customHeight="1">
      <c r="A433" s="39"/>
      <c r="B433" s="40"/>
      <c r="C433" s="282" t="s">
        <v>778</v>
      </c>
      <c r="D433" s="282" t="s">
        <v>533</v>
      </c>
      <c r="E433" s="283" t="s">
        <v>1302</v>
      </c>
      <c r="F433" s="284" t="s">
        <v>1303</v>
      </c>
      <c r="G433" s="285" t="s">
        <v>242</v>
      </c>
      <c r="H433" s="286">
        <v>26.479</v>
      </c>
      <c r="I433" s="287"/>
      <c r="J433" s="288">
        <f>ROUND(I433*H433,2)</f>
        <v>0</v>
      </c>
      <c r="K433" s="284" t="s">
        <v>243</v>
      </c>
      <c r="L433" s="289"/>
      <c r="M433" s="290" t="s">
        <v>1</v>
      </c>
      <c r="N433" s="291" t="s">
        <v>42</v>
      </c>
      <c r="O433" s="92"/>
      <c r="P433" s="236">
        <f>O433*H433</f>
        <v>0</v>
      </c>
      <c r="Q433" s="236">
        <v>0.0003</v>
      </c>
      <c r="R433" s="236">
        <f>Q433*H433</f>
        <v>0.0079437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572</v>
      </c>
      <c r="AT433" s="238" t="s">
        <v>533</v>
      </c>
      <c r="AU433" s="238" t="s">
        <v>86</v>
      </c>
      <c r="AY433" s="18" t="s">
        <v>143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84</v>
      </c>
      <c r="BK433" s="239">
        <f>ROUND(I433*H433,2)</f>
        <v>0</v>
      </c>
      <c r="BL433" s="18" t="s">
        <v>216</v>
      </c>
      <c r="BM433" s="238" t="s">
        <v>1304</v>
      </c>
    </row>
    <row r="434" spans="1:47" s="2" customFormat="1" ht="12">
      <c r="A434" s="39"/>
      <c r="B434" s="40"/>
      <c r="C434" s="41"/>
      <c r="D434" s="240" t="s">
        <v>152</v>
      </c>
      <c r="E434" s="41"/>
      <c r="F434" s="241" t="s">
        <v>1303</v>
      </c>
      <c r="G434" s="41"/>
      <c r="H434" s="41"/>
      <c r="I434" s="242"/>
      <c r="J434" s="41"/>
      <c r="K434" s="41"/>
      <c r="L434" s="45"/>
      <c r="M434" s="243"/>
      <c r="N434" s="244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152</v>
      </c>
      <c r="AU434" s="18" t="s">
        <v>86</v>
      </c>
    </row>
    <row r="435" spans="1:51" s="14" customFormat="1" ht="12">
      <c r="A435" s="14"/>
      <c r="B435" s="260"/>
      <c r="C435" s="261"/>
      <c r="D435" s="240" t="s">
        <v>246</v>
      </c>
      <c r="E435" s="261"/>
      <c r="F435" s="263" t="s">
        <v>1305</v>
      </c>
      <c r="G435" s="261"/>
      <c r="H435" s="264">
        <v>26.479</v>
      </c>
      <c r="I435" s="265"/>
      <c r="J435" s="261"/>
      <c r="K435" s="261"/>
      <c r="L435" s="266"/>
      <c r="M435" s="267"/>
      <c r="N435" s="268"/>
      <c r="O435" s="268"/>
      <c r="P435" s="268"/>
      <c r="Q435" s="268"/>
      <c r="R435" s="268"/>
      <c r="S435" s="268"/>
      <c r="T435" s="26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0" t="s">
        <v>246</v>
      </c>
      <c r="AU435" s="270" t="s">
        <v>86</v>
      </c>
      <c r="AV435" s="14" t="s">
        <v>86</v>
      </c>
      <c r="AW435" s="14" t="s">
        <v>4</v>
      </c>
      <c r="AX435" s="14" t="s">
        <v>84</v>
      </c>
      <c r="AY435" s="270" t="s">
        <v>143</v>
      </c>
    </row>
    <row r="436" spans="1:65" s="2" customFormat="1" ht="16.5" customHeight="1">
      <c r="A436" s="39"/>
      <c r="B436" s="40"/>
      <c r="C436" s="227" t="s">
        <v>785</v>
      </c>
      <c r="D436" s="227" t="s">
        <v>146</v>
      </c>
      <c r="E436" s="228" t="s">
        <v>958</v>
      </c>
      <c r="F436" s="229" t="s">
        <v>959</v>
      </c>
      <c r="G436" s="230" t="s">
        <v>331</v>
      </c>
      <c r="H436" s="231">
        <v>0.345</v>
      </c>
      <c r="I436" s="232"/>
      <c r="J436" s="233">
        <f>ROUND(I436*H436,2)</f>
        <v>0</v>
      </c>
      <c r="K436" s="229" t="s">
        <v>243</v>
      </c>
      <c r="L436" s="45"/>
      <c r="M436" s="234" t="s">
        <v>1</v>
      </c>
      <c r="N436" s="235" t="s">
        <v>42</v>
      </c>
      <c r="O436" s="92"/>
      <c r="P436" s="236">
        <f>O436*H436</f>
        <v>0</v>
      </c>
      <c r="Q436" s="236">
        <v>0</v>
      </c>
      <c r="R436" s="236">
        <f>Q436*H436</f>
        <v>0</v>
      </c>
      <c r="S436" s="236">
        <v>0</v>
      </c>
      <c r="T436" s="23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8" t="s">
        <v>216</v>
      </c>
      <c r="AT436" s="238" t="s">
        <v>146</v>
      </c>
      <c r="AU436" s="238" t="s">
        <v>86</v>
      </c>
      <c r="AY436" s="18" t="s">
        <v>143</v>
      </c>
      <c r="BE436" s="239">
        <f>IF(N436="základní",J436,0)</f>
        <v>0</v>
      </c>
      <c r="BF436" s="239">
        <f>IF(N436="snížená",J436,0)</f>
        <v>0</v>
      </c>
      <c r="BG436" s="239">
        <f>IF(N436="zákl. přenesená",J436,0)</f>
        <v>0</v>
      </c>
      <c r="BH436" s="239">
        <f>IF(N436="sníž. přenesená",J436,0)</f>
        <v>0</v>
      </c>
      <c r="BI436" s="239">
        <f>IF(N436="nulová",J436,0)</f>
        <v>0</v>
      </c>
      <c r="BJ436" s="18" t="s">
        <v>84</v>
      </c>
      <c r="BK436" s="239">
        <f>ROUND(I436*H436,2)</f>
        <v>0</v>
      </c>
      <c r="BL436" s="18" t="s">
        <v>216</v>
      </c>
      <c r="BM436" s="238" t="s">
        <v>1306</v>
      </c>
    </row>
    <row r="437" spans="1:47" s="2" customFormat="1" ht="12">
      <c r="A437" s="39"/>
      <c r="B437" s="40"/>
      <c r="C437" s="41"/>
      <c r="D437" s="240" t="s">
        <v>152</v>
      </c>
      <c r="E437" s="41"/>
      <c r="F437" s="241" t="s">
        <v>961</v>
      </c>
      <c r="G437" s="41"/>
      <c r="H437" s="41"/>
      <c r="I437" s="242"/>
      <c r="J437" s="41"/>
      <c r="K437" s="41"/>
      <c r="L437" s="45"/>
      <c r="M437" s="243"/>
      <c r="N437" s="244"/>
      <c r="O437" s="92"/>
      <c r="P437" s="92"/>
      <c r="Q437" s="92"/>
      <c r="R437" s="92"/>
      <c r="S437" s="92"/>
      <c r="T437" s="93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152</v>
      </c>
      <c r="AU437" s="18" t="s">
        <v>86</v>
      </c>
    </row>
    <row r="438" spans="1:63" s="12" customFormat="1" ht="25.9" customHeight="1">
      <c r="A438" s="12"/>
      <c r="B438" s="211"/>
      <c r="C438" s="212"/>
      <c r="D438" s="213" t="s">
        <v>76</v>
      </c>
      <c r="E438" s="214" t="s">
        <v>1307</v>
      </c>
      <c r="F438" s="214" t="s">
        <v>1308</v>
      </c>
      <c r="G438" s="212"/>
      <c r="H438" s="212"/>
      <c r="I438" s="215"/>
      <c r="J438" s="216">
        <f>BK438</f>
        <v>0</v>
      </c>
      <c r="K438" s="212"/>
      <c r="L438" s="217"/>
      <c r="M438" s="218"/>
      <c r="N438" s="219"/>
      <c r="O438" s="219"/>
      <c r="P438" s="220">
        <f>SUM(P439:P440)</f>
        <v>0</v>
      </c>
      <c r="Q438" s="219"/>
      <c r="R438" s="220">
        <f>SUM(R439:R440)</f>
        <v>0</v>
      </c>
      <c r="S438" s="219"/>
      <c r="T438" s="221">
        <f>SUM(T439:T440)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2" t="s">
        <v>160</v>
      </c>
      <c r="AT438" s="223" t="s">
        <v>76</v>
      </c>
      <c r="AU438" s="223" t="s">
        <v>77</v>
      </c>
      <c r="AY438" s="222" t="s">
        <v>143</v>
      </c>
      <c r="BK438" s="224">
        <f>SUM(BK439:BK440)</f>
        <v>0</v>
      </c>
    </row>
    <row r="439" spans="1:65" s="2" customFormat="1" ht="16.5" customHeight="1">
      <c r="A439" s="39"/>
      <c r="B439" s="40"/>
      <c r="C439" s="227" t="s">
        <v>791</v>
      </c>
      <c r="D439" s="227" t="s">
        <v>146</v>
      </c>
      <c r="E439" s="228" t="s">
        <v>1309</v>
      </c>
      <c r="F439" s="229" t="s">
        <v>1310</v>
      </c>
      <c r="G439" s="230" t="s">
        <v>324</v>
      </c>
      <c r="H439" s="231">
        <v>3</v>
      </c>
      <c r="I439" s="232"/>
      <c r="J439" s="233">
        <f>ROUND(I439*H439,2)</f>
        <v>0</v>
      </c>
      <c r="K439" s="229" t="s">
        <v>1</v>
      </c>
      <c r="L439" s="45"/>
      <c r="M439" s="234" t="s">
        <v>1</v>
      </c>
      <c r="N439" s="235" t="s">
        <v>42</v>
      </c>
      <c r="O439" s="92"/>
      <c r="P439" s="236">
        <f>O439*H439</f>
        <v>0</v>
      </c>
      <c r="Q439" s="236">
        <v>0</v>
      </c>
      <c r="R439" s="236">
        <f>Q439*H439</f>
        <v>0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1311</v>
      </c>
      <c r="AT439" s="238" t="s">
        <v>146</v>
      </c>
      <c r="AU439" s="238" t="s">
        <v>84</v>
      </c>
      <c r="AY439" s="18" t="s">
        <v>143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84</v>
      </c>
      <c r="BK439" s="239">
        <f>ROUND(I439*H439,2)</f>
        <v>0</v>
      </c>
      <c r="BL439" s="18" t="s">
        <v>1311</v>
      </c>
      <c r="BM439" s="238" t="s">
        <v>1312</v>
      </c>
    </row>
    <row r="440" spans="1:47" s="2" customFormat="1" ht="12">
      <c r="A440" s="39"/>
      <c r="B440" s="40"/>
      <c r="C440" s="41"/>
      <c r="D440" s="240" t="s">
        <v>152</v>
      </c>
      <c r="E440" s="41"/>
      <c r="F440" s="241" t="s">
        <v>1310</v>
      </c>
      <c r="G440" s="41"/>
      <c r="H440" s="41"/>
      <c r="I440" s="242"/>
      <c r="J440" s="41"/>
      <c r="K440" s="41"/>
      <c r="L440" s="45"/>
      <c r="M440" s="243"/>
      <c r="N440" s="244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152</v>
      </c>
      <c r="AU440" s="18" t="s">
        <v>84</v>
      </c>
    </row>
    <row r="441" spans="1:63" s="12" customFormat="1" ht="25.9" customHeight="1">
      <c r="A441" s="12"/>
      <c r="B441" s="211"/>
      <c r="C441" s="212"/>
      <c r="D441" s="213" t="s">
        <v>76</v>
      </c>
      <c r="E441" s="214" t="s">
        <v>140</v>
      </c>
      <c r="F441" s="214" t="s">
        <v>141</v>
      </c>
      <c r="G441" s="212"/>
      <c r="H441" s="212"/>
      <c r="I441" s="215"/>
      <c r="J441" s="216">
        <f>BK441</f>
        <v>0</v>
      </c>
      <c r="K441" s="212"/>
      <c r="L441" s="217"/>
      <c r="M441" s="218"/>
      <c r="N441" s="219"/>
      <c r="O441" s="219"/>
      <c r="P441" s="220">
        <f>SUM(P442:P443)</f>
        <v>0</v>
      </c>
      <c r="Q441" s="219"/>
      <c r="R441" s="220">
        <f>SUM(R442:R443)</f>
        <v>0</v>
      </c>
      <c r="S441" s="219"/>
      <c r="T441" s="221">
        <f>SUM(T442:T443)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22" t="s">
        <v>160</v>
      </c>
      <c r="AT441" s="223" t="s">
        <v>76</v>
      </c>
      <c r="AU441" s="223" t="s">
        <v>77</v>
      </c>
      <c r="AY441" s="222" t="s">
        <v>143</v>
      </c>
      <c r="BK441" s="224">
        <f>SUM(BK442:BK443)</f>
        <v>0</v>
      </c>
    </row>
    <row r="442" spans="1:65" s="2" customFormat="1" ht="16.5" customHeight="1">
      <c r="A442" s="39"/>
      <c r="B442" s="40"/>
      <c r="C442" s="227" t="s">
        <v>795</v>
      </c>
      <c r="D442" s="227" t="s">
        <v>146</v>
      </c>
      <c r="E442" s="228" t="s">
        <v>1313</v>
      </c>
      <c r="F442" s="229" t="s">
        <v>1314</v>
      </c>
      <c r="G442" s="230" t="s">
        <v>1315</v>
      </c>
      <c r="H442" s="231">
        <v>1</v>
      </c>
      <c r="I442" s="232"/>
      <c r="J442" s="233">
        <f>ROUND(I442*H442,2)</f>
        <v>0</v>
      </c>
      <c r="K442" s="229" t="s">
        <v>1</v>
      </c>
      <c r="L442" s="45"/>
      <c r="M442" s="234" t="s">
        <v>1</v>
      </c>
      <c r="N442" s="235" t="s">
        <v>42</v>
      </c>
      <c r="O442" s="92"/>
      <c r="P442" s="236">
        <f>O442*H442</f>
        <v>0</v>
      </c>
      <c r="Q442" s="236">
        <v>0</v>
      </c>
      <c r="R442" s="236">
        <f>Q442*H442</f>
        <v>0</v>
      </c>
      <c r="S442" s="236">
        <v>0</v>
      </c>
      <c r="T442" s="23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8" t="s">
        <v>160</v>
      </c>
      <c r="AT442" s="238" t="s">
        <v>146</v>
      </c>
      <c r="AU442" s="238" t="s">
        <v>84</v>
      </c>
      <c r="AY442" s="18" t="s">
        <v>143</v>
      </c>
      <c r="BE442" s="239">
        <f>IF(N442="základní",J442,0)</f>
        <v>0</v>
      </c>
      <c r="BF442" s="239">
        <f>IF(N442="snížená",J442,0)</f>
        <v>0</v>
      </c>
      <c r="BG442" s="239">
        <f>IF(N442="zákl. přenesená",J442,0)</f>
        <v>0</v>
      </c>
      <c r="BH442" s="239">
        <f>IF(N442="sníž. přenesená",J442,0)</f>
        <v>0</v>
      </c>
      <c r="BI442" s="239">
        <f>IF(N442="nulová",J442,0)</f>
        <v>0</v>
      </c>
      <c r="BJ442" s="18" t="s">
        <v>84</v>
      </c>
      <c r="BK442" s="239">
        <f>ROUND(I442*H442,2)</f>
        <v>0</v>
      </c>
      <c r="BL442" s="18" t="s">
        <v>160</v>
      </c>
      <c r="BM442" s="238" t="s">
        <v>1316</v>
      </c>
    </row>
    <row r="443" spans="1:47" s="2" customFormat="1" ht="12">
      <c r="A443" s="39"/>
      <c r="B443" s="40"/>
      <c r="C443" s="41"/>
      <c r="D443" s="240" t="s">
        <v>152</v>
      </c>
      <c r="E443" s="41"/>
      <c r="F443" s="241" t="s">
        <v>1314</v>
      </c>
      <c r="G443" s="41"/>
      <c r="H443" s="41"/>
      <c r="I443" s="242"/>
      <c r="J443" s="41"/>
      <c r="K443" s="41"/>
      <c r="L443" s="45"/>
      <c r="M443" s="243"/>
      <c r="N443" s="244"/>
      <c r="O443" s="92"/>
      <c r="P443" s="92"/>
      <c r="Q443" s="92"/>
      <c r="R443" s="92"/>
      <c r="S443" s="92"/>
      <c r="T443" s="93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152</v>
      </c>
      <c r="AU443" s="18" t="s">
        <v>84</v>
      </c>
    </row>
    <row r="444" spans="1:63" s="12" customFormat="1" ht="25.9" customHeight="1">
      <c r="A444" s="12"/>
      <c r="B444" s="211"/>
      <c r="C444" s="212"/>
      <c r="D444" s="213" t="s">
        <v>76</v>
      </c>
      <c r="E444" s="214" t="s">
        <v>199</v>
      </c>
      <c r="F444" s="214" t="s">
        <v>200</v>
      </c>
      <c r="G444" s="212"/>
      <c r="H444" s="212"/>
      <c r="I444" s="215"/>
      <c r="J444" s="216">
        <f>BK444</f>
        <v>0</v>
      </c>
      <c r="K444" s="212"/>
      <c r="L444" s="217"/>
      <c r="M444" s="218"/>
      <c r="N444" s="219"/>
      <c r="O444" s="219"/>
      <c r="P444" s="220">
        <f>SUM(P445:P446)</f>
        <v>0</v>
      </c>
      <c r="Q444" s="219"/>
      <c r="R444" s="220">
        <f>SUM(R445:R446)</f>
        <v>0</v>
      </c>
      <c r="S444" s="219"/>
      <c r="T444" s="221">
        <f>SUM(T445:T446)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22" t="s">
        <v>160</v>
      </c>
      <c r="AT444" s="223" t="s">
        <v>76</v>
      </c>
      <c r="AU444" s="223" t="s">
        <v>77</v>
      </c>
      <c r="AY444" s="222" t="s">
        <v>143</v>
      </c>
      <c r="BK444" s="224">
        <f>SUM(BK445:BK446)</f>
        <v>0</v>
      </c>
    </row>
    <row r="445" spans="1:65" s="2" customFormat="1" ht="16.5" customHeight="1">
      <c r="A445" s="39"/>
      <c r="B445" s="40"/>
      <c r="C445" s="227" t="s">
        <v>800</v>
      </c>
      <c r="D445" s="227" t="s">
        <v>146</v>
      </c>
      <c r="E445" s="228" t="s">
        <v>1317</v>
      </c>
      <c r="F445" s="229" t="s">
        <v>1318</v>
      </c>
      <c r="G445" s="230" t="s">
        <v>149</v>
      </c>
      <c r="H445" s="231">
        <v>1</v>
      </c>
      <c r="I445" s="232"/>
      <c r="J445" s="233">
        <f>ROUND(I445*H445,2)</f>
        <v>0</v>
      </c>
      <c r="K445" s="229" t="s">
        <v>1</v>
      </c>
      <c r="L445" s="45"/>
      <c r="M445" s="234" t="s">
        <v>1</v>
      </c>
      <c r="N445" s="235" t="s">
        <v>42</v>
      </c>
      <c r="O445" s="92"/>
      <c r="P445" s="236">
        <f>O445*H445</f>
        <v>0</v>
      </c>
      <c r="Q445" s="236">
        <v>0</v>
      </c>
      <c r="R445" s="236">
        <f>Q445*H445</f>
        <v>0</v>
      </c>
      <c r="S445" s="236">
        <v>0</v>
      </c>
      <c r="T445" s="23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150</v>
      </c>
      <c r="AT445" s="238" t="s">
        <v>146</v>
      </c>
      <c r="AU445" s="238" t="s">
        <v>84</v>
      </c>
      <c r="AY445" s="18" t="s">
        <v>143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84</v>
      </c>
      <c r="BK445" s="239">
        <f>ROUND(I445*H445,2)</f>
        <v>0</v>
      </c>
      <c r="BL445" s="18" t="s">
        <v>150</v>
      </c>
      <c r="BM445" s="238" t="s">
        <v>1319</v>
      </c>
    </row>
    <row r="446" spans="1:47" s="2" customFormat="1" ht="12">
      <c r="A446" s="39"/>
      <c r="B446" s="40"/>
      <c r="C446" s="41"/>
      <c r="D446" s="240" t="s">
        <v>152</v>
      </c>
      <c r="E446" s="41"/>
      <c r="F446" s="241" t="s">
        <v>1318</v>
      </c>
      <c r="G446" s="41"/>
      <c r="H446" s="41"/>
      <c r="I446" s="242"/>
      <c r="J446" s="41"/>
      <c r="K446" s="41"/>
      <c r="L446" s="45"/>
      <c r="M446" s="246"/>
      <c r="N446" s="247"/>
      <c r="O446" s="248"/>
      <c r="P446" s="248"/>
      <c r="Q446" s="248"/>
      <c r="R446" s="248"/>
      <c r="S446" s="248"/>
      <c r="T446" s="24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152</v>
      </c>
      <c r="AU446" s="18" t="s">
        <v>84</v>
      </c>
    </row>
    <row r="447" spans="1:31" s="2" customFormat="1" ht="6.95" customHeight="1">
      <c r="A447" s="39"/>
      <c r="B447" s="67"/>
      <c r="C447" s="68"/>
      <c r="D447" s="68"/>
      <c r="E447" s="68"/>
      <c r="F447" s="68"/>
      <c r="G447" s="68"/>
      <c r="H447" s="68"/>
      <c r="I447" s="68"/>
      <c r="J447" s="68"/>
      <c r="K447" s="68"/>
      <c r="L447" s="45"/>
      <c r="M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</row>
  </sheetData>
  <sheetProtection password="CC35" sheet="1" objects="1" scenarios="1" formatColumns="0" formatRows="0" autoFilter="0"/>
  <autoFilter ref="C133:K4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86</v>
      </c>
    </row>
    <row r="4" spans="2:46" s="1" customFormat="1" ht="24.95" customHeight="1">
      <c r="B4" s="21"/>
      <c r="D4" s="149" t="s">
        <v>111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Lávka na ul. Novosady v Novém Jičíně</v>
      </c>
      <c r="F7" s="151"/>
      <c r="G7" s="151"/>
      <c r="H7" s="151"/>
      <c r="L7" s="21"/>
    </row>
    <row r="8" spans="2:12" s="1" customFormat="1" ht="12" customHeight="1">
      <c r="B8" s="21"/>
      <c r="D8" s="151" t="s">
        <v>112</v>
      </c>
      <c r="L8" s="21"/>
    </row>
    <row r="9" spans="1:31" s="2" customFormat="1" ht="16.5" customHeight="1">
      <c r="A9" s="39"/>
      <c r="B9" s="45"/>
      <c r="C9" s="39"/>
      <c r="D9" s="39"/>
      <c r="E9" s="152" t="s">
        <v>1320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114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1321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31. 1. 2024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1322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ROUND(J127,2)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ROUND((SUM(BE127:BE226)),2)</f>
        <v>0</v>
      </c>
      <c r="G35" s="39"/>
      <c r="H35" s="39"/>
      <c r="I35" s="165">
        <v>0.21</v>
      </c>
      <c r="J35" s="164">
        <f>ROUND(((SUM(BE127:BE226))*I35),2)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ROUND((SUM(BF127:BF226)),2)</f>
        <v>0</v>
      </c>
      <c r="G36" s="39"/>
      <c r="H36" s="39"/>
      <c r="I36" s="165">
        <v>0.12</v>
      </c>
      <c r="J36" s="164">
        <f>ROUND(((SUM(BF127:BF226))*I36),2)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ROUND((SUM(BG127:BG226)),2)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ROUND((SUM(BH127:BH226)),2)</f>
        <v>0</v>
      </c>
      <c r="G38" s="39"/>
      <c r="H38" s="39"/>
      <c r="I38" s="165">
        <v>0.12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ROUND((SUM(BI127:BI226)),2)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Lávka na ul. Novosady v Novém Jičíně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1320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114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401 - Objekty osvětlení pozemní komunikace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Nový Jičín</v>
      </c>
      <c r="G91" s="41"/>
      <c r="H91" s="41"/>
      <c r="I91" s="33" t="s">
        <v>22</v>
      </c>
      <c r="J91" s="80" t="str">
        <f>IF(J14="","",J14)</f>
        <v>31. 1. 2024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Nový Jičín</v>
      </c>
      <c r="G93" s="41"/>
      <c r="H93" s="41"/>
      <c r="I93" s="33" t="s">
        <v>30</v>
      </c>
      <c r="J93" s="37" t="str">
        <f>E23</f>
        <v>Blank architekti s.r.o.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Miroslav Zapletal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117</v>
      </c>
      <c r="D96" s="186"/>
      <c r="E96" s="186"/>
      <c r="F96" s="186"/>
      <c r="G96" s="186"/>
      <c r="H96" s="186"/>
      <c r="I96" s="186"/>
      <c r="J96" s="187" t="s">
        <v>118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119</v>
      </c>
      <c r="D98" s="41"/>
      <c r="E98" s="41"/>
      <c r="F98" s="41"/>
      <c r="G98" s="41"/>
      <c r="H98" s="41"/>
      <c r="I98" s="41"/>
      <c r="J98" s="111">
        <f>J127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120</v>
      </c>
    </row>
    <row r="99" spans="1:31" s="9" customFormat="1" ht="24.95" customHeight="1">
      <c r="A99" s="9"/>
      <c r="B99" s="189"/>
      <c r="C99" s="190"/>
      <c r="D99" s="191" t="s">
        <v>397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1323</v>
      </c>
      <c r="E100" s="197"/>
      <c r="F100" s="197"/>
      <c r="G100" s="197"/>
      <c r="H100" s="197"/>
      <c r="I100" s="197"/>
      <c r="J100" s="198">
        <f>J129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9"/>
      <c r="C101" s="190"/>
      <c r="D101" s="191" t="s">
        <v>399</v>
      </c>
      <c r="E101" s="192"/>
      <c r="F101" s="192"/>
      <c r="G101" s="192"/>
      <c r="H101" s="192"/>
      <c r="I101" s="192"/>
      <c r="J101" s="193">
        <f>J170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4"/>
      <c r="D102" s="196" t="s">
        <v>1324</v>
      </c>
      <c r="E102" s="197"/>
      <c r="F102" s="197"/>
      <c r="G102" s="197"/>
      <c r="H102" s="197"/>
      <c r="I102" s="197"/>
      <c r="J102" s="198">
        <f>J171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400</v>
      </c>
      <c r="E103" s="197"/>
      <c r="F103" s="197"/>
      <c r="G103" s="197"/>
      <c r="H103" s="197"/>
      <c r="I103" s="197"/>
      <c r="J103" s="198">
        <f>J174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1325</v>
      </c>
      <c r="E104" s="197"/>
      <c r="F104" s="197"/>
      <c r="G104" s="197"/>
      <c r="H104" s="197"/>
      <c r="I104" s="197"/>
      <c r="J104" s="198">
        <f>J193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9"/>
      <c r="C105" s="190"/>
      <c r="D105" s="191" t="s">
        <v>121</v>
      </c>
      <c r="E105" s="192"/>
      <c r="F105" s="192"/>
      <c r="G105" s="192"/>
      <c r="H105" s="192"/>
      <c r="I105" s="192"/>
      <c r="J105" s="193">
        <f>J222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127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84" t="str">
        <f>E7</f>
        <v>Lávka na ul. Novosady v Novém Jičíně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12" s="1" customFormat="1" ht="12" customHeight="1">
      <c r="B116" s="22"/>
      <c r="C116" s="33" t="s">
        <v>112</v>
      </c>
      <c r="D116" s="23"/>
      <c r="E116" s="23"/>
      <c r="F116" s="23"/>
      <c r="G116" s="23"/>
      <c r="H116" s="23"/>
      <c r="I116" s="23"/>
      <c r="J116" s="23"/>
      <c r="K116" s="23"/>
      <c r="L116" s="21"/>
    </row>
    <row r="117" spans="1:31" s="2" customFormat="1" ht="16.5" customHeight="1">
      <c r="A117" s="39"/>
      <c r="B117" s="40"/>
      <c r="C117" s="41"/>
      <c r="D117" s="41"/>
      <c r="E117" s="184" t="s">
        <v>1320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114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E11</f>
        <v>401 - Objekty osvětlení pozemní komunikace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F14</f>
        <v>Nový Jičín</v>
      </c>
      <c r="G121" s="41"/>
      <c r="H121" s="41"/>
      <c r="I121" s="33" t="s">
        <v>22</v>
      </c>
      <c r="J121" s="80" t="str">
        <f>IF(J14="","",J14)</f>
        <v>31. 1. 2024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E17</f>
        <v>Město Nový Jičín</v>
      </c>
      <c r="G123" s="41"/>
      <c r="H123" s="41"/>
      <c r="I123" s="33" t="s">
        <v>30</v>
      </c>
      <c r="J123" s="37" t="str">
        <f>E23</f>
        <v>Blank architekti s.r.o.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IF(E20="","",E20)</f>
        <v>Vyplň údaj</v>
      </c>
      <c r="G124" s="41"/>
      <c r="H124" s="41"/>
      <c r="I124" s="33" t="s">
        <v>33</v>
      </c>
      <c r="J124" s="37" t="str">
        <f>E26</f>
        <v>Miroslav Zapletal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200"/>
      <c r="B126" s="201"/>
      <c r="C126" s="202" t="s">
        <v>128</v>
      </c>
      <c r="D126" s="203" t="s">
        <v>62</v>
      </c>
      <c r="E126" s="203" t="s">
        <v>58</v>
      </c>
      <c r="F126" s="203" t="s">
        <v>59</v>
      </c>
      <c r="G126" s="203" t="s">
        <v>129</v>
      </c>
      <c r="H126" s="203" t="s">
        <v>130</v>
      </c>
      <c r="I126" s="203" t="s">
        <v>131</v>
      </c>
      <c r="J126" s="203" t="s">
        <v>118</v>
      </c>
      <c r="K126" s="204" t="s">
        <v>132</v>
      </c>
      <c r="L126" s="205"/>
      <c r="M126" s="101" t="s">
        <v>1</v>
      </c>
      <c r="N126" s="102" t="s">
        <v>41</v>
      </c>
      <c r="O126" s="102" t="s">
        <v>133</v>
      </c>
      <c r="P126" s="102" t="s">
        <v>134</v>
      </c>
      <c r="Q126" s="102" t="s">
        <v>135</v>
      </c>
      <c r="R126" s="102" t="s">
        <v>136</v>
      </c>
      <c r="S126" s="102" t="s">
        <v>137</v>
      </c>
      <c r="T126" s="103" t="s">
        <v>138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9"/>
      <c r="B127" s="40"/>
      <c r="C127" s="108" t="s">
        <v>139</v>
      </c>
      <c r="D127" s="41"/>
      <c r="E127" s="41"/>
      <c r="F127" s="41"/>
      <c r="G127" s="41"/>
      <c r="H127" s="41"/>
      <c r="I127" s="41"/>
      <c r="J127" s="206">
        <f>BK127</f>
        <v>0</v>
      </c>
      <c r="K127" s="41"/>
      <c r="L127" s="45"/>
      <c r="M127" s="104"/>
      <c r="N127" s="207"/>
      <c r="O127" s="105"/>
      <c r="P127" s="208">
        <f>P128+P170+P222</f>
        <v>0</v>
      </c>
      <c r="Q127" s="105"/>
      <c r="R127" s="208">
        <f>R128+R170+R222</f>
        <v>1.629883</v>
      </c>
      <c r="S127" s="105"/>
      <c r="T127" s="209">
        <f>T128+T170+T222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120</v>
      </c>
      <c r="BK127" s="210">
        <f>BK128+BK170+BK222</f>
        <v>0</v>
      </c>
    </row>
    <row r="128" spans="1:63" s="12" customFormat="1" ht="25.9" customHeight="1">
      <c r="A128" s="12"/>
      <c r="B128" s="211"/>
      <c r="C128" s="212"/>
      <c r="D128" s="213" t="s">
        <v>76</v>
      </c>
      <c r="E128" s="214" t="s">
        <v>948</v>
      </c>
      <c r="F128" s="214" t="s">
        <v>949</v>
      </c>
      <c r="G128" s="212"/>
      <c r="H128" s="212"/>
      <c r="I128" s="215"/>
      <c r="J128" s="216">
        <f>BK128</f>
        <v>0</v>
      </c>
      <c r="K128" s="212"/>
      <c r="L128" s="217"/>
      <c r="M128" s="218"/>
      <c r="N128" s="219"/>
      <c r="O128" s="219"/>
      <c r="P128" s="220">
        <f>P129</f>
        <v>0</v>
      </c>
      <c r="Q128" s="219"/>
      <c r="R128" s="220">
        <f>R129</f>
        <v>0.035833</v>
      </c>
      <c r="S128" s="219"/>
      <c r="T128" s="22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2" t="s">
        <v>86</v>
      </c>
      <c r="AT128" s="223" t="s">
        <v>76</v>
      </c>
      <c r="AU128" s="223" t="s">
        <v>77</v>
      </c>
      <c r="AY128" s="222" t="s">
        <v>143</v>
      </c>
      <c r="BK128" s="224">
        <f>BK129</f>
        <v>0</v>
      </c>
    </row>
    <row r="129" spans="1:63" s="12" customFormat="1" ht="22.8" customHeight="1">
      <c r="A129" s="12"/>
      <c r="B129" s="211"/>
      <c r="C129" s="212"/>
      <c r="D129" s="213" t="s">
        <v>76</v>
      </c>
      <c r="E129" s="225" t="s">
        <v>1326</v>
      </c>
      <c r="F129" s="225" t="s">
        <v>1327</v>
      </c>
      <c r="G129" s="212"/>
      <c r="H129" s="212"/>
      <c r="I129" s="215"/>
      <c r="J129" s="226">
        <f>BK129</f>
        <v>0</v>
      </c>
      <c r="K129" s="212"/>
      <c r="L129" s="217"/>
      <c r="M129" s="218"/>
      <c r="N129" s="219"/>
      <c r="O129" s="219"/>
      <c r="P129" s="220">
        <f>SUM(P130:P169)</f>
        <v>0</v>
      </c>
      <c r="Q129" s="219"/>
      <c r="R129" s="220">
        <f>SUM(R130:R169)</f>
        <v>0.035833</v>
      </c>
      <c r="S129" s="219"/>
      <c r="T129" s="221">
        <f>SUM(T130:T169)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86</v>
      </c>
      <c r="AT129" s="223" t="s">
        <v>76</v>
      </c>
      <c r="AU129" s="223" t="s">
        <v>84</v>
      </c>
      <c r="AY129" s="222" t="s">
        <v>143</v>
      </c>
      <c r="BK129" s="224">
        <f>SUM(BK130:BK169)</f>
        <v>0</v>
      </c>
    </row>
    <row r="130" spans="1:65" s="2" customFormat="1" ht="24.15" customHeight="1">
      <c r="A130" s="39"/>
      <c r="B130" s="40"/>
      <c r="C130" s="227" t="s">
        <v>84</v>
      </c>
      <c r="D130" s="227" t="s">
        <v>146</v>
      </c>
      <c r="E130" s="228" t="s">
        <v>1328</v>
      </c>
      <c r="F130" s="229" t="s">
        <v>1329</v>
      </c>
      <c r="G130" s="230" t="s">
        <v>267</v>
      </c>
      <c r="H130" s="231">
        <v>6</v>
      </c>
      <c r="I130" s="232"/>
      <c r="J130" s="233">
        <f>ROUND(I130*H130,2)</f>
        <v>0</v>
      </c>
      <c r="K130" s="229" t="s">
        <v>243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216</v>
      </c>
      <c r="AT130" s="238" t="s">
        <v>146</v>
      </c>
      <c r="AU130" s="238" t="s">
        <v>86</v>
      </c>
      <c r="AY130" s="18" t="s">
        <v>143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84</v>
      </c>
      <c r="BK130" s="239">
        <f>ROUND(I130*H130,2)</f>
        <v>0</v>
      </c>
      <c r="BL130" s="18" t="s">
        <v>216</v>
      </c>
      <c r="BM130" s="238" t="s">
        <v>1330</v>
      </c>
    </row>
    <row r="131" spans="1:47" s="2" customFormat="1" ht="12">
      <c r="A131" s="39"/>
      <c r="B131" s="40"/>
      <c r="C131" s="41"/>
      <c r="D131" s="240" t="s">
        <v>152</v>
      </c>
      <c r="E131" s="41"/>
      <c r="F131" s="241" t="s">
        <v>1329</v>
      </c>
      <c r="G131" s="41"/>
      <c r="H131" s="41"/>
      <c r="I131" s="242"/>
      <c r="J131" s="41"/>
      <c r="K131" s="41"/>
      <c r="L131" s="45"/>
      <c r="M131" s="243"/>
      <c r="N131" s="24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152</v>
      </c>
      <c r="AU131" s="18" t="s">
        <v>86</v>
      </c>
    </row>
    <row r="132" spans="1:65" s="2" customFormat="1" ht="16.5" customHeight="1">
      <c r="A132" s="39"/>
      <c r="B132" s="40"/>
      <c r="C132" s="282" t="s">
        <v>86</v>
      </c>
      <c r="D132" s="282" t="s">
        <v>533</v>
      </c>
      <c r="E132" s="283" t="s">
        <v>1331</v>
      </c>
      <c r="F132" s="284" t="s">
        <v>1332</v>
      </c>
      <c r="G132" s="285" t="s">
        <v>267</v>
      </c>
      <c r="H132" s="286">
        <v>6.3</v>
      </c>
      <c r="I132" s="287"/>
      <c r="J132" s="288">
        <f>ROUND(I132*H132,2)</f>
        <v>0</v>
      </c>
      <c r="K132" s="284" t="s">
        <v>243</v>
      </c>
      <c r="L132" s="289"/>
      <c r="M132" s="290" t="s">
        <v>1</v>
      </c>
      <c r="N132" s="291" t="s">
        <v>42</v>
      </c>
      <c r="O132" s="92"/>
      <c r="P132" s="236">
        <f>O132*H132</f>
        <v>0</v>
      </c>
      <c r="Q132" s="236">
        <v>0.00233</v>
      </c>
      <c r="R132" s="236">
        <f>Q132*H132</f>
        <v>0.014679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572</v>
      </c>
      <c r="AT132" s="238" t="s">
        <v>533</v>
      </c>
      <c r="AU132" s="238" t="s">
        <v>86</v>
      </c>
      <c r="AY132" s="18" t="s">
        <v>143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84</v>
      </c>
      <c r="BK132" s="239">
        <f>ROUND(I132*H132,2)</f>
        <v>0</v>
      </c>
      <c r="BL132" s="18" t="s">
        <v>216</v>
      </c>
      <c r="BM132" s="238" t="s">
        <v>1333</v>
      </c>
    </row>
    <row r="133" spans="1:47" s="2" customFormat="1" ht="12">
      <c r="A133" s="39"/>
      <c r="B133" s="40"/>
      <c r="C133" s="41"/>
      <c r="D133" s="240" t="s">
        <v>152</v>
      </c>
      <c r="E133" s="41"/>
      <c r="F133" s="241" t="s">
        <v>1332</v>
      </c>
      <c r="G133" s="41"/>
      <c r="H133" s="41"/>
      <c r="I133" s="242"/>
      <c r="J133" s="41"/>
      <c r="K133" s="41"/>
      <c r="L133" s="45"/>
      <c r="M133" s="243"/>
      <c r="N133" s="244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152</v>
      </c>
      <c r="AU133" s="18" t="s">
        <v>86</v>
      </c>
    </row>
    <row r="134" spans="1:51" s="14" customFormat="1" ht="12">
      <c r="A134" s="14"/>
      <c r="B134" s="260"/>
      <c r="C134" s="261"/>
      <c r="D134" s="240" t="s">
        <v>246</v>
      </c>
      <c r="E134" s="262" t="s">
        <v>1</v>
      </c>
      <c r="F134" s="263" t="s">
        <v>1334</v>
      </c>
      <c r="G134" s="261"/>
      <c r="H134" s="264">
        <v>6.3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0" t="s">
        <v>246</v>
      </c>
      <c r="AU134" s="270" t="s">
        <v>86</v>
      </c>
      <c r="AV134" s="14" t="s">
        <v>86</v>
      </c>
      <c r="AW134" s="14" t="s">
        <v>32</v>
      </c>
      <c r="AX134" s="14" t="s">
        <v>84</v>
      </c>
      <c r="AY134" s="270" t="s">
        <v>143</v>
      </c>
    </row>
    <row r="135" spans="1:65" s="2" customFormat="1" ht="24.15" customHeight="1">
      <c r="A135" s="39"/>
      <c r="B135" s="40"/>
      <c r="C135" s="227" t="s">
        <v>156</v>
      </c>
      <c r="D135" s="227" t="s">
        <v>146</v>
      </c>
      <c r="E135" s="228" t="s">
        <v>1335</v>
      </c>
      <c r="F135" s="229" t="s">
        <v>1336</v>
      </c>
      <c r="G135" s="230" t="s">
        <v>267</v>
      </c>
      <c r="H135" s="231">
        <v>15</v>
      </c>
      <c r="I135" s="232"/>
      <c r="J135" s="233">
        <f>ROUND(I135*H135,2)</f>
        <v>0</v>
      </c>
      <c r="K135" s="229" t="s">
        <v>243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216</v>
      </c>
      <c r="AT135" s="238" t="s">
        <v>146</v>
      </c>
      <c r="AU135" s="238" t="s">
        <v>86</v>
      </c>
      <c r="AY135" s="18" t="s">
        <v>143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84</v>
      </c>
      <c r="BK135" s="239">
        <f>ROUND(I135*H135,2)</f>
        <v>0</v>
      </c>
      <c r="BL135" s="18" t="s">
        <v>216</v>
      </c>
      <c r="BM135" s="238" t="s">
        <v>1337</v>
      </c>
    </row>
    <row r="136" spans="1:47" s="2" customFormat="1" ht="12">
      <c r="A136" s="39"/>
      <c r="B136" s="40"/>
      <c r="C136" s="41"/>
      <c r="D136" s="240" t="s">
        <v>152</v>
      </c>
      <c r="E136" s="41"/>
      <c r="F136" s="241" t="s">
        <v>1336</v>
      </c>
      <c r="G136" s="41"/>
      <c r="H136" s="41"/>
      <c r="I136" s="242"/>
      <c r="J136" s="41"/>
      <c r="K136" s="41"/>
      <c r="L136" s="45"/>
      <c r="M136" s="243"/>
      <c r="N136" s="24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152</v>
      </c>
      <c r="AU136" s="18" t="s">
        <v>86</v>
      </c>
    </row>
    <row r="137" spans="1:65" s="2" customFormat="1" ht="16.5" customHeight="1">
      <c r="A137" s="39"/>
      <c r="B137" s="40"/>
      <c r="C137" s="282" t="s">
        <v>160</v>
      </c>
      <c r="D137" s="282" t="s">
        <v>533</v>
      </c>
      <c r="E137" s="283" t="s">
        <v>1338</v>
      </c>
      <c r="F137" s="284" t="s">
        <v>1339</v>
      </c>
      <c r="G137" s="285" t="s">
        <v>267</v>
      </c>
      <c r="H137" s="286">
        <v>15.75</v>
      </c>
      <c r="I137" s="287"/>
      <c r="J137" s="288">
        <f>ROUND(I137*H137,2)</f>
        <v>0</v>
      </c>
      <c r="K137" s="284" t="s">
        <v>243</v>
      </c>
      <c r="L137" s="289"/>
      <c r="M137" s="290" t="s">
        <v>1</v>
      </c>
      <c r="N137" s="291" t="s">
        <v>42</v>
      </c>
      <c r="O137" s="92"/>
      <c r="P137" s="236">
        <f>O137*H137</f>
        <v>0</v>
      </c>
      <c r="Q137" s="236">
        <v>0.0002</v>
      </c>
      <c r="R137" s="236">
        <f>Q137*H137</f>
        <v>0.00315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572</v>
      </c>
      <c r="AT137" s="238" t="s">
        <v>533</v>
      </c>
      <c r="AU137" s="238" t="s">
        <v>86</v>
      </c>
      <c r="AY137" s="18" t="s">
        <v>143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84</v>
      </c>
      <c r="BK137" s="239">
        <f>ROUND(I137*H137,2)</f>
        <v>0</v>
      </c>
      <c r="BL137" s="18" t="s">
        <v>216</v>
      </c>
      <c r="BM137" s="238" t="s">
        <v>1340</v>
      </c>
    </row>
    <row r="138" spans="1:47" s="2" customFormat="1" ht="12">
      <c r="A138" s="39"/>
      <c r="B138" s="40"/>
      <c r="C138" s="41"/>
      <c r="D138" s="240" t="s">
        <v>152</v>
      </c>
      <c r="E138" s="41"/>
      <c r="F138" s="241" t="s">
        <v>1339</v>
      </c>
      <c r="G138" s="41"/>
      <c r="H138" s="41"/>
      <c r="I138" s="242"/>
      <c r="J138" s="41"/>
      <c r="K138" s="41"/>
      <c r="L138" s="45"/>
      <c r="M138" s="243"/>
      <c r="N138" s="244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152</v>
      </c>
      <c r="AU138" s="18" t="s">
        <v>86</v>
      </c>
    </row>
    <row r="139" spans="1:51" s="14" customFormat="1" ht="12">
      <c r="A139" s="14"/>
      <c r="B139" s="260"/>
      <c r="C139" s="261"/>
      <c r="D139" s="240" t="s">
        <v>246</v>
      </c>
      <c r="E139" s="262" t="s">
        <v>1</v>
      </c>
      <c r="F139" s="263" t="s">
        <v>1341</v>
      </c>
      <c r="G139" s="261"/>
      <c r="H139" s="264">
        <v>15.75</v>
      </c>
      <c r="I139" s="265"/>
      <c r="J139" s="261"/>
      <c r="K139" s="261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246</v>
      </c>
      <c r="AU139" s="270" t="s">
        <v>86</v>
      </c>
      <c r="AV139" s="14" t="s">
        <v>86</v>
      </c>
      <c r="AW139" s="14" t="s">
        <v>32</v>
      </c>
      <c r="AX139" s="14" t="s">
        <v>84</v>
      </c>
      <c r="AY139" s="270" t="s">
        <v>143</v>
      </c>
    </row>
    <row r="140" spans="1:65" s="2" customFormat="1" ht="16.5" customHeight="1">
      <c r="A140" s="39"/>
      <c r="B140" s="40"/>
      <c r="C140" s="227" t="s">
        <v>142</v>
      </c>
      <c r="D140" s="227" t="s">
        <v>146</v>
      </c>
      <c r="E140" s="228" t="s">
        <v>1342</v>
      </c>
      <c r="F140" s="229" t="s">
        <v>1343</v>
      </c>
      <c r="G140" s="230" t="s">
        <v>267</v>
      </c>
      <c r="H140" s="231">
        <v>15</v>
      </c>
      <c r="I140" s="232"/>
      <c r="J140" s="233">
        <f>ROUND(I140*H140,2)</f>
        <v>0</v>
      </c>
      <c r="K140" s="229" t="s">
        <v>243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216</v>
      </c>
      <c r="AT140" s="238" t="s">
        <v>146</v>
      </c>
      <c r="AU140" s="238" t="s">
        <v>86</v>
      </c>
      <c r="AY140" s="18" t="s">
        <v>143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84</v>
      </c>
      <c r="BK140" s="239">
        <f>ROUND(I140*H140,2)</f>
        <v>0</v>
      </c>
      <c r="BL140" s="18" t="s">
        <v>216</v>
      </c>
      <c r="BM140" s="238" t="s">
        <v>1344</v>
      </c>
    </row>
    <row r="141" spans="1:47" s="2" customFormat="1" ht="12">
      <c r="A141" s="39"/>
      <c r="B141" s="40"/>
      <c r="C141" s="41"/>
      <c r="D141" s="240" t="s">
        <v>152</v>
      </c>
      <c r="E141" s="41"/>
      <c r="F141" s="241" t="s">
        <v>1343</v>
      </c>
      <c r="G141" s="41"/>
      <c r="H141" s="41"/>
      <c r="I141" s="242"/>
      <c r="J141" s="41"/>
      <c r="K141" s="41"/>
      <c r="L141" s="45"/>
      <c r="M141" s="243"/>
      <c r="N141" s="24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152</v>
      </c>
      <c r="AU141" s="18" t="s">
        <v>86</v>
      </c>
    </row>
    <row r="142" spans="1:65" s="2" customFormat="1" ht="16.5" customHeight="1">
      <c r="A142" s="39"/>
      <c r="B142" s="40"/>
      <c r="C142" s="282" t="s">
        <v>167</v>
      </c>
      <c r="D142" s="282" t="s">
        <v>533</v>
      </c>
      <c r="E142" s="283" t="s">
        <v>1345</v>
      </c>
      <c r="F142" s="284" t="s">
        <v>1346</v>
      </c>
      <c r="G142" s="285" t="s">
        <v>267</v>
      </c>
      <c r="H142" s="286">
        <v>15</v>
      </c>
      <c r="I142" s="287"/>
      <c r="J142" s="288">
        <f>ROUND(I142*H142,2)</f>
        <v>0</v>
      </c>
      <c r="K142" s="284" t="s">
        <v>1</v>
      </c>
      <c r="L142" s="289"/>
      <c r="M142" s="290" t="s">
        <v>1</v>
      </c>
      <c r="N142" s="291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572</v>
      </c>
      <c r="AT142" s="238" t="s">
        <v>533</v>
      </c>
      <c r="AU142" s="238" t="s">
        <v>86</v>
      </c>
      <c r="AY142" s="18" t="s">
        <v>143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84</v>
      </c>
      <c r="BK142" s="239">
        <f>ROUND(I142*H142,2)</f>
        <v>0</v>
      </c>
      <c r="BL142" s="18" t="s">
        <v>216</v>
      </c>
      <c r="BM142" s="238" t="s">
        <v>1347</v>
      </c>
    </row>
    <row r="143" spans="1:47" s="2" customFormat="1" ht="12">
      <c r="A143" s="39"/>
      <c r="B143" s="40"/>
      <c r="C143" s="41"/>
      <c r="D143" s="240" t="s">
        <v>152</v>
      </c>
      <c r="E143" s="41"/>
      <c r="F143" s="241" t="s">
        <v>1346</v>
      </c>
      <c r="G143" s="41"/>
      <c r="H143" s="41"/>
      <c r="I143" s="242"/>
      <c r="J143" s="41"/>
      <c r="K143" s="41"/>
      <c r="L143" s="45"/>
      <c r="M143" s="243"/>
      <c r="N143" s="244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152</v>
      </c>
      <c r="AU143" s="18" t="s">
        <v>86</v>
      </c>
    </row>
    <row r="144" spans="1:65" s="2" customFormat="1" ht="21.75" customHeight="1">
      <c r="A144" s="39"/>
      <c r="B144" s="40"/>
      <c r="C144" s="227" t="s">
        <v>171</v>
      </c>
      <c r="D144" s="227" t="s">
        <v>146</v>
      </c>
      <c r="E144" s="228" t="s">
        <v>1348</v>
      </c>
      <c r="F144" s="229" t="s">
        <v>1349</v>
      </c>
      <c r="G144" s="230" t="s">
        <v>267</v>
      </c>
      <c r="H144" s="231">
        <v>15</v>
      </c>
      <c r="I144" s="232"/>
      <c r="J144" s="233">
        <f>ROUND(I144*H144,2)</f>
        <v>0</v>
      </c>
      <c r="K144" s="229" t="s">
        <v>243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216</v>
      </c>
      <c r="AT144" s="238" t="s">
        <v>146</v>
      </c>
      <c r="AU144" s="238" t="s">
        <v>86</v>
      </c>
      <c r="AY144" s="18" t="s">
        <v>143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84</v>
      </c>
      <c r="BK144" s="239">
        <f>ROUND(I144*H144,2)</f>
        <v>0</v>
      </c>
      <c r="BL144" s="18" t="s">
        <v>216</v>
      </c>
      <c r="BM144" s="238" t="s">
        <v>1350</v>
      </c>
    </row>
    <row r="145" spans="1:47" s="2" customFormat="1" ht="12">
      <c r="A145" s="39"/>
      <c r="B145" s="40"/>
      <c r="C145" s="41"/>
      <c r="D145" s="240" t="s">
        <v>152</v>
      </c>
      <c r="E145" s="41"/>
      <c r="F145" s="241" t="s">
        <v>1349</v>
      </c>
      <c r="G145" s="41"/>
      <c r="H145" s="41"/>
      <c r="I145" s="242"/>
      <c r="J145" s="41"/>
      <c r="K145" s="41"/>
      <c r="L145" s="45"/>
      <c r="M145" s="243"/>
      <c r="N145" s="244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152</v>
      </c>
      <c r="AU145" s="18" t="s">
        <v>86</v>
      </c>
    </row>
    <row r="146" spans="1:65" s="2" customFormat="1" ht="16.5" customHeight="1">
      <c r="A146" s="39"/>
      <c r="B146" s="40"/>
      <c r="C146" s="282" t="s">
        <v>175</v>
      </c>
      <c r="D146" s="282" t="s">
        <v>533</v>
      </c>
      <c r="E146" s="283" t="s">
        <v>1351</v>
      </c>
      <c r="F146" s="284" t="s">
        <v>1352</v>
      </c>
      <c r="G146" s="285" t="s">
        <v>267</v>
      </c>
      <c r="H146" s="286">
        <v>15</v>
      </c>
      <c r="I146" s="287"/>
      <c r="J146" s="288">
        <f>ROUND(I146*H146,2)</f>
        <v>0</v>
      </c>
      <c r="K146" s="284" t="s">
        <v>1</v>
      </c>
      <c r="L146" s="289"/>
      <c r="M146" s="290" t="s">
        <v>1</v>
      </c>
      <c r="N146" s="291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572</v>
      </c>
      <c r="AT146" s="238" t="s">
        <v>533</v>
      </c>
      <c r="AU146" s="238" t="s">
        <v>86</v>
      </c>
      <c r="AY146" s="18" t="s">
        <v>143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84</v>
      </c>
      <c r="BK146" s="239">
        <f>ROUND(I146*H146,2)</f>
        <v>0</v>
      </c>
      <c r="BL146" s="18" t="s">
        <v>216</v>
      </c>
      <c r="BM146" s="238" t="s">
        <v>1353</v>
      </c>
    </row>
    <row r="147" spans="1:47" s="2" customFormat="1" ht="12">
      <c r="A147" s="39"/>
      <c r="B147" s="40"/>
      <c r="C147" s="41"/>
      <c r="D147" s="240" t="s">
        <v>152</v>
      </c>
      <c r="E147" s="41"/>
      <c r="F147" s="241" t="s">
        <v>1352</v>
      </c>
      <c r="G147" s="41"/>
      <c r="H147" s="41"/>
      <c r="I147" s="242"/>
      <c r="J147" s="41"/>
      <c r="K147" s="41"/>
      <c r="L147" s="45"/>
      <c r="M147" s="243"/>
      <c r="N147" s="244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152</v>
      </c>
      <c r="AU147" s="18" t="s">
        <v>86</v>
      </c>
    </row>
    <row r="148" spans="1:65" s="2" customFormat="1" ht="24.15" customHeight="1">
      <c r="A148" s="39"/>
      <c r="B148" s="40"/>
      <c r="C148" s="227" t="s">
        <v>181</v>
      </c>
      <c r="D148" s="227" t="s">
        <v>146</v>
      </c>
      <c r="E148" s="228" t="s">
        <v>1354</v>
      </c>
      <c r="F148" s="229" t="s">
        <v>1355</v>
      </c>
      <c r="G148" s="230" t="s">
        <v>788</v>
      </c>
      <c r="H148" s="231">
        <v>10</v>
      </c>
      <c r="I148" s="232"/>
      <c r="J148" s="233">
        <f>ROUND(I148*H148,2)</f>
        <v>0</v>
      </c>
      <c r="K148" s="229" t="s">
        <v>243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216</v>
      </c>
      <c r="AT148" s="238" t="s">
        <v>146</v>
      </c>
      <c r="AU148" s="238" t="s">
        <v>86</v>
      </c>
      <c r="AY148" s="18" t="s">
        <v>143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84</v>
      </c>
      <c r="BK148" s="239">
        <f>ROUND(I148*H148,2)</f>
        <v>0</v>
      </c>
      <c r="BL148" s="18" t="s">
        <v>216</v>
      </c>
      <c r="BM148" s="238" t="s">
        <v>1356</v>
      </c>
    </row>
    <row r="149" spans="1:47" s="2" customFormat="1" ht="12">
      <c r="A149" s="39"/>
      <c r="B149" s="40"/>
      <c r="C149" s="41"/>
      <c r="D149" s="240" t="s">
        <v>152</v>
      </c>
      <c r="E149" s="41"/>
      <c r="F149" s="241" t="s">
        <v>1355</v>
      </c>
      <c r="G149" s="41"/>
      <c r="H149" s="41"/>
      <c r="I149" s="242"/>
      <c r="J149" s="41"/>
      <c r="K149" s="41"/>
      <c r="L149" s="45"/>
      <c r="M149" s="243"/>
      <c r="N149" s="244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152</v>
      </c>
      <c r="AU149" s="18" t="s">
        <v>86</v>
      </c>
    </row>
    <row r="150" spans="1:65" s="2" customFormat="1" ht="16.5" customHeight="1">
      <c r="A150" s="39"/>
      <c r="B150" s="40"/>
      <c r="C150" s="282" t="s">
        <v>187</v>
      </c>
      <c r="D150" s="282" t="s">
        <v>533</v>
      </c>
      <c r="E150" s="283" t="s">
        <v>1357</v>
      </c>
      <c r="F150" s="284" t="s">
        <v>1358</v>
      </c>
      <c r="G150" s="285" t="s">
        <v>788</v>
      </c>
      <c r="H150" s="286">
        <v>10</v>
      </c>
      <c r="I150" s="287"/>
      <c r="J150" s="288">
        <f>ROUND(I150*H150,2)</f>
        <v>0</v>
      </c>
      <c r="K150" s="284" t="s">
        <v>243</v>
      </c>
      <c r="L150" s="289"/>
      <c r="M150" s="290" t="s">
        <v>1</v>
      </c>
      <c r="N150" s="291" t="s">
        <v>42</v>
      </c>
      <c r="O150" s="92"/>
      <c r="P150" s="236">
        <f>O150*H150</f>
        <v>0</v>
      </c>
      <c r="Q150" s="236">
        <v>0.00024</v>
      </c>
      <c r="R150" s="236">
        <f>Q150*H150</f>
        <v>0.0024000000000000002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572</v>
      </c>
      <c r="AT150" s="238" t="s">
        <v>533</v>
      </c>
      <c r="AU150" s="238" t="s">
        <v>86</v>
      </c>
      <c r="AY150" s="18" t="s">
        <v>143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84</v>
      </c>
      <c r="BK150" s="239">
        <f>ROUND(I150*H150,2)</f>
        <v>0</v>
      </c>
      <c r="BL150" s="18" t="s">
        <v>216</v>
      </c>
      <c r="BM150" s="238" t="s">
        <v>1359</v>
      </c>
    </row>
    <row r="151" spans="1:47" s="2" customFormat="1" ht="12">
      <c r="A151" s="39"/>
      <c r="B151" s="40"/>
      <c r="C151" s="41"/>
      <c r="D151" s="240" t="s">
        <v>152</v>
      </c>
      <c r="E151" s="41"/>
      <c r="F151" s="241" t="s">
        <v>1358</v>
      </c>
      <c r="G151" s="41"/>
      <c r="H151" s="41"/>
      <c r="I151" s="242"/>
      <c r="J151" s="41"/>
      <c r="K151" s="41"/>
      <c r="L151" s="45"/>
      <c r="M151" s="243"/>
      <c r="N151" s="244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152</v>
      </c>
      <c r="AU151" s="18" t="s">
        <v>86</v>
      </c>
    </row>
    <row r="152" spans="1:65" s="2" customFormat="1" ht="24.15" customHeight="1">
      <c r="A152" s="39"/>
      <c r="B152" s="40"/>
      <c r="C152" s="227" t="s">
        <v>191</v>
      </c>
      <c r="D152" s="227" t="s">
        <v>146</v>
      </c>
      <c r="E152" s="228" t="s">
        <v>1360</v>
      </c>
      <c r="F152" s="229" t="s">
        <v>1361</v>
      </c>
      <c r="G152" s="230" t="s">
        <v>267</v>
      </c>
      <c r="H152" s="231">
        <v>70</v>
      </c>
      <c r="I152" s="232"/>
      <c r="J152" s="233">
        <f>ROUND(I152*H152,2)</f>
        <v>0</v>
      </c>
      <c r="K152" s="229" t="s">
        <v>243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216</v>
      </c>
      <c r="AT152" s="238" t="s">
        <v>146</v>
      </c>
      <c r="AU152" s="238" t="s">
        <v>86</v>
      </c>
      <c r="AY152" s="18" t="s">
        <v>143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84</v>
      </c>
      <c r="BK152" s="239">
        <f>ROUND(I152*H152,2)</f>
        <v>0</v>
      </c>
      <c r="BL152" s="18" t="s">
        <v>216</v>
      </c>
      <c r="BM152" s="238" t="s">
        <v>1362</v>
      </c>
    </row>
    <row r="153" spans="1:47" s="2" customFormat="1" ht="12">
      <c r="A153" s="39"/>
      <c r="B153" s="40"/>
      <c r="C153" s="41"/>
      <c r="D153" s="240" t="s">
        <v>152</v>
      </c>
      <c r="E153" s="41"/>
      <c r="F153" s="241" t="s">
        <v>1361</v>
      </c>
      <c r="G153" s="41"/>
      <c r="H153" s="41"/>
      <c r="I153" s="242"/>
      <c r="J153" s="41"/>
      <c r="K153" s="41"/>
      <c r="L153" s="45"/>
      <c r="M153" s="243"/>
      <c r="N153" s="244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152</v>
      </c>
      <c r="AU153" s="18" t="s">
        <v>86</v>
      </c>
    </row>
    <row r="154" spans="1:65" s="2" customFormat="1" ht="16.5" customHeight="1">
      <c r="A154" s="39"/>
      <c r="B154" s="40"/>
      <c r="C154" s="282" t="s">
        <v>8</v>
      </c>
      <c r="D154" s="282" t="s">
        <v>533</v>
      </c>
      <c r="E154" s="283" t="s">
        <v>1363</v>
      </c>
      <c r="F154" s="284" t="s">
        <v>1364</v>
      </c>
      <c r="G154" s="285" t="s">
        <v>267</v>
      </c>
      <c r="H154" s="286">
        <v>80.5</v>
      </c>
      <c r="I154" s="287"/>
      <c r="J154" s="288">
        <f>ROUND(I154*H154,2)</f>
        <v>0</v>
      </c>
      <c r="K154" s="284" t="s">
        <v>243</v>
      </c>
      <c r="L154" s="289"/>
      <c r="M154" s="290" t="s">
        <v>1</v>
      </c>
      <c r="N154" s="291" t="s">
        <v>42</v>
      </c>
      <c r="O154" s="92"/>
      <c r="P154" s="236">
        <f>O154*H154</f>
        <v>0</v>
      </c>
      <c r="Q154" s="236">
        <v>0.00018</v>
      </c>
      <c r="R154" s="236">
        <f>Q154*H154</f>
        <v>0.014490000000000001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572</v>
      </c>
      <c r="AT154" s="238" t="s">
        <v>533</v>
      </c>
      <c r="AU154" s="238" t="s">
        <v>86</v>
      </c>
      <c r="AY154" s="18" t="s">
        <v>143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84</v>
      </c>
      <c r="BK154" s="239">
        <f>ROUND(I154*H154,2)</f>
        <v>0</v>
      </c>
      <c r="BL154" s="18" t="s">
        <v>216</v>
      </c>
      <c r="BM154" s="238" t="s">
        <v>1365</v>
      </c>
    </row>
    <row r="155" spans="1:47" s="2" customFormat="1" ht="12">
      <c r="A155" s="39"/>
      <c r="B155" s="40"/>
      <c r="C155" s="41"/>
      <c r="D155" s="240" t="s">
        <v>152</v>
      </c>
      <c r="E155" s="41"/>
      <c r="F155" s="241" t="s">
        <v>1364</v>
      </c>
      <c r="G155" s="41"/>
      <c r="H155" s="41"/>
      <c r="I155" s="242"/>
      <c r="J155" s="41"/>
      <c r="K155" s="41"/>
      <c r="L155" s="45"/>
      <c r="M155" s="243"/>
      <c r="N155" s="244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152</v>
      </c>
      <c r="AU155" s="18" t="s">
        <v>86</v>
      </c>
    </row>
    <row r="156" spans="1:51" s="14" customFormat="1" ht="12">
      <c r="A156" s="14"/>
      <c r="B156" s="260"/>
      <c r="C156" s="261"/>
      <c r="D156" s="240" t="s">
        <v>246</v>
      </c>
      <c r="E156" s="262" t="s">
        <v>1</v>
      </c>
      <c r="F156" s="263" t="s">
        <v>1366</v>
      </c>
      <c r="G156" s="261"/>
      <c r="H156" s="264">
        <v>80.5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0" t="s">
        <v>246</v>
      </c>
      <c r="AU156" s="270" t="s">
        <v>86</v>
      </c>
      <c r="AV156" s="14" t="s">
        <v>86</v>
      </c>
      <c r="AW156" s="14" t="s">
        <v>32</v>
      </c>
      <c r="AX156" s="14" t="s">
        <v>84</v>
      </c>
      <c r="AY156" s="270" t="s">
        <v>143</v>
      </c>
    </row>
    <row r="157" spans="1:65" s="2" customFormat="1" ht="24.15" customHeight="1">
      <c r="A157" s="39"/>
      <c r="B157" s="40"/>
      <c r="C157" s="227" t="s">
        <v>201</v>
      </c>
      <c r="D157" s="227" t="s">
        <v>146</v>
      </c>
      <c r="E157" s="228" t="s">
        <v>1367</v>
      </c>
      <c r="F157" s="229" t="s">
        <v>1368</v>
      </c>
      <c r="G157" s="230" t="s">
        <v>267</v>
      </c>
      <c r="H157" s="231">
        <v>3</v>
      </c>
      <c r="I157" s="232"/>
      <c r="J157" s="233">
        <f>ROUND(I157*H157,2)</f>
        <v>0</v>
      </c>
      <c r="K157" s="229" t="s">
        <v>243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216</v>
      </c>
      <c r="AT157" s="238" t="s">
        <v>146</v>
      </c>
      <c r="AU157" s="238" t="s">
        <v>86</v>
      </c>
      <c r="AY157" s="18" t="s">
        <v>143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84</v>
      </c>
      <c r="BK157" s="239">
        <f>ROUND(I157*H157,2)</f>
        <v>0</v>
      </c>
      <c r="BL157" s="18" t="s">
        <v>216</v>
      </c>
      <c r="BM157" s="238" t="s">
        <v>1369</v>
      </c>
    </row>
    <row r="158" spans="1:47" s="2" customFormat="1" ht="12">
      <c r="A158" s="39"/>
      <c r="B158" s="40"/>
      <c r="C158" s="41"/>
      <c r="D158" s="240" t="s">
        <v>152</v>
      </c>
      <c r="E158" s="41"/>
      <c r="F158" s="241" t="s">
        <v>1368</v>
      </c>
      <c r="G158" s="41"/>
      <c r="H158" s="41"/>
      <c r="I158" s="242"/>
      <c r="J158" s="41"/>
      <c r="K158" s="41"/>
      <c r="L158" s="45"/>
      <c r="M158" s="243"/>
      <c r="N158" s="244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152</v>
      </c>
      <c r="AU158" s="18" t="s">
        <v>86</v>
      </c>
    </row>
    <row r="159" spans="1:65" s="2" customFormat="1" ht="16.5" customHeight="1">
      <c r="A159" s="39"/>
      <c r="B159" s="40"/>
      <c r="C159" s="282" t="s">
        <v>208</v>
      </c>
      <c r="D159" s="282" t="s">
        <v>533</v>
      </c>
      <c r="E159" s="283" t="s">
        <v>1370</v>
      </c>
      <c r="F159" s="284" t="s">
        <v>1371</v>
      </c>
      <c r="G159" s="285" t="s">
        <v>267</v>
      </c>
      <c r="H159" s="286">
        <v>3.45</v>
      </c>
      <c r="I159" s="287"/>
      <c r="J159" s="288">
        <f>ROUND(I159*H159,2)</f>
        <v>0</v>
      </c>
      <c r="K159" s="284" t="s">
        <v>243</v>
      </c>
      <c r="L159" s="289"/>
      <c r="M159" s="290" t="s">
        <v>1</v>
      </c>
      <c r="N159" s="291" t="s">
        <v>42</v>
      </c>
      <c r="O159" s="92"/>
      <c r="P159" s="236">
        <f>O159*H159</f>
        <v>0</v>
      </c>
      <c r="Q159" s="236">
        <v>0.00012</v>
      </c>
      <c r="R159" s="236">
        <f>Q159*H159</f>
        <v>0.00041400000000000003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572</v>
      </c>
      <c r="AT159" s="238" t="s">
        <v>533</v>
      </c>
      <c r="AU159" s="238" t="s">
        <v>86</v>
      </c>
      <c r="AY159" s="18" t="s">
        <v>143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84</v>
      </c>
      <c r="BK159" s="239">
        <f>ROUND(I159*H159,2)</f>
        <v>0</v>
      </c>
      <c r="BL159" s="18" t="s">
        <v>216</v>
      </c>
      <c r="BM159" s="238" t="s">
        <v>1372</v>
      </c>
    </row>
    <row r="160" spans="1:47" s="2" customFormat="1" ht="12">
      <c r="A160" s="39"/>
      <c r="B160" s="40"/>
      <c r="C160" s="41"/>
      <c r="D160" s="240" t="s">
        <v>152</v>
      </c>
      <c r="E160" s="41"/>
      <c r="F160" s="241" t="s">
        <v>1371</v>
      </c>
      <c r="G160" s="41"/>
      <c r="H160" s="41"/>
      <c r="I160" s="242"/>
      <c r="J160" s="41"/>
      <c r="K160" s="41"/>
      <c r="L160" s="45"/>
      <c r="M160" s="243"/>
      <c r="N160" s="244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152</v>
      </c>
      <c r="AU160" s="18" t="s">
        <v>86</v>
      </c>
    </row>
    <row r="161" spans="1:51" s="14" customFormat="1" ht="12">
      <c r="A161" s="14"/>
      <c r="B161" s="260"/>
      <c r="C161" s="261"/>
      <c r="D161" s="240" t="s">
        <v>246</v>
      </c>
      <c r="E161" s="262" t="s">
        <v>1</v>
      </c>
      <c r="F161" s="263" t="s">
        <v>1373</v>
      </c>
      <c r="G161" s="261"/>
      <c r="H161" s="264">
        <v>3.45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246</v>
      </c>
      <c r="AU161" s="270" t="s">
        <v>86</v>
      </c>
      <c r="AV161" s="14" t="s">
        <v>86</v>
      </c>
      <c r="AW161" s="14" t="s">
        <v>32</v>
      </c>
      <c r="AX161" s="14" t="s">
        <v>84</v>
      </c>
      <c r="AY161" s="270" t="s">
        <v>143</v>
      </c>
    </row>
    <row r="162" spans="1:65" s="2" customFormat="1" ht="21.75" customHeight="1">
      <c r="A162" s="39"/>
      <c r="B162" s="40"/>
      <c r="C162" s="227" t="s">
        <v>212</v>
      </c>
      <c r="D162" s="227" t="s">
        <v>146</v>
      </c>
      <c r="E162" s="228" t="s">
        <v>1374</v>
      </c>
      <c r="F162" s="229" t="s">
        <v>1375</v>
      </c>
      <c r="G162" s="230" t="s">
        <v>788</v>
      </c>
      <c r="H162" s="231">
        <v>1</v>
      </c>
      <c r="I162" s="232"/>
      <c r="J162" s="233">
        <f>ROUND(I162*H162,2)</f>
        <v>0</v>
      </c>
      <c r="K162" s="229" t="s">
        <v>243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216</v>
      </c>
      <c r="AT162" s="238" t="s">
        <v>146</v>
      </c>
      <c r="AU162" s="238" t="s">
        <v>86</v>
      </c>
      <c r="AY162" s="18" t="s">
        <v>143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84</v>
      </c>
      <c r="BK162" s="239">
        <f>ROUND(I162*H162,2)</f>
        <v>0</v>
      </c>
      <c r="BL162" s="18" t="s">
        <v>216</v>
      </c>
      <c r="BM162" s="238" t="s">
        <v>1376</v>
      </c>
    </row>
    <row r="163" spans="1:47" s="2" customFormat="1" ht="12">
      <c r="A163" s="39"/>
      <c r="B163" s="40"/>
      <c r="C163" s="41"/>
      <c r="D163" s="240" t="s">
        <v>152</v>
      </c>
      <c r="E163" s="41"/>
      <c r="F163" s="241" t="s">
        <v>1375</v>
      </c>
      <c r="G163" s="41"/>
      <c r="H163" s="41"/>
      <c r="I163" s="242"/>
      <c r="J163" s="41"/>
      <c r="K163" s="41"/>
      <c r="L163" s="45"/>
      <c r="M163" s="243"/>
      <c r="N163" s="24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152</v>
      </c>
      <c r="AU163" s="18" t="s">
        <v>86</v>
      </c>
    </row>
    <row r="164" spans="1:65" s="2" customFormat="1" ht="24.15" customHeight="1">
      <c r="A164" s="39"/>
      <c r="B164" s="40"/>
      <c r="C164" s="282" t="s">
        <v>216</v>
      </c>
      <c r="D164" s="282" t="s">
        <v>533</v>
      </c>
      <c r="E164" s="283" t="s">
        <v>1377</v>
      </c>
      <c r="F164" s="284" t="s">
        <v>1378</v>
      </c>
      <c r="G164" s="285" t="s">
        <v>149</v>
      </c>
      <c r="H164" s="286">
        <v>1</v>
      </c>
      <c r="I164" s="287"/>
      <c r="J164" s="288">
        <f>ROUND(I164*H164,2)</f>
        <v>0</v>
      </c>
      <c r="K164" s="284" t="s">
        <v>1</v>
      </c>
      <c r="L164" s="289"/>
      <c r="M164" s="290" t="s">
        <v>1</v>
      </c>
      <c r="N164" s="291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572</v>
      </c>
      <c r="AT164" s="238" t="s">
        <v>533</v>
      </c>
      <c r="AU164" s="238" t="s">
        <v>86</v>
      </c>
      <c r="AY164" s="18" t="s">
        <v>143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84</v>
      </c>
      <c r="BK164" s="239">
        <f>ROUND(I164*H164,2)</f>
        <v>0</v>
      </c>
      <c r="BL164" s="18" t="s">
        <v>216</v>
      </c>
      <c r="BM164" s="238" t="s">
        <v>1379</v>
      </c>
    </row>
    <row r="165" spans="1:47" s="2" customFormat="1" ht="12">
      <c r="A165" s="39"/>
      <c r="B165" s="40"/>
      <c r="C165" s="41"/>
      <c r="D165" s="240" t="s">
        <v>152</v>
      </c>
      <c r="E165" s="41"/>
      <c r="F165" s="241" t="s">
        <v>1378</v>
      </c>
      <c r="G165" s="41"/>
      <c r="H165" s="41"/>
      <c r="I165" s="242"/>
      <c r="J165" s="41"/>
      <c r="K165" s="41"/>
      <c r="L165" s="45"/>
      <c r="M165" s="243"/>
      <c r="N165" s="24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152</v>
      </c>
      <c r="AU165" s="18" t="s">
        <v>86</v>
      </c>
    </row>
    <row r="166" spans="1:65" s="2" customFormat="1" ht="24.15" customHeight="1">
      <c r="A166" s="39"/>
      <c r="B166" s="40"/>
      <c r="C166" s="227" t="s">
        <v>222</v>
      </c>
      <c r="D166" s="227" t="s">
        <v>146</v>
      </c>
      <c r="E166" s="228" t="s">
        <v>1380</v>
      </c>
      <c r="F166" s="229" t="s">
        <v>1381</v>
      </c>
      <c r="G166" s="230" t="s">
        <v>267</v>
      </c>
      <c r="H166" s="231">
        <v>30</v>
      </c>
      <c r="I166" s="232"/>
      <c r="J166" s="233">
        <f>ROUND(I166*H166,2)</f>
        <v>0</v>
      </c>
      <c r="K166" s="229" t="s">
        <v>243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216</v>
      </c>
      <c r="AT166" s="238" t="s">
        <v>146</v>
      </c>
      <c r="AU166" s="238" t="s">
        <v>86</v>
      </c>
      <c r="AY166" s="18" t="s">
        <v>143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84</v>
      </c>
      <c r="BK166" s="239">
        <f>ROUND(I166*H166,2)</f>
        <v>0</v>
      </c>
      <c r="BL166" s="18" t="s">
        <v>216</v>
      </c>
      <c r="BM166" s="238" t="s">
        <v>1382</v>
      </c>
    </row>
    <row r="167" spans="1:47" s="2" customFormat="1" ht="12">
      <c r="A167" s="39"/>
      <c r="B167" s="40"/>
      <c r="C167" s="41"/>
      <c r="D167" s="240" t="s">
        <v>152</v>
      </c>
      <c r="E167" s="41"/>
      <c r="F167" s="241" t="s">
        <v>1381</v>
      </c>
      <c r="G167" s="41"/>
      <c r="H167" s="41"/>
      <c r="I167" s="242"/>
      <c r="J167" s="41"/>
      <c r="K167" s="41"/>
      <c r="L167" s="45"/>
      <c r="M167" s="243"/>
      <c r="N167" s="24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152</v>
      </c>
      <c r="AU167" s="18" t="s">
        <v>86</v>
      </c>
    </row>
    <row r="168" spans="1:65" s="2" customFormat="1" ht="16.5" customHeight="1">
      <c r="A168" s="39"/>
      <c r="B168" s="40"/>
      <c r="C168" s="282" t="s">
        <v>226</v>
      </c>
      <c r="D168" s="282" t="s">
        <v>533</v>
      </c>
      <c r="E168" s="283" t="s">
        <v>1383</v>
      </c>
      <c r="F168" s="284" t="s">
        <v>1384</v>
      </c>
      <c r="G168" s="285" t="s">
        <v>324</v>
      </c>
      <c r="H168" s="286">
        <v>10</v>
      </c>
      <c r="I168" s="287"/>
      <c r="J168" s="288">
        <f>ROUND(I168*H168,2)</f>
        <v>0</v>
      </c>
      <c r="K168" s="284" t="s">
        <v>1</v>
      </c>
      <c r="L168" s="289"/>
      <c r="M168" s="290" t="s">
        <v>1</v>
      </c>
      <c r="N168" s="291" t="s">
        <v>42</v>
      </c>
      <c r="O168" s="92"/>
      <c r="P168" s="236">
        <f>O168*H168</f>
        <v>0</v>
      </c>
      <c r="Q168" s="236">
        <v>7E-05</v>
      </c>
      <c r="R168" s="236">
        <f>Q168*H168</f>
        <v>0.0006999999999999999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572</v>
      </c>
      <c r="AT168" s="238" t="s">
        <v>533</v>
      </c>
      <c r="AU168" s="238" t="s">
        <v>86</v>
      </c>
      <c r="AY168" s="18" t="s">
        <v>143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84</v>
      </c>
      <c r="BK168" s="239">
        <f>ROUND(I168*H168,2)</f>
        <v>0</v>
      </c>
      <c r="BL168" s="18" t="s">
        <v>216</v>
      </c>
      <c r="BM168" s="238" t="s">
        <v>1385</v>
      </c>
    </row>
    <row r="169" spans="1:47" s="2" customFormat="1" ht="12">
      <c r="A169" s="39"/>
      <c r="B169" s="40"/>
      <c r="C169" s="41"/>
      <c r="D169" s="240" t="s">
        <v>152</v>
      </c>
      <c r="E169" s="41"/>
      <c r="F169" s="241" t="s">
        <v>1384</v>
      </c>
      <c r="G169" s="41"/>
      <c r="H169" s="41"/>
      <c r="I169" s="242"/>
      <c r="J169" s="41"/>
      <c r="K169" s="41"/>
      <c r="L169" s="45"/>
      <c r="M169" s="243"/>
      <c r="N169" s="24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152</v>
      </c>
      <c r="AU169" s="18" t="s">
        <v>86</v>
      </c>
    </row>
    <row r="170" spans="1:63" s="12" customFormat="1" ht="25.9" customHeight="1">
      <c r="A170" s="12"/>
      <c r="B170" s="211"/>
      <c r="C170" s="212"/>
      <c r="D170" s="213" t="s">
        <v>76</v>
      </c>
      <c r="E170" s="214" t="s">
        <v>533</v>
      </c>
      <c r="F170" s="214" t="s">
        <v>962</v>
      </c>
      <c r="G170" s="212"/>
      <c r="H170" s="212"/>
      <c r="I170" s="215"/>
      <c r="J170" s="216">
        <f>BK170</f>
        <v>0</v>
      </c>
      <c r="K170" s="212"/>
      <c r="L170" s="217"/>
      <c r="M170" s="218"/>
      <c r="N170" s="219"/>
      <c r="O170" s="219"/>
      <c r="P170" s="220">
        <f>P171+P174+P193</f>
        <v>0</v>
      </c>
      <c r="Q170" s="219"/>
      <c r="R170" s="220">
        <f>R171+R174+R193</f>
        <v>1.59405</v>
      </c>
      <c r="S170" s="219"/>
      <c r="T170" s="221">
        <f>T171+T174+T193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2" t="s">
        <v>156</v>
      </c>
      <c r="AT170" s="223" t="s">
        <v>76</v>
      </c>
      <c r="AU170" s="223" t="s">
        <v>77</v>
      </c>
      <c r="AY170" s="222" t="s">
        <v>143</v>
      </c>
      <c r="BK170" s="224">
        <f>BK171+BK174+BK193</f>
        <v>0</v>
      </c>
    </row>
    <row r="171" spans="1:63" s="12" customFormat="1" ht="22.8" customHeight="1">
      <c r="A171" s="12"/>
      <c r="B171" s="211"/>
      <c r="C171" s="212"/>
      <c r="D171" s="213" t="s">
        <v>76</v>
      </c>
      <c r="E171" s="225" t="s">
        <v>1386</v>
      </c>
      <c r="F171" s="225" t="s">
        <v>1387</v>
      </c>
      <c r="G171" s="212"/>
      <c r="H171" s="212"/>
      <c r="I171" s="215"/>
      <c r="J171" s="226">
        <f>BK171</f>
        <v>0</v>
      </c>
      <c r="K171" s="212"/>
      <c r="L171" s="217"/>
      <c r="M171" s="218"/>
      <c r="N171" s="219"/>
      <c r="O171" s="219"/>
      <c r="P171" s="220">
        <f>SUM(P172:P173)</f>
        <v>0</v>
      </c>
      <c r="Q171" s="219"/>
      <c r="R171" s="220">
        <f>SUM(R172:R173)</f>
        <v>0</v>
      </c>
      <c r="S171" s="219"/>
      <c r="T171" s="221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156</v>
      </c>
      <c r="AT171" s="223" t="s">
        <v>76</v>
      </c>
      <c r="AU171" s="223" t="s">
        <v>84</v>
      </c>
      <c r="AY171" s="222" t="s">
        <v>143</v>
      </c>
      <c r="BK171" s="224">
        <f>SUM(BK172:BK173)</f>
        <v>0</v>
      </c>
    </row>
    <row r="172" spans="1:65" s="2" customFormat="1" ht="16.5" customHeight="1">
      <c r="A172" s="39"/>
      <c r="B172" s="40"/>
      <c r="C172" s="227" t="s">
        <v>348</v>
      </c>
      <c r="D172" s="227" t="s">
        <v>146</v>
      </c>
      <c r="E172" s="228" t="s">
        <v>1388</v>
      </c>
      <c r="F172" s="229" t="s">
        <v>1389</v>
      </c>
      <c r="G172" s="230" t="s">
        <v>1390</v>
      </c>
      <c r="H172" s="231">
        <v>1</v>
      </c>
      <c r="I172" s="232"/>
      <c r="J172" s="233">
        <f>ROUND(I172*H172,2)</f>
        <v>0</v>
      </c>
      <c r="K172" s="229" t="s">
        <v>243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757</v>
      </c>
      <c r="AT172" s="238" t="s">
        <v>146</v>
      </c>
      <c r="AU172" s="238" t="s">
        <v>86</v>
      </c>
      <c r="AY172" s="18" t="s">
        <v>143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84</v>
      </c>
      <c r="BK172" s="239">
        <f>ROUND(I172*H172,2)</f>
        <v>0</v>
      </c>
      <c r="BL172" s="18" t="s">
        <v>757</v>
      </c>
      <c r="BM172" s="238" t="s">
        <v>1391</v>
      </c>
    </row>
    <row r="173" spans="1:47" s="2" customFormat="1" ht="12">
      <c r="A173" s="39"/>
      <c r="B173" s="40"/>
      <c r="C173" s="41"/>
      <c r="D173" s="240" t="s">
        <v>152</v>
      </c>
      <c r="E173" s="41"/>
      <c r="F173" s="241" t="s">
        <v>1389</v>
      </c>
      <c r="G173" s="41"/>
      <c r="H173" s="41"/>
      <c r="I173" s="242"/>
      <c r="J173" s="41"/>
      <c r="K173" s="41"/>
      <c r="L173" s="45"/>
      <c r="M173" s="243"/>
      <c r="N173" s="244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152</v>
      </c>
      <c r="AU173" s="18" t="s">
        <v>86</v>
      </c>
    </row>
    <row r="174" spans="1:63" s="12" customFormat="1" ht="22.8" customHeight="1">
      <c r="A174" s="12"/>
      <c r="B174" s="211"/>
      <c r="C174" s="212"/>
      <c r="D174" s="213" t="s">
        <v>76</v>
      </c>
      <c r="E174" s="225" t="s">
        <v>963</v>
      </c>
      <c r="F174" s="225" t="s">
        <v>964</v>
      </c>
      <c r="G174" s="212"/>
      <c r="H174" s="212"/>
      <c r="I174" s="215"/>
      <c r="J174" s="226">
        <f>BK174</f>
        <v>0</v>
      </c>
      <c r="K174" s="212"/>
      <c r="L174" s="217"/>
      <c r="M174" s="218"/>
      <c r="N174" s="219"/>
      <c r="O174" s="219"/>
      <c r="P174" s="220">
        <f>SUM(P175:P192)</f>
        <v>0</v>
      </c>
      <c r="Q174" s="219"/>
      <c r="R174" s="220">
        <f>SUM(R175:R192)</f>
        <v>1.59405</v>
      </c>
      <c r="S174" s="219"/>
      <c r="T174" s="221">
        <f>SUM(T175:T192)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2" t="s">
        <v>156</v>
      </c>
      <c r="AT174" s="223" t="s">
        <v>76</v>
      </c>
      <c r="AU174" s="223" t="s">
        <v>84</v>
      </c>
      <c r="AY174" s="222" t="s">
        <v>143</v>
      </c>
      <c r="BK174" s="224">
        <f>SUM(BK175:BK192)</f>
        <v>0</v>
      </c>
    </row>
    <row r="175" spans="1:65" s="2" customFormat="1" ht="37.8" customHeight="1">
      <c r="A175" s="39"/>
      <c r="B175" s="40"/>
      <c r="C175" s="227" t="s">
        <v>353</v>
      </c>
      <c r="D175" s="227" t="s">
        <v>146</v>
      </c>
      <c r="E175" s="228" t="s">
        <v>1392</v>
      </c>
      <c r="F175" s="229" t="s">
        <v>1393</v>
      </c>
      <c r="G175" s="230" t="s">
        <v>267</v>
      </c>
      <c r="H175" s="231">
        <v>15</v>
      </c>
      <c r="I175" s="232"/>
      <c r="J175" s="233">
        <f>ROUND(I175*H175,2)</f>
        <v>0</v>
      </c>
      <c r="K175" s="229" t="s">
        <v>243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757</v>
      </c>
      <c r="AT175" s="238" t="s">
        <v>146</v>
      </c>
      <c r="AU175" s="238" t="s">
        <v>86</v>
      </c>
      <c r="AY175" s="18" t="s">
        <v>143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84</v>
      </c>
      <c r="BK175" s="239">
        <f>ROUND(I175*H175,2)</f>
        <v>0</v>
      </c>
      <c r="BL175" s="18" t="s">
        <v>757</v>
      </c>
      <c r="BM175" s="238" t="s">
        <v>1394</v>
      </c>
    </row>
    <row r="176" spans="1:47" s="2" customFormat="1" ht="12">
      <c r="A176" s="39"/>
      <c r="B176" s="40"/>
      <c r="C176" s="41"/>
      <c r="D176" s="240" t="s">
        <v>152</v>
      </c>
      <c r="E176" s="41"/>
      <c r="F176" s="241" t="s">
        <v>1393</v>
      </c>
      <c r="G176" s="41"/>
      <c r="H176" s="41"/>
      <c r="I176" s="242"/>
      <c r="J176" s="41"/>
      <c r="K176" s="41"/>
      <c r="L176" s="45"/>
      <c r="M176" s="243"/>
      <c r="N176" s="24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152</v>
      </c>
      <c r="AU176" s="18" t="s">
        <v>86</v>
      </c>
    </row>
    <row r="177" spans="1:65" s="2" customFormat="1" ht="24.15" customHeight="1">
      <c r="A177" s="39"/>
      <c r="B177" s="40"/>
      <c r="C177" s="227" t="s">
        <v>7</v>
      </c>
      <c r="D177" s="227" t="s">
        <v>146</v>
      </c>
      <c r="E177" s="228" t="s">
        <v>1395</v>
      </c>
      <c r="F177" s="229" t="s">
        <v>1396</v>
      </c>
      <c r="G177" s="230" t="s">
        <v>292</v>
      </c>
      <c r="H177" s="231">
        <v>2.625</v>
      </c>
      <c r="I177" s="232"/>
      <c r="J177" s="233">
        <f>ROUND(I177*H177,2)</f>
        <v>0</v>
      </c>
      <c r="K177" s="229" t="s">
        <v>243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757</v>
      </c>
      <c r="AT177" s="238" t="s">
        <v>146</v>
      </c>
      <c r="AU177" s="238" t="s">
        <v>86</v>
      </c>
      <c r="AY177" s="18" t="s">
        <v>143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84</v>
      </c>
      <c r="BK177" s="239">
        <f>ROUND(I177*H177,2)</f>
        <v>0</v>
      </c>
      <c r="BL177" s="18" t="s">
        <v>757</v>
      </c>
      <c r="BM177" s="238" t="s">
        <v>1397</v>
      </c>
    </row>
    <row r="178" spans="1:47" s="2" customFormat="1" ht="12">
      <c r="A178" s="39"/>
      <c r="B178" s="40"/>
      <c r="C178" s="41"/>
      <c r="D178" s="240" t="s">
        <v>152</v>
      </c>
      <c r="E178" s="41"/>
      <c r="F178" s="241" t="s">
        <v>1396</v>
      </c>
      <c r="G178" s="41"/>
      <c r="H178" s="41"/>
      <c r="I178" s="242"/>
      <c r="J178" s="41"/>
      <c r="K178" s="41"/>
      <c r="L178" s="45"/>
      <c r="M178" s="243"/>
      <c r="N178" s="244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152</v>
      </c>
      <c r="AU178" s="18" t="s">
        <v>86</v>
      </c>
    </row>
    <row r="179" spans="1:65" s="2" customFormat="1" ht="33" customHeight="1">
      <c r="A179" s="39"/>
      <c r="B179" s="40"/>
      <c r="C179" s="227" t="s">
        <v>363</v>
      </c>
      <c r="D179" s="227" t="s">
        <v>146</v>
      </c>
      <c r="E179" s="228" t="s">
        <v>1398</v>
      </c>
      <c r="F179" s="229" t="s">
        <v>1399</v>
      </c>
      <c r="G179" s="230" t="s">
        <v>267</v>
      </c>
      <c r="H179" s="231">
        <v>15</v>
      </c>
      <c r="I179" s="232"/>
      <c r="J179" s="233">
        <f>ROUND(I179*H179,2)</f>
        <v>0</v>
      </c>
      <c r="K179" s="229" t="s">
        <v>243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757</v>
      </c>
      <c r="AT179" s="238" t="s">
        <v>146</v>
      </c>
      <c r="AU179" s="238" t="s">
        <v>86</v>
      </c>
      <c r="AY179" s="18" t="s">
        <v>143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84</v>
      </c>
      <c r="BK179" s="239">
        <f>ROUND(I179*H179,2)</f>
        <v>0</v>
      </c>
      <c r="BL179" s="18" t="s">
        <v>757</v>
      </c>
      <c r="BM179" s="238" t="s">
        <v>1400</v>
      </c>
    </row>
    <row r="180" spans="1:47" s="2" customFormat="1" ht="12">
      <c r="A180" s="39"/>
      <c r="B180" s="40"/>
      <c r="C180" s="41"/>
      <c r="D180" s="240" t="s">
        <v>152</v>
      </c>
      <c r="E180" s="41"/>
      <c r="F180" s="241" t="s">
        <v>1399</v>
      </c>
      <c r="G180" s="41"/>
      <c r="H180" s="41"/>
      <c r="I180" s="242"/>
      <c r="J180" s="41"/>
      <c r="K180" s="41"/>
      <c r="L180" s="45"/>
      <c r="M180" s="243"/>
      <c r="N180" s="24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152</v>
      </c>
      <c r="AU180" s="18" t="s">
        <v>86</v>
      </c>
    </row>
    <row r="181" spans="1:65" s="2" customFormat="1" ht="16.5" customHeight="1">
      <c r="A181" s="39"/>
      <c r="B181" s="40"/>
      <c r="C181" s="227" t="s">
        <v>369</v>
      </c>
      <c r="D181" s="227" t="s">
        <v>146</v>
      </c>
      <c r="E181" s="228" t="s">
        <v>1401</v>
      </c>
      <c r="F181" s="229" t="s">
        <v>1402</v>
      </c>
      <c r="G181" s="230" t="s">
        <v>242</v>
      </c>
      <c r="H181" s="231">
        <v>0.525</v>
      </c>
      <c r="I181" s="232"/>
      <c r="J181" s="233">
        <f>ROUND(I181*H181,2)</f>
        <v>0</v>
      </c>
      <c r="K181" s="229" t="s">
        <v>243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757</v>
      </c>
      <c r="AT181" s="238" t="s">
        <v>146</v>
      </c>
      <c r="AU181" s="238" t="s">
        <v>86</v>
      </c>
      <c r="AY181" s="18" t="s">
        <v>143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84</v>
      </c>
      <c r="BK181" s="239">
        <f>ROUND(I181*H181,2)</f>
        <v>0</v>
      </c>
      <c r="BL181" s="18" t="s">
        <v>757</v>
      </c>
      <c r="BM181" s="238" t="s">
        <v>1403</v>
      </c>
    </row>
    <row r="182" spans="1:47" s="2" customFormat="1" ht="12">
      <c r="A182" s="39"/>
      <c r="B182" s="40"/>
      <c r="C182" s="41"/>
      <c r="D182" s="240" t="s">
        <v>152</v>
      </c>
      <c r="E182" s="41"/>
      <c r="F182" s="241" t="s">
        <v>1402</v>
      </c>
      <c r="G182" s="41"/>
      <c r="H182" s="41"/>
      <c r="I182" s="242"/>
      <c r="J182" s="41"/>
      <c r="K182" s="41"/>
      <c r="L182" s="45"/>
      <c r="M182" s="243"/>
      <c r="N182" s="244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152</v>
      </c>
      <c r="AU182" s="18" t="s">
        <v>86</v>
      </c>
    </row>
    <row r="183" spans="1:65" s="2" customFormat="1" ht="24.15" customHeight="1">
      <c r="A183" s="39"/>
      <c r="B183" s="40"/>
      <c r="C183" s="227" t="s">
        <v>375</v>
      </c>
      <c r="D183" s="227" t="s">
        <v>146</v>
      </c>
      <c r="E183" s="228" t="s">
        <v>1404</v>
      </c>
      <c r="F183" s="229" t="s">
        <v>1405</v>
      </c>
      <c r="G183" s="230" t="s">
        <v>267</v>
      </c>
      <c r="H183" s="231">
        <v>15</v>
      </c>
      <c r="I183" s="232"/>
      <c r="J183" s="233">
        <f>ROUND(I183*H183,2)</f>
        <v>0</v>
      </c>
      <c r="K183" s="229" t="s">
        <v>243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757</v>
      </c>
      <c r="AT183" s="238" t="s">
        <v>146</v>
      </c>
      <c r="AU183" s="238" t="s">
        <v>86</v>
      </c>
      <c r="AY183" s="18" t="s">
        <v>143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84</v>
      </c>
      <c r="BK183" s="239">
        <f>ROUND(I183*H183,2)</f>
        <v>0</v>
      </c>
      <c r="BL183" s="18" t="s">
        <v>757</v>
      </c>
      <c r="BM183" s="238" t="s">
        <v>1406</v>
      </c>
    </row>
    <row r="184" spans="1:47" s="2" customFormat="1" ht="12">
      <c r="A184" s="39"/>
      <c r="B184" s="40"/>
      <c r="C184" s="41"/>
      <c r="D184" s="240" t="s">
        <v>152</v>
      </c>
      <c r="E184" s="41"/>
      <c r="F184" s="241" t="s">
        <v>1405</v>
      </c>
      <c r="G184" s="41"/>
      <c r="H184" s="41"/>
      <c r="I184" s="242"/>
      <c r="J184" s="41"/>
      <c r="K184" s="41"/>
      <c r="L184" s="45"/>
      <c r="M184" s="243"/>
      <c r="N184" s="244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152</v>
      </c>
      <c r="AU184" s="18" t="s">
        <v>86</v>
      </c>
    </row>
    <row r="185" spans="1:65" s="2" customFormat="1" ht="16.5" customHeight="1">
      <c r="A185" s="39"/>
      <c r="B185" s="40"/>
      <c r="C185" s="282" t="s">
        <v>379</v>
      </c>
      <c r="D185" s="282" t="s">
        <v>533</v>
      </c>
      <c r="E185" s="283" t="s">
        <v>1407</v>
      </c>
      <c r="F185" s="284" t="s">
        <v>1408</v>
      </c>
      <c r="G185" s="285" t="s">
        <v>267</v>
      </c>
      <c r="H185" s="286">
        <v>15</v>
      </c>
      <c r="I185" s="287"/>
      <c r="J185" s="288">
        <f>ROUND(I185*H185,2)</f>
        <v>0</v>
      </c>
      <c r="K185" s="284" t="s">
        <v>243</v>
      </c>
      <c r="L185" s="289"/>
      <c r="M185" s="290" t="s">
        <v>1</v>
      </c>
      <c r="N185" s="291" t="s">
        <v>42</v>
      </c>
      <c r="O185" s="92"/>
      <c r="P185" s="236">
        <f>O185*H185</f>
        <v>0</v>
      </c>
      <c r="Q185" s="236">
        <v>0.00118</v>
      </c>
      <c r="R185" s="236">
        <f>Q185*H185</f>
        <v>0.0177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1409</v>
      </c>
      <c r="AT185" s="238" t="s">
        <v>533</v>
      </c>
      <c r="AU185" s="238" t="s">
        <v>86</v>
      </c>
      <c r="AY185" s="18" t="s">
        <v>143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84</v>
      </c>
      <c r="BK185" s="239">
        <f>ROUND(I185*H185,2)</f>
        <v>0</v>
      </c>
      <c r="BL185" s="18" t="s">
        <v>757</v>
      </c>
      <c r="BM185" s="238" t="s">
        <v>1410</v>
      </c>
    </row>
    <row r="186" spans="1:47" s="2" customFormat="1" ht="12">
      <c r="A186" s="39"/>
      <c r="B186" s="40"/>
      <c r="C186" s="41"/>
      <c r="D186" s="240" t="s">
        <v>152</v>
      </c>
      <c r="E186" s="41"/>
      <c r="F186" s="241" t="s">
        <v>1408</v>
      </c>
      <c r="G186" s="41"/>
      <c r="H186" s="41"/>
      <c r="I186" s="242"/>
      <c r="J186" s="41"/>
      <c r="K186" s="41"/>
      <c r="L186" s="45"/>
      <c r="M186" s="243"/>
      <c r="N186" s="244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152</v>
      </c>
      <c r="AU186" s="18" t="s">
        <v>86</v>
      </c>
    </row>
    <row r="187" spans="1:65" s="2" customFormat="1" ht="16.5" customHeight="1">
      <c r="A187" s="39"/>
      <c r="B187" s="40"/>
      <c r="C187" s="282" t="s">
        <v>386</v>
      </c>
      <c r="D187" s="282" t="s">
        <v>533</v>
      </c>
      <c r="E187" s="283" t="s">
        <v>1411</v>
      </c>
      <c r="F187" s="284" t="s">
        <v>1412</v>
      </c>
      <c r="G187" s="285" t="s">
        <v>331</v>
      </c>
      <c r="H187" s="286">
        <v>1.575</v>
      </c>
      <c r="I187" s="287"/>
      <c r="J187" s="288">
        <f>ROUND(I187*H187,2)</f>
        <v>0</v>
      </c>
      <c r="K187" s="284" t="s">
        <v>243</v>
      </c>
      <c r="L187" s="289"/>
      <c r="M187" s="290" t="s">
        <v>1</v>
      </c>
      <c r="N187" s="291" t="s">
        <v>42</v>
      </c>
      <c r="O187" s="92"/>
      <c r="P187" s="236">
        <f>O187*H187</f>
        <v>0</v>
      </c>
      <c r="Q187" s="236">
        <v>1</v>
      </c>
      <c r="R187" s="236">
        <f>Q187*H187</f>
        <v>1.575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1409</v>
      </c>
      <c r="AT187" s="238" t="s">
        <v>533</v>
      </c>
      <c r="AU187" s="238" t="s">
        <v>86</v>
      </c>
      <c r="AY187" s="18" t="s">
        <v>143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84</v>
      </c>
      <c r="BK187" s="239">
        <f>ROUND(I187*H187,2)</f>
        <v>0</v>
      </c>
      <c r="BL187" s="18" t="s">
        <v>757</v>
      </c>
      <c r="BM187" s="238" t="s">
        <v>1413</v>
      </c>
    </row>
    <row r="188" spans="1:47" s="2" customFormat="1" ht="12">
      <c r="A188" s="39"/>
      <c r="B188" s="40"/>
      <c r="C188" s="41"/>
      <c r="D188" s="240" t="s">
        <v>152</v>
      </c>
      <c r="E188" s="41"/>
      <c r="F188" s="241" t="s">
        <v>1412</v>
      </c>
      <c r="G188" s="41"/>
      <c r="H188" s="41"/>
      <c r="I188" s="242"/>
      <c r="J188" s="41"/>
      <c r="K188" s="41"/>
      <c r="L188" s="45"/>
      <c r="M188" s="243"/>
      <c r="N188" s="244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152</v>
      </c>
      <c r="AU188" s="18" t="s">
        <v>86</v>
      </c>
    </row>
    <row r="189" spans="1:65" s="2" customFormat="1" ht="21.75" customHeight="1">
      <c r="A189" s="39"/>
      <c r="B189" s="40"/>
      <c r="C189" s="227" t="s">
        <v>539</v>
      </c>
      <c r="D189" s="227" t="s">
        <v>146</v>
      </c>
      <c r="E189" s="228" t="s">
        <v>1414</v>
      </c>
      <c r="F189" s="229" t="s">
        <v>1415</v>
      </c>
      <c r="G189" s="230" t="s">
        <v>267</v>
      </c>
      <c r="H189" s="231">
        <v>15</v>
      </c>
      <c r="I189" s="232"/>
      <c r="J189" s="233">
        <f>ROUND(I189*H189,2)</f>
        <v>0</v>
      </c>
      <c r="K189" s="229" t="s">
        <v>243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9E-05</v>
      </c>
      <c r="R189" s="236">
        <f>Q189*H189</f>
        <v>0.00135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757</v>
      </c>
      <c r="AT189" s="238" t="s">
        <v>146</v>
      </c>
      <c r="AU189" s="238" t="s">
        <v>86</v>
      </c>
      <c r="AY189" s="18" t="s">
        <v>143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84</v>
      </c>
      <c r="BK189" s="239">
        <f>ROUND(I189*H189,2)</f>
        <v>0</v>
      </c>
      <c r="BL189" s="18" t="s">
        <v>757</v>
      </c>
      <c r="BM189" s="238" t="s">
        <v>1416</v>
      </c>
    </row>
    <row r="190" spans="1:47" s="2" customFormat="1" ht="12">
      <c r="A190" s="39"/>
      <c r="B190" s="40"/>
      <c r="C190" s="41"/>
      <c r="D190" s="240" t="s">
        <v>152</v>
      </c>
      <c r="E190" s="41"/>
      <c r="F190" s="241" t="s">
        <v>1415</v>
      </c>
      <c r="G190" s="41"/>
      <c r="H190" s="41"/>
      <c r="I190" s="242"/>
      <c r="J190" s="41"/>
      <c r="K190" s="41"/>
      <c r="L190" s="45"/>
      <c r="M190" s="243"/>
      <c r="N190" s="244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152</v>
      </c>
      <c r="AU190" s="18" t="s">
        <v>86</v>
      </c>
    </row>
    <row r="191" spans="1:65" s="2" customFormat="1" ht="16.5" customHeight="1">
      <c r="A191" s="39"/>
      <c r="B191" s="40"/>
      <c r="C191" s="282" t="s">
        <v>544</v>
      </c>
      <c r="D191" s="282" t="s">
        <v>533</v>
      </c>
      <c r="E191" s="283" t="s">
        <v>1417</v>
      </c>
      <c r="F191" s="284" t="s">
        <v>1418</v>
      </c>
      <c r="G191" s="285" t="s">
        <v>267</v>
      </c>
      <c r="H191" s="286">
        <v>15</v>
      </c>
      <c r="I191" s="287"/>
      <c r="J191" s="288">
        <f>ROUND(I191*H191,2)</f>
        <v>0</v>
      </c>
      <c r="K191" s="284" t="s">
        <v>1</v>
      </c>
      <c r="L191" s="289"/>
      <c r="M191" s="290" t="s">
        <v>1</v>
      </c>
      <c r="N191" s="291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1409</v>
      </c>
      <c r="AT191" s="238" t="s">
        <v>533</v>
      </c>
      <c r="AU191" s="238" t="s">
        <v>86</v>
      </c>
      <c r="AY191" s="18" t="s">
        <v>143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84</v>
      </c>
      <c r="BK191" s="239">
        <f>ROUND(I191*H191,2)</f>
        <v>0</v>
      </c>
      <c r="BL191" s="18" t="s">
        <v>757</v>
      </c>
      <c r="BM191" s="238" t="s">
        <v>1419</v>
      </c>
    </row>
    <row r="192" spans="1:47" s="2" customFormat="1" ht="12">
      <c r="A192" s="39"/>
      <c r="B192" s="40"/>
      <c r="C192" s="41"/>
      <c r="D192" s="240" t="s">
        <v>152</v>
      </c>
      <c r="E192" s="41"/>
      <c r="F192" s="241" t="s">
        <v>1418</v>
      </c>
      <c r="G192" s="41"/>
      <c r="H192" s="41"/>
      <c r="I192" s="242"/>
      <c r="J192" s="41"/>
      <c r="K192" s="41"/>
      <c r="L192" s="45"/>
      <c r="M192" s="243"/>
      <c r="N192" s="244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152</v>
      </c>
      <c r="AU192" s="18" t="s">
        <v>86</v>
      </c>
    </row>
    <row r="193" spans="1:63" s="12" customFormat="1" ht="22.8" customHeight="1">
      <c r="A193" s="12"/>
      <c r="B193" s="211"/>
      <c r="C193" s="212"/>
      <c r="D193" s="213" t="s">
        <v>76</v>
      </c>
      <c r="E193" s="225" t="s">
        <v>1420</v>
      </c>
      <c r="F193" s="225" t="s">
        <v>1421</v>
      </c>
      <c r="G193" s="212"/>
      <c r="H193" s="212"/>
      <c r="I193" s="215"/>
      <c r="J193" s="226">
        <f>BK193</f>
        <v>0</v>
      </c>
      <c r="K193" s="212"/>
      <c r="L193" s="217"/>
      <c r="M193" s="218"/>
      <c r="N193" s="219"/>
      <c r="O193" s="219"/>
      <c r="P193" s="220">
        <f>SUM(P194:P221)</f>
        <v>0</v>
      </c>
      <c r="Q193" s="219"/>
      <c r="R193" s="220">
        <f>SUM(R194:R221)</f>
        <v>0</v>
      </c>
      <c r="S193" s="219"/>
      <c r="T193" s="221">
        <f>SUM(T194:T221)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2" t="s">
        <v>156</v>
      </c>
      <c r="AT193" s="223" t="s">
        <v>76</v>
      </c>
      <c r="AU193" s="223" t="s">
        <v>84</v>
      </c>
      <c r="AY193" s="222" t="s">
        <v>143</v>
      </c>
      <c r="BK193" s="224">
        <f>SUM(BK194:BK221)</f>
        <v>0</v>
      </c>
    </row>
    <row r="194" spans="1:65" s="2" customFormat="1" ht="24.15" customHeight="1">
      <c r="A194" s="39"/>
      <c r="B194" s="40"/>
      <c r="C194" s="227" t="s">
        <v>550</v>
      </c>
      <c r="D194" s="227" t="s">
        <v>146</v>
      </c>
      <c r="E194" s="228" t="s">
        <v>1422</v>
      </c>
      <c r="F194" s="229" t="s">
        <v>1423</v>
      </c>
      <c r="G194" s="230" t="s">
        <v>1424</v>
      </c>
      <c r="H194" s="231">
        <v>1</v>
      </c>
      <c r="I194" s="232"/>
      <c r="J194" s="233">
        <f>ROUND(I194*H194,2)</f>
        <v>0</v>
      </c>
      <c r="K194" s="229" t="s">
        <v>243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757</v>
      </c>
      <c r="AT194" s="238" t="s">
        <v>146</v>
      </c>
      <c r="AU194" s="238" t="s">
        <v>86</v>
      </c>
      <c r="AY194" s="18" t="s">
        <v>143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84</v>
      </c>
      <c r="BK194" s="239">
        <f>ROUND(I194*H194,2)</f>
        <v>0</v>
      </c>
      <c r="BL194" s="18" t="s">
        <v>757</v>
      </c>
      <c r="BM194" s="238" t="s">
        <v>1425</v>
      </c>
    </row>
    <row r="195" spans="1:47" s="2" customFormat="1" ht="12">
      <c r="A195" s="39"/>
      <c r="B195" s="40"/>
      <c r="C195" s="41"/>
      <c r="D195" s="240" t="s">
        <v>152</v>
      </c>
      <c r="E195" s="41"/>
      <c r="F195" s="241" t="s">
        <v>1423</v>
      </c>
      <c r="G195" s="41"/>
      <c r="H195" s="41"/>
      <c r="I195" s="242"/>
      <c r="J195" s="41"/>
      <c r="K195" s="41"/>
      <c r="L195" s="45"/>
      <c r="M195" s="243"/>
      <c r="N195" s="244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152</v>
      </c>
      <c r="AU195" s="18" t="s">
        <v>86</v>
      </c>
    </row>
    <row r="196" spans="1:65" s="2" customFormat="1" ht="24.15" customHeight="1">
      <c r="A196" s="39"/>
      <c r="B196" s="40"/>
      <c r="C196" s="227" t="s">
        <v>561</v>
      </c>
      <c r="D196" s="227" t="s">
        <v>146</v>
      </c>
      <c r="E196" s="228" t="s">
        <v>1426</v>
      </c>
      <c r="F196" s="229" t="s">
        <v>1427</v>
      </c>
      <c r="G196" s="230" t="s">
        <v>788</v>
      </c>
      <c r="H196" s="231">
        <v>10</v>
      </c>
      <c r="I196" s="232"/>
      <c r="J196" s="233">
        <f>ROUND(I196*H196,2)</f>
        <v>0</v>
      </c>
      <c r="K196" s="229" t="s">
        <v>243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757</v>
      </c>
      <c r="AT196" s="238" t="s">
        <v>146</v>
      </c>
      <c r="AU196" s="238" t="s">
        <v>86</v>
      </c>
      <c r="AY196" s="18" t="s">
        <v>143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84</v>
      </c>
      <c r="BK196" s="239">
        <f>ROUND(I196*H196,2)</f>
        <v>0</v>
      </c>
      <c r="BL196" s="18" t="s">
        <v>757</v>
      </c>
      <c r="BM196" s="238" t="s">
        <v>1428</v>
      </c>
    </row>
    <row r="197" spans="1:47" s="2" customFormat="1" ht="12">
      <c r="A197" s="39"/>
      <c r="B197" s="40"/>
      <c r="C197" s="41"/>
      <c r="D197" s="240" t="s">
        <v>152</v>
      </c>
      <c r="E197" s="41"/>
      <c r="F197" s="241" t="s">
        <v>1427</v>
      </c>
      <c r="G197" s="41"/>
      <c r="H197" s="41"/>
      <c r="I197" s="242"/>
      <c r="J197" s="41"/>
      <c r="K197" s="41"/>
      <c r="L197" s="45"/>
      <c r="M197" s="243"/>
      <c r="N197" s="244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152</v>
      </c>
      <c r="AU197" s="18" t="s">
        <v>86</v>
      </c>
    </row>
    <row r="198" spans="1:65" s="2" customFormat="1" ht="24.15" customHeight="1">
      <c r="A198" s="39"/>
      <c r="B198" s="40"/>
      <c r="C198" s="227" t="s">
        <v>567</v>
      </c>
      <c r="D198" s="227" t="s">
        <v>146</v>
      </c>
      <c r="E198" s="228" t="s">
        <v>1429</v>
      </c>
      <c r="F198" s="229" t="s">
        <v>1430</v>
      </c>
      <c r="G198" s="230" t="s">
        <v>1431</v>
      </c>
      <c r="H198" s="231">
        <v>1</v>
      </c>
      <c r="I198" s="232"/>
      <c r="J198" s="233">
        <f>ROUND(I198*H198,2)</f>
        <v>0</v>
      </c>
      <c r="K198" s="229" t="s">
        <v>243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757</v>
      </c>
      <c r="AT198" s="238" t="s">
        <v>146</v>
      </c>
      <c r="AU198" s="238" t="s">
        <v>86</v>
      </c>
      <c r="AY198" s="18" t="s">
        <v>143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84</v>
      </c>
      <c r="BK198" s="239">
        <f>ROUND(I198*H198,2)</f>
        <v>0</v>
      </c>
      <c r="BL198" s="18" t="s">
        <v>757</v>
      </c>
      <c r="BM198" s="238" t="s">
        <v>1432</v>
      </c>
    </row>
    <row r="199" spans="1:47" s="2" customFormat="1" ht="12">
      <c r="A199" s="39"/>
      <c r="B199" s="40"/>
      <c r="C199" s="41"/>
      <c r="D199" s="240" t="s">
        <v>152</v>
      </c>
      <c r="E199" s="41"/>
      <c r="F199" s="241" t="s">
        <v>1430</v>
      </c>
      <c r="G199" s="41"/>
      <c r="H199" s="41"/>
      <c r="I199" s="242"/>
      <c r="J199" s="41"/>
      <c r="K199" s="41"/>
      <c r="L199" s="45"/>
      <c r="M199" s="243"/>
      <c r="N199" s="244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152</v>
      </c>
      <c r="AU199" s="18" t="s">
        <v>86</v>
      </c>
    </row>
    <row r="200" spans="1:65" s="2" customFormat="1" ht="24.15" customHeight="1">
      <c r="A200" s="39"/>
      <c r="B200" s="40"/>
      <c r="C200" s="227" t="s">
        <v>572</v>
      </c>
      <c r="D200" s="227" t="s">
        <v>146</v>
      </c>
      <c r="E200" s="228" t="s">
        <v>1433</v>
      </c>
      <c r="F200" s="229" t="s">
        <v>1434</v>
      </c>
      <c r="G200" s="230" t="s">
        <v>1431</v>
      </c>
      <c r="H200" s="231">
        <v>1</v>
      </c>
      <c r="I200" s="232"/>
      <c r="J200" s="233">
        <f>ROUND(I200*H200,2)</f>
        <v>0</v>
      </c>
      <c r="K200" s="229" t="s">
        <v>243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757</v>
      </c>
      <c r="AT200" s="238" t="s">
        <v>146</v>
      </c>
      <c r="AU200" s="238" t="s">
        <v>86</v>
      </c>
      <c r="AY200" s="18" t="s">
        <v>143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84</v>
      </c>
      <c r="BK200" s="239">
        <f>ROUND(I200*H200,2)</f>
        <v>0</v>
      </c>
      <c r="BL200" s="18" t="s">
        <v>757</v>
      </c>
      <c r="BM200" s="238" t="s">
        <v>1435</v>
      </c>
    </row>
    <row r="201" spans="1:47" s="2" customFormat="1" ht="12">
      <c r="A201" s="39"/>
      <c r="B201" s="40"/>
      <c r="C201" s="41"/>
      <c r="D201" s="240" t="s">
        <v>152</v>
      </c>
      <c r="E201" s="41"/>
      <c r="F201" s="241" t="s">
        <v>1434</v>
      </c>
      <c r="G201" s="41"/>
      <c r="H201" s="41"/>
      <c r="I201" s="242"/>
      <c r="J201" s="41"/>
      <c r="K201" s="41"/>
      <c r="L201" s="45"/>
      <c r="M201" s="243"/>
      <c r="N201" s="244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152</v>
      </c>
      <c r="AU201" s="18" t="s">
        <v>86</v>
      </c>
    </row>
    <row r="202" spans="1:65" s="2" customFormat="1" ht="24.15" customHeight="1">
      <c r="A202" s="39"/>
      <c r="B202" s="40"/>
      <c r="C202" s="227" t="s">
        <v>578</v>
      </c>
      <c r="D202" s="227" t="s">
        <v>146</v>
      </c>
      <c r="E202" s="228" t="s">
        <v>1436</v>
      </c>
      <c r="F202" s="229" t="s">
        <v>1437</v>
      </c>
      <c r="G202" s="230" t="s">
        <v>1431</v>
      </c>
      <c r="H202" s="231">
        <v>1</v>
      </c>
      <c r="I202" s="232"/>
      <c r="J202" s="233">
        <f>ROUND(I202*H202,2)</f>
        <v>0</v>
      </c>
      <c r="K202" s="229" t="s">
        <v>243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757</v>
      </c>
      <c r="AT202" s="238" t="s">
        <v>146</v>
      </c>
      <c r="AU202" s="238" t="s">
        <v>86</v>
      </c>
      <c r="AY202" s="18" t="s">
        <v>143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84</v>
      </c>
      <c r="BK202" s="239">
        <f>ROUND(I202*H202,2)</f>
        <v>0</v>
      </c>
      <c r="BL202" s="18" t="s">
        <v>757</v>
      </c>
      <c r="BM202" s="238" t="s">
        <v>1438</v>
      </c>
    </row>
    <row r="203" spans="1:47" s="2" customFormat="1" ht="12">
      <c r="A203" s="39"/>
      <c r="B203" s="40"/>
      <c r="C203" s="41"/>
      <c r="D203" s="240" t="s">
        <v>152</v>
      </c>
      <c r="E203" s="41"/>
      <c r="F203" s="241" t="s">
        <v>1437</v>
      </c>
      <c r="G203" s="41"/>
      <c r="H203" s="41"/>
      <c r="I203" s="242"/>
      <c r="J203" s="41"/>
      <c r="K203" s="41"/>
      <c r="L203" s="45"/>
      <c r="M203" s="243"/>
      <c r="N203" s="244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152</v>
      </c>
      <c r="AU203" s="18" t="s">
        <v>86</v>
      </c>
    </row>
    <row r="204" spans="1:65" s="2" customFormat="1" ht="12">
      <c r="A204" s="39"/>
      <c r="B204" s="40"/>
      <c r="C204" s="227" t="s">
        <v>584</v>
      </c>
      <c r="D204" s="227" t="s">
        <v>146</v>
      </c>
      <c r="E204" s="228" t="s">
        <v>1439</v>
      </c>
      <c r="F204" s="229" t="s">
        <v>1440</v>
      </c>
      <c r="G204" s="230" t="s">
        <v>1431</v>
      </c>
      <c r="H204" s="231">
        <v>1</v>
      </c>
      <c r="I204" s="232"/>
      <c r="J204" s="233">
        <f>ROUND(I204*H204,2)</f>
        <v>0</v>
      </c>
      <c r="K204" s="229" t="s">
        <v>243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757</v>
      </c>
      <c r="AT204" s="238" t="s">
        <v>146</v>
      </c>
      <c r="AU204" s="238" t="s">
        <v>86</v>
      </c>
      <c r="AY204" s="18" t="s">
        <v>143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84</v>
      </c>
      <c r="BK204" s="239">
        <f>ROUND(I204*H204,2)</f>
        <v>0</v>
      </c>
      <c r="BL204" s="18" t="s">
        <v>757</v>
      </c>
      <c r="BM204" s="238" t="s">
        <v>1441</v>
      </c>
    </row>
    <row r="205" spans="1:47" s="2" customFormat="1" ht="12">
      <c r="A205" s="39"/>
      <c r="B205" s="40"/>
      <c r="C205" s="41"/>
      <c r="D205" s="240" t="s">
        <v>152</v>
      </c>
      <c r="E205" s="41"/>
      <c r="F205" s="241" t="s">
        <v>1440</v>
      </c>
      <c r="G205" s="41"/>
      <c r="H205" s="41"/>
      <c r="I205" s="242"/>
      <c r="J205" s="41"/>
      <c r="K205" s="41"/>
      <c r="L205" s="45"/>
      <c r="M205" s="243"/>
      <c r="N205" s="244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152</v>
      </c>
      <c r="AU205" s="18" t="s">
        <v>86</v>
      </c>
    </row>
    <row r="206" spans="1:65" s="2" customFormat="1" ht="12">
      <c r="A206" s="39"/>
      <c r="B206" s="40"/>
      <c r="C206" s="227" t="s">
        <v>589</v>
      </c>
      <c r="D206" s="227" t="s">
        <v>146</v>
      </c>
      <c r="E206" s="228" t="s">
        <v>1442</v>
      </c>
      <c r="F206" s="229" t="s">
        <v>1443</v>
      </c>
      <c r="G206" s="230" t="s">
        <v>1431</v>
      </c>
      <c r="H206" s="231">
        <v>1</v>
      </c>
      <c r="I206" s="232"/>
      <c r="J206" s="233">
        <f>ROUND(I206*H206,2)</f>
        <v>0</v>
      </c>
      <c r="K206" s="229" t="s">
        <v>243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757</v>
      </c>
      <c r="AT206" s="238" t="s">
        <v>146</v>
      </c>
      <c r="AU206" s="238" t="s">
        <v>86</v>
      </c>
      <c r="AY206" s="18" t="s">
        <v>143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84</v>
      </c>
      <c r="BK206" s="239">
        <f>ROUND(I206*H206,2)</f>
        <v>0</v>
      </c>
      <c r="BL206" s="18" t="s">
        <v>757</v>
      </c>
      <c r="BM206" s="238" t="s">
        <v>1444</v>
      </c>
    </row>
    <row r="207" spans="1:47" s="2" customFormat="1" ht="12">
      <c r="A207" s="39"/>
      <c r="B207" s="40"/>
      <c r="C207" s="41"/>
      <c r="D207" s="240" t="s">
        <v>152</v>
      </c>
      <c r="E207" s="41"/>
      <c r="F207" s="241" t="s">
        <v>1443</v>
      </c>
      <c r="G207" s="41"/>
      <c r="H207" s="41"/>
      <c r="I207" s="242"/>
      <c r="J207" s="41"/>
      <c r="K207" s="41"/>
      <c r="L207" s="45"/>
      <c r="M207" s="243"/>
      <c r="N207" s="244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152</v>
      </c>
      <c r="AU207" s="18" t="s">
        <v>86</v>
      </c>
    </row>
    <row r="208" spans="1:65" s="2" customFormat="1" ht="24.15" customHeight="1">
      <c r="A208" s="39"/>
      <c r="B208" s="40"/>
      <c r="C208" s="227" t="s">
        <v>602</v>
      </c>
      <c r="D208" s="227" t="s">
        <v>146</v>
      </c>
      <c r="E208" s="228" t="s">
        <v>1445</v>
      </c>
      <c r="F208" s="229" t="s">
        <v>1446</v>
      </c>
      <c r="G208" s="230" t="s">
        <v>1431</v>
      </c>
      <c r="H208" s="231">
        <v>1</v>
      </c>
      <c r="I208" s="232"/>
      <c r="J208" s="233">
        <f>ROUND(I208*H208,2)</f>
        <v>0</v>
      </c>
      <c r="K208" s="229" t="s">
        <v>243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757</v>
      </c>
      <c r="AT208" s="238" t="s">
        <v>146</v>
      </c>
      <c r="AU208" s="238" t="s">
        <v>86</v>
      </c>
      <c r="AY208" s="18" t="s">
        <v>143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84</v>
      </c>
      <c r="BK208" s="239">
        <f>ROUND(I208*H208,2)</f>
        <v>0</v>
      </c>
      <c r="BL208" s="18" t="s">
        <v>757</v>
      </c>
      <c r="BM208" s="238" t="s">
        <v>1447</v>
      </c>
    </row>
    <row r="209" spans="1:47" s="2" customFormat="1" ht="12">
      <c r="A209" s="39"/>
      <c r="B209" s="40"/>
      <c r="C209" s="41"/>
      <c r="D209" s="240" t="s">
        <v>152</v>
      </c>
      <c r="E209" s="41"/>
      <c r="F209" s="241" t="s">
        <v>1446</v>
      </c>
      <c r="G209" s="41"/>
      <c r="H209" s="41"/>
      <c r="I209" s="242"/>
      <c r="J209" s="41"/>
      <c r="K209" s="41"/>
      <c r="L209" s="45"/>
      <c r="M209" s="243"/>
      <c r="N209" s="244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152</v>
      </c>
      <c r="AU209" s="18" t="s">
        <v>86</v>
      </c>
    </row>
    <row r="210" spans="1:65" s="2" customFormat="1" ht="21.75" customHeight="1">
      <c r="A210" s="39"/>
      <c r="B210" s="40"/>
      <c r="C210" s="227" t="s">
        <v>608</v>
      </c>
      <c r="D210" s="227" t="s">
        <v>146</v>
      </c>
      <c r="E210" s="228" t="s">
        <v>1448</v>
      </c>
      <c r="F210" s="229" t="s">
        <v>1449</v>
      </c>
      <c r="G210" s="230" t="s">
        <v>788</v>
      </c>
      <c r="H210" s="231">
        <v>1</v>
      </c>
      <c r="I210" s="232"/>
      <c r="J210" s="233">
        <f>ROUND(I210*H210,2)</f>
        <v>0</v>
      </c>
      <c r="K210" s="229" t="s">
        <v>243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757</v>
      </c>
      <c r="AT210" s="238" t="s">
        <v>146</v>
      </c>
      <c r="AU210" s="238" t="s">
        <v>86</v>
      </c>
      <c r="AY210" s="18" t="s">
        <v>143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84</v>
      </c>
      <c r="BK210" s="239">
        <f>ROUND(I210*H210,2)</f>
        <v>0</v>
      </c>
      <c r="BL210" s="18" t="s">
        <v>757</v>
      </c>
      <c r="BM210" s="238" t="s">
        <v>1450</v>
      </c>
    </row>
    <row r="211" spans="1:47" s="2" customFormat="1" ht="12">
      <c r="A211" s="39"/>
      <c r="B211" s="40"/>
      <c r="C211" s="41"/>
      <c r="D211" s="240" t="s">
        <v>152</v>
      </c>
      <c r="E211" s="41"/>
      <c r="F211" s="241" t="s">
        <v>1449</v>
      </c>
      <c r="G211" s="41"/>
      <c r="H211" s="41"/>
      <c r="I211" s="242"/>
      <c r="J211" s="41"/>
      <c r="K211" s="41"/>
      <c r="L211" s="45"/>
      <c r="M211" s="243"/>
      <c r="N211" s="244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152</v>
      </c>
      <c r="AU211" s="18" t="s">
        <v>86</v>
      </c>
    </row>
    <row r="212" spans="1:65" s="2" customFormat="1" ht="16.5" customHeight="1">
      <c r="A212" s="39"/>
      <c r="B212" s="40"/>
      <c r="C212" s="227" t="s">
        <v>615</v>
      </c>
      <c r="D212" s="227" t="s">
        <v>146</v>
      </c>
      <c r="E212" s="228" t="s">
        <v>1451</v>
      </c>
      <c r="F212" s="229" t="s">
        <v>1452</v>
      </c>
      <c r="G212" s="230" t="s">
        <v>788</v>
      </c>
      <c r="H212" s="231">
        <v>2</v>
      </c>
      <c r="I212" s="232"/>
      <c r="J212" s="233">
        <f>ROUND(I212*H212,2)</f>
        <v>0</v>
      </c>
      <c r="K212" s="229" t="s">
        <v>243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757</v>
      </c>
      <c r="AT212" s="238" t="s">
        <v>146</v>
      </c>
      <c r="AU212" s="238" t="s">
        <v>86</v>
      </c>
      <c r="AY212" s="18" t="s">
        <v>143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84</v>
      </c>
      <c r="BK212" s="239">
        <f>ROUND(I212*H212,2)</f>
        <v>0</v>
      </c>
      <c r="BL212" s="18" t="s">
        <v>757</v>
      </c>
      <c r="BM212" s="238" t="s">
        <v>1453</v>
      </c>
    </row>
    <row r="213" spans="1:47" s="2" customFormat="1" ht="12">
      <c r="A213" s="39"/>
      <c r="B213" s="40"/>
      <c r="C213" s="41"/>
      <c r="D213" s="240" t="s">
        <v>152</v>
      </c>
      <c r="E213" s="41"/>
      <c r="F213" s="241" t="s">
        <v>1452</v>
      </c>
      <c r="G213" s="41"/>
      <c r="H213" s="41"/>
      <c r="I213" s="242"/>
      <c r="J213" s="41"/>
      <c r="K213" s="41"/>
      <c r="L213" s="45"/>
      <c r="M213" s="243"/>
      <c r="N213" s="244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152</v>
      </c>
      <c r="AU213" s="18" t="s">
        <v>86</v>
      </c>
    </row>
    <row r="214" spans="1:65" s="2" customFormat="1" ht="16.5" customHeight="1">
      <c r="A214" s="39"/>
      <c r="B214" s="40"/>
      <c r="C214" s="227" t="s">
        <v>622</v>
      </c>
      <c r="D214" s="227" t="s">
        <v>146</v>
      </c>
      <c r="E214" s="228" t="s">
        <v>1454</v>
      </c>
      <c r="F214" s="229" t="s">
        <v>1455</v>
      </c>
      <c r="G214" s="230" t="s">
        <v>788</v>
      </c>
      <c r="H214" s="231">
        <v>8</v>
      </c>
      <c r="I214" s="232"/>
      <c r="J214" s="233">
        <f>ROUND(I214*H214,2)</f>
        <v>0</v>
      </c>
      <c r="K214" s="229" t="s">
        <v>243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757</v>
      </c>
      <c r="AT214" s="238" t="s">
        <v>146</v>
      </c>
      <c r="AU214" s="238" t="s">
        <v>86</v>
      </c>
      <c r="AY214" s="18" t="s">
        <v>143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84</v>
      </c>
      <c r="BK214" s="239">
        <f>ROUND(I214*H214,2)</f>
        <v>0</v>
      </c>
      <c r="BL214" s="18" t="s">
        <v>757</v>
      </c>
      <c r="BM214" s="238" t="s">
        <v>1456</v>
      </c>
    </row>
    <row r="215" spans="1:47" s="2" customFormat="1" ht="12">
      <c r="A215" s="39"/>
      <c r="B215" s="40"/>
      <c r="C215" s="41"/>
      <c r="D215" s="240" t="s">
        <v>152</v>
      </c>
      <c r="E215" s="41"/>
      <c r="F215" s="241" t="s">
        <v>1455</v>
      </c>
      <c r="G215" s="41"/>
      <c r="H215" s="41"/>
      <c r="I215" s="242"/>
      <c r="J215" s="41"/>
      <c r="K215" s="41"/>
      <c r="L215" s="45"/>
      <c r="M215" s="243"/>
      <c r="N215" s="244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152</v>
      </c>
      <c r="AU215" s="18" t="s">
        <v>86</v>
      </c>
    </row>
    <row r="216" spans="1:65" s="2" customFormat="1" ht="16.5" customHeight="1">
      <c r="A216" s="39"/>
      <c r="B216" s="40"/>
      <c r="C216" s="227" t="s">
        <v>629</v>
      </c>
      <c r="D216" s="227" t="s">
        <v>146</v>
      </c>
      <c r="E216" s="228" t="s">
        <v>1457</v>
      </c>
      <c r="F216" s="229" t="s">
        <v>1458</v>
      </c>
      <c r="G216" s="230" t="s">
        <v>788</v>
      </c>
      <c r="H216" s="231">
        <v>1</v>
      </c>
      <c r="I216" s="232"/>
      <c r="J216" s="233">
        <f>ROUND(I216*H216,2)</f>
        <v>0</v>
      </c>
      <c r="K216" s="229" t="s">
        <v>243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757</v>
      </c>
      <c r="AT216" s="238" t="s">
        <v>146</v>
      </c>
      <c r="AU216" s="238" t="s">
        <v>86</v>
      </c>
      <c r="AY216" s="18" t="s">
        <v>143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84</v>
      </c>
      <c r="BK216" s="239">
        <f>ROUND(I216*H216,2)</f>
        <v>0</v>
      </c>
      <c r="BL216" s="18" t="s">
        <v>757</v>
      </c>
      <c r="BM216" s="238" t="s">
        <v>1459</v>
      </c>
    </row>
    <row r="217" spans="1:47" s="2" customFormat="1" ht="12">
      <c r="A217" s="39"/>
      <c r="B217" s="40"/>
      <c r="C217" s="41"/>
      <c r="D217" s="240" t="s">
        <v>152</v>
      </c>
      <c r="E217" s="41"/>
      <c r="F217" s="241" t="s">
        <v>1458</v>
      </c>
      <c r="G217" s="41"/>
      <c r="H217" s="41"/>
      <c r="I217" s="242"/>
      <c r="J217" s="41"/>
      <c r="K217" s="41"/>
      <c r="L217" s="45"/>
      <c r="M217" s="243"/>
      <c r="N217" s="244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152</v>
      </c>
      <c r="AU217" s="18" t="s">
        <v>86</v>
      </c>
    </row>
    <row r="218" spans="1:65" s="2" customFormat="1" ht="16.5" customHeight="1">
      <c r="A218" s="39"/>
      <c r="B218" s="40"/>
      <c r="C218" s="227" t="s">
        <v>635</v>
      </c>
      <c r="D218" s="227" t="s">
        <v>146</v>
      </c>
      <c r="E218" s="228" t="s">
        <v>1460</v>
      </c>
      <c r="F218" s="229" t="s">
        <v>1461</v>
      </c>
      <c r="G218" s="230" t="s">
        <v>788</v>
      </c>
      <c r="H218" s="231">
        <v>1</v>
      </c>
      <c r="I218" s="232"/>
      <c r="J218" s="233">
        <f>ROUND(I218*H218,2)</f>
        <v>0</v>
      </c>
      <c r="K218" s="229" t="s">
        <v>243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757</v>
      </c>
      <c r="AT218" s="238" t="s">
        <v>146</v>
      </c>
      <c r="AU218" s="238" t="s">
        <v>86</v>
      </c>
      <c r="AY218" s="18" t="s">
        <v>143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84</v>
      </c>
      <c r="BK218" s="239">
        <f>ROUND(I218*H218,2)</f>
        <v>0</v>
      </c>
      <c r="BL218" s="18" t="s">
        <v>757</v>
      </c>
      <c r="BM218" s="238" t="s">
        <v>1462</v>
      </c>
    </row>
    <row r="219" spans="1:47" s="2" customFormat="1" ht="12">
      <c r="A219" s="39"/>
      <c r="B219" s="40"/>
      <c r="C219" s="41"/>
      <c r="D219" s="240" t="s">
        <v>152</v>
      </c>
      <c r="E219" s="41"/>
      <c r="F219" s="241" t="s">
        <v>1461</v>
      </c>
      <c r="G219" s="41"/>
      <c r="H219" s="41"/>
      <c r="I219" s="242"/>
      <c r="J219" s="41"/>
      <c r="K219" s="41"/>
      <c r="L219" s="45"/>
      <c r="M219" s="243"/>
      <c r="N219" s="244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152</v>
      </c>
      <c r="AU219" s="18" t="s">
        <v>86</v>
      </c>
    </row>
    <row r="220" spans="1:65" s="2" customFormat="1" ht="16.5" customHeight="1">
      <c r="A220" s="39"/>
      <c r="B220" s="40"/>
      <c r="C220" s="227" t="s">
        <v>640</v>
      </c>
      <c r="D220" s="227" t="s">
        <v>146</v>
      </c>
      <c r="E220" s="228" t="s">
        <v>1463</v>
      </c>
      <c r="F220" s="229" t="s">
        <v>1464</v>
      </c>
      <c r="G220" s="230" t="s">
        <v>788</v>
      </c>
      <c r="H220" s="231">
        <v>1</v>
      </c>
      <c r="I220" s="232"/>
      <c r="J220" s="233">
        <f>ROUND(I220*H220,2)</f>
        <v>0</v>
      </c>
      <c r="K220" s="229" t="s">
        <v>243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757</v>
      </c>
      <c r="AT220" s="238" t="s">
        <v>146</v>
      </c>
      <c r="AU220" s="238" t="s">
        <v>86</v>
      </c>
      <c r="AY220" s="18" t="s">
        <v>143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84</v>
      </c>
      <c r="BK220" s="239">
        <f>ROUND(I220*H220,2)</f>
        <v>0</v>
      </c>
      <c r="BL220" s="18" t="s">
        <v>757</v>
      </c>
      <c r="BM220" s="238" t="s">
        <v>1465</v>
      </c>
    </row>
    <row r="221" spans="1:47" s="2" customFormat="1" ht="12">
      <c r="A221" s="39"/>
      <c r="B221" s="40"/>
      <c r="C221" s="41"/>
      <c r="D221" s="240" t="s">
        <v>152</v>
      </c>
      <c r="E221" s="41"/>
      <c r="F221" s="241" t="s">
        <v>1464</v>
      </c>
      <c r="G221" s="41"/>
      <c r="H221" s="41"/>
      <c r="I221" s="242"/>
      <c r="J221" s="41"/>
      <c r="K221" s="41"/>
      <c r="L221" s="45"/>
      <c r="M221" s="243"/>
      <c r="N221" s="244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152</v>
      </c>
      <c r="AU221" s="18" t="s">
        <v>86</v>
      </c>
    </row>
    <row r="222" spans="1:63" s="12" customFormat="1" ht="25.9" customHeight="1">
      <c r="A222" s="12"/>
      <c r="B222" s="211"/>
      <c r="C222" s="212"/>
      <c r="D222" s="213" t="s">
        <v>76</v>
      </c>
      <c r="E222" s="214" t="s">
        <v>140</v>
      </c>
      <c r="F222" s="214" t="s">
        <v>141</v>
      </c>
      <c r="G222" s="212"/>
      <c r="H222" s="212"/>
      <c r="I222" s="215"/>
      <c r="J222" s="216">
        <f>BK222</f>
        <v>0</v>
      </c>
      <c r="K222" s="212"/>
      <c r="L222" s="217"/>
      <c r="M222" s="218"/>
      <c r="N222" s="219"/>
      <c r="O222" s="219"/>
      <c r="P222" s="220">
        <f>SUM(P223:P226)</f>
        <v>0</v>
      </c>
      <c r="Q222" s="219"/>
      <c r="R222" s="220">
        <f>SUM(R223:R226)</f>
        <v>0</v>
      </c>
      <c r="S222" s="219"/>
      <c r="T222" s="221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142</v>
      </c>
      <c r="AT222" s="223" t="s">
        <v>76</v>
      </c>
      <c r="AU222" s="223" t="s">
        <v>77</v>
      </c>
      <c r="AY222" s="222" t="s">
        <v>143</v>
      </c>
      <c r="BK222" s="224">
        <f>SUM(BK223:BK226)</f>
        <v>0</v>
      </c>
    </row>
    <row r="223" spans="1:65" s="2" customFormat="1" ht="16.5" customHeight="1">
      <c r="A223" s="39"/>
      <c r="B223" s="40"/>
      <c r="C223" s="227" t="s">
        <v>648</v>
      </c>
      <c r="D223" s="227" t="s">
        <v>146</v>
      </c>
      <c r="E223" s="228" t="s">
        <v>1466</v>
      </c>
      <c r="F223" s="229" t="s">
        <v>200</v>
      </c>
      <c r="G223" s="230" t="s">
        <v>149</v>
      </c>
      <c r="H223" s="231">
        <v>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150</v>
      </c>
      <c r="AT223" s="238" t="s">
        <v>146</v>
      </c>
      <c r="AU223" s="238" t="s">
        <v>84</v>
      </c>
      <c r="AY223" s="18" t="s">
        <v>143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84</v>
      </c>
      <c r="BK223" s="239">
        <f>ROUND(I223*H223,2)</f>
        <v>0</v>
      </c>
      <c r="BL223" s="18" t="s">
        <v>150</v>
      </c>
      <c r="BM223" s="238" t="s">
        <v>1467</v>
      </c>
    </row>
    <row r="224" spans="1:47" s="2" customFormat="1" ht="12">
      <c r="A224" s="39"/>
      <c r="B224" s="40"/>
      <c r="C224" s="41"/>
      <c r="D224" s="240" t="s">
        <v>152</v>
      </c>
      <c r="E224" s="41"/>
      <c r="F224" s="241" t="s">
        <v>200</v>
      </c>
      <c r="G224" s="41"/>
      <c r="H224" s="41"/>
      <c r="I224" s="242"/>
      <c r="J224" s="41"/>
      <c r="K224" s="41"/>
      <c r="L224" s="45"/>
      <c r="M224" s="243"/>
      <c r="N224" s="24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152</v>
      </c>
      <c r="AU224" s="18" t="s">
        <v>84</v>
      </c>
    </row>
    <row r="225" spans="1:65" s="2" customFormat="1" ht="16.5" customHeight="1">
      <c r="A225" s="39"/>
      <c r="B225" s="40"/>
      <c r="C225" s="227" t="s">
        <v>653</v>
      </c>
      <c r="D225" s="227" t="s">
        <v>146</v>
      </c>
      <c r="E225" s="228" t="s">
        <v>1468</v>
      </c>
      <c r="F225" s="229" t="s">
        <v>1469</v>
      </c>
      <c r="G225" s="230" t="s">
        <v>149</v>
      </c>
      <c r="H225" s="231">
        <v>1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150</v>
      </c>
      <c r="AT225" s="238" t="s">
        <v>146</v>
      </c>
      <c r="AU225" s="238" t="s">
        <v>84</v>
      </c>
      <c r="AY225" s="18" t="s">
        <v>143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84</v>
      </c>
      <c r="BK225" s="239">
        <f>ROUND(I225*H225,2)</f>
        <v>0</v>
      </c>
      <c r="BL225" s="18" t="s">
        <v>150</v>
      </c>
      <c r="BM225" s="238" t="s">
        <v>1470</v>
      </c>
    </row>
    <row r="226" spans="1:47" s="2" customFormat="1" ht="12">
      <c r="A226" s="39"/>
      <c r="B226" s="40"/>
      <c r="C226" s="41"/>
      <c r="D226" s="240" t="s">
        <v>152</v>
      </c>
      <c r="E226" s="41"/>
      <c r="F226" s="241" t="s">
        <v>1469</v>
      </c>
      <c r="G226" s="41"/>
      <c r="H226" s="41"/>
      <c r="I226" s="242"/>
      <c r="J226" s="41"/>
      <c r="K226" s="41"/>
      <c r="L226" s="45"/>
      <c r="M226" s="246"/>
      <c r="N226" s="247"/>
      <c r="O226" s="248"/>
      <c r="P226" s="248"/>
      <c r="Q226" s="248"/>
      <c r="R226" s="248"/>
      <c r="S226" s="248"/>
      <c r="T226" s="24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152</v>
      </c>
      <c r="AU226" s="18" t="s">
        <v>84</v>
      </c>
    </row>
    <row r="227" spans="1:31" s="2" customFormat="1" ht="6.95" customHeight="1">
      <c r="A227" s="39"/>
      <c r="B227" s="67"/>
      <c r="C227" s="68"/>
      <c r="D227" s="68"/>
      <c r="E227" s="68"/>
      <c r="F227" s="68"/>
      <c r="G227" s="68"/>
      <c r="H227" s="68"/>
      <c r="I227" s="68"/>
      <c r="J227" s="68"/>
      <c r="K227" s="68"/>
      <c r="L227" s="45"/>
      <c r="M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</sheetData>
  <sheetProtection password="CC35" sheet="1" objects="1" scenarios="1" formatColumns="0" formatRows="0" autoFilter="0"/>
  <autoFilter ref="C126:K2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Petr, Ing. </dc:creator>
  <cp:keywords/>
  <dc:description/>
  <cp:lastModifiedBy>Dědeček Petr, Ing. </cp:lastModifiedBy>
  <dcterms:created xsi:type="dcterms:W3CDTF">2024-01-31T14:34:18Z</dcterms:created>
  <dcterms:modified xsi:type="dcterms:W3CDTF">2024-01-31T14:34:34Z</dcterms:modified>
  <cp:category/>
  <cp:version/>
  <cp:contentType/>
  <cp:contentStatus/>
</cp:coreProperties>
</file>