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Rekapitulace stavby" sheetId="1" r:id="rId1"/>
    <sheet name="SO 01 - Inventarizace zel..." sheetId="2" r:id="rId2"/>
    <sheet name="SO 02 - Sanační zásahy na..." sheetId="3" r:id="rId3"/>
    <sheet name="SO 03 - Terénní úpravy, z..." sheetId="4" r:id="rId4"/>
    <sheet name="SO 04 - Zídka" sheetId="5" r:id="rId5"/>
    <sheet name="SO 05 - Oplocení" sheetId="6" r:id="rId6"/>
    <sheet name="SO 06 - Herní prvky a mob..." sheetId="7" r:id="rId7"/>
    <sheet name="SO 07 - Sadové úpravy" sheetId="8" r:id="rId8"/>
    <sheet name="VN - Vedlejší náklady" sheetId="9" r:id="rId9"/>
    <sheet name="Pokyny pro vyplnění" sheetId="10" r:id="rId10"/>
  </sheets>
  <definedNames>
    <definedName name="_xlnm._FilterDatabase" localSheetId="1" hidden="1">'SO 01 - Inventarizace zel...'!$C$80:$K$119</definedName>
    <definedName name="_xlnm._FilterDatabase" localSheetId="2" hidden="1">'SO 02 - Sanační zásahy na...'!$C$86:$K$303</definedName>
    <definedName name="_xlnm._FilterDatabase" localSheetId="3" hidden="1">'SO 03 - Terénní úpravy, z...'!$C$90:$K$400</definedName>
    <definedName name="_xlnm._FilterDatabase" localSheetId="4" hidden="1">'SO 04 - Zídka'!$C$90:$K$286</definedName>
    <definedName name="_xlnm._FilterDatabase" localSheetId="5" hidden="1">'SO 05 - Oplocení'!$C$87:$K$322</definedName>
    <definedName name="_xlnm._FilterDatabase" localSheetId="6" hidden="1">'SO 06 - Herní prvky a mob...'!$C$81:$K$128</definedName>
    <definedName name="_xlnm._FilterDatabase" localSheetId="7" hidden="1">'SO 07 - Sadové úpravy'!$C$81:$K$377</definedName>
    <definedName name="_xlnm._FilterDatabase" localSheetId="8" hidden="1">'VN - Vedlejší náklady'!$C$79:$K$95</definedName>
    <definedName name="_xlnm.Print_Area" localSheetId="9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stavby'!$C$42:$AQ$63</definedName>
    <definedName name="_xlnm.Print_Area" localSheetId="1">'SO 01 - Inventarizace zel...'!$C$4:$J$39,'SO 01 - Inventarizace zel...'!$C$45:$J$62,'SO 01 - Inventarizace zel...'!$C$68:$K$119</definedName>
    <definedName name="_xlnm.Print_Area" localSheetId="2">'SO 02 - Sanační zásahy na...'!$C$4:$J$39,'SO 02 - Sanační zásahy na...'!$C$45:$J$68,'SO 02 - Sanační zásahy na...'!$C$74:$K$303</definedName>
    <definedName name="_xlnm.Print_Area" localSheetId="3">'SO 03 - Terénní úpravy, z...'!$C$4:$J$39,'SO 03 - Terénní úpravy, z...'!$C$45:$J$72,'SO 03 - Terénní úpravy, z...'!$C$78:$K$400</definedName>
    <definedName name="_xlnm.Print_Area" localSheetId="4">'SO 04 - Zídka'!$C$4:$J$39,'SO 04 - Zídka'!$C$45:$J$72,'SO 04 - Zídka'!$C$78:$K$286</definedName>
    <definedName name="_xlnm.Print_Area" localSheetId="5">'SO 05 - Oplocení'!$C$4:$J$39,'SO 05 - Oplocení'!$C$45:$J$69,'SO 05 - Oplocení'!$C$75:$K$322</definedName>
    <definedName name="_xlnm.Print_Area" localSheetId="6">'SO 06 - Herní prvky a mob...'!$C$4:$J$39,'SO 06 - Herní prvky a mob...'!$C$45:$J$63,'SO 06 - Herní prvky a mob...'!$C$69:$K$128</definedName>
    <definedName name="_xlnm.Print_Area" localSheetId="7">'SO 07 - Sadové úpravy'!$C$4:$J$39,'SO 07 - Sadové úpravy'!$C$45:$J$63,'SO 07 - Sadové úpravy'!$C$69:$K$377</definedName>
    <definedName name="_xlnm.Print_Area" localSheetId="8">'VN - Vedlejší náklady'!$C$4:$J$39,'VN - Vedlejší náklady'!$C$45:$J$61,'VN - Vedlejší náklady'!$C$67:$K$95</definedName>
    <definedName name="_xlnm.Print_Titles" localSheetId="0">'Rekapitulace stavby'!$52:$52</definedName>
    <definedName name="_xlnm.Print_Titles" localSheetId="1">'SO 01 - Inventarizace zel...'!$80:$80</definedName>
    <definedName name="_xlnm.Print_Titles" localSheetId="2">'SO 02 - Sanační zásahy na...'!$86:$86</definedName>
    <definedName name="_xlnm.Print_Titles" localSheetId="4">'SO 04 - Zídka'!$90:$90</definedName>
    <definedName name="_xlnm.Print_Titles" localSheetId="5">'SO 05 - Oplocení'!$87:$87</definedName>
    <definedName name="_xlnm.Print_Titles" localSheetId="6">'SO 06 - Herní prvky a mob...'!$81:$81</definedName>
    <definedName name="_xlnm.Print_Titles" localSheetId="7">'SO 07 - Sadové úpravy'!$81:$81</definedName>
    <definedName name="_xlnm.Print_Titles" localSheetId="8">'VN - Vedlejší náklady'!$79:$79</definedName>
  </definedNames>
  <calcPr calcId="152511"/>
</workbook>
</file>

<file path=xl/sharedStrings.xml><?xml version="1.0" encoding="utf-8"?>
<sst xmlns="http://schemas.openxmlformats.org/spreadsheetml/2006/main" count="12909" uniqueCount="1797">
  <si>
    <t>Export Komplet</t>
  </si>
  <si>
    <t>VZ</t>
  </si>
  <si>
    <t>2.0</t>
  </si>
  <si>
    <t/>
  </si>
  <si>
    <t>False</t>
  </si>
  <si>
    <t>{76b5d84f-c950-45cb-a731-94d32d451ef3}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</si>
  <si>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</si>
  <si>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</si>
  <si>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</si>
  <si>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</si>
  <si>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</si>
  <si>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</si>
  <si>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</si>
  <si>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</si>
  <si>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</si>
  <si>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</si>
  <si>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</si>
  <si>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MŠ Jirásková - zahrada</t>
  </si>
  <si>
    <t>KSO:</t>
  </si>
  <si>
    <t>CC-CZ:</t>
  </si>
  <si>
    <t>Místo:</t>
  </si>
  <si>
    <t xml:space="preserve"> </t>
  </si>
  <si>
    <t>Datum:</t>
  </si>
  <si>
    <t>11. 12. 2022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</si>
  <si>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</si>
  <si>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</si>
  <si>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</si>
  <si>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</si>
  <si>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</si>
  <si>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</si>
  <si>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</si>
  <si>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</si>
  <si>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</si>
  <si>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</si>
  <si>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</si>
  <si>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</si>
  <si>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</si>
  <si>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</si>
  <si>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</si>
  <si>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</si>
  <si>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</si>
  <si>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</si>
  <si>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</si>
  <si>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</si>
  <si>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</si>
  <si>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</si>
  <si>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</si>
  <si>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</si>
  <si>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</si>
  <si>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</si>
  <si>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</si>
  <si>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</si>
  <si>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</si>
  <si>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</si>
  <si>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</si>
  <si>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</si>
  <si>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</si>
  <si>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</si>
  <si>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</si>
  <si>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</si>
  <si>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</si>
  <si>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</si>
  <si>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</si>
  <si>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</si>
  <si>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</si>
  <si>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</si>
  <si>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</si>
  <si>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</si>
  <si>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</si>
  <si>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</si>
  <si>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</si>
  <si>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</si>
  <si>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</si>
  <si>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</si>
  <si>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Inventarizace zeleně a sanační zásahy</t>
  </si>
  <si>
    <t>STA</t>
  </si>
  <si>
    <t>1</t>
  </si>
  <si>
    <t>{c5f2cab5-b79a-4b44-a4ad-b4645d1d9652}</t>
  </si>
  <si>
    <t>2</t>
  </si>
  <si>
    <t>SO 02</t>
  </si>
  <si>
    <t>Sanační zásahy na technických prvcích</t>
  </si>
  <si>
    <t>{f3acb03f-0ed2-43ab-ab07-d3249c9d809d}</t>
  </si>
  <si>
    <t>SO 03</t>
  </si>
  <si>
    <t>Terénní úpravy, zpevněné plochy</t>
  </si>
  <si>
    <t>{601e4bbe-93f9-4d22-88f7-926f7962d293}</t>
  </si>
  <si>
    <t>SO 04</t>
  </si>
  <si>
    <t>Zídka</t>
  </si>
  <si>
    <t>{9f96d2db-9218-4f11-951c-a849437738d3}</t>
  </si>
  <si>
    <t>SO 05</t>
  </si>
  <si>
    <t>Oplocení</t>
  </si>
  <si>
    <t>{b4ed88a6-7158-4576-8dd5-d957e45c30af}</t>
  </si>
  <si>
    <t>SO 06</t>
  </si>
  <si>
    <t>Herní prvky a mobiliář</t>
  </si>
  <si>
    <t>{682fb79a-6462-43e4-86e8-db2afbc6b31b}</t>
  </si>
  <si>
    <t>SO 07</t>
  </si>
  <si>
    <t>Sadové úpravy</t>
  </si>
  <si>
    <t>{0951f10f-3e39-49eb-98e9-2a601f845abd}</t>
  </si>
  <si>
    <t>VN</t>
  </si>
  <si>
    <t>Vedlejší náklady</t>
  </si>
  <si>
    <t>{241744eb-7910-49fe-9612-126e0d3cd144}</t>
  </si>
  <si>
    <t>KRYCÍ LIST SOUPISU PRACÍ</t>
  </si>
  <si>
    <t>Objekt:</t>
  </si>
  <si>
    <t>SO 01 - Inventarizace zeleně a sanační zásahy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</si>
  <si>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</si>
  <si>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</si>
  <si>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</si>
  <si>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</si>
  <si>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</si>
  <si>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</si>
  <si>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</si>
  <si>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</si>
  <si>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</si>
  <si>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</si>
  <si>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</si>
  <si>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</si>
  <si>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</si>
  <si>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</si>
  <si>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</si>
  <si>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</si>
  <si>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</si>
  <si>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</si>
  <si>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</si>
  <si>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</si>
  <si>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</si>
  <si>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</si>
  <si>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</si>
  <si>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</si>
  <si>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111212351</t>
  </si>
  <si>
    <t>Odstranění nevhodných dřevin do 100 m2 v přes 1 m s odstraněním pařezů v rovině nebo svahu do 1:5</t>
  </si>
  <si>
    <t>m2</t>
  </si>
  <si>
    <t>CS ÚRS 2024 01</t>
  </si>
  <si>
    <t>4</t>
  </si>
  <si>
    <t>-634454753</t>
  </si>
  <si>
    <t>PP</t>
  </si>
  <si>
    <t>Odstranění nevhodných dřevin průměru kmene do 100 mm výšky přes 1 m s odstraněním pařezu do 100 m2 v rovině nebo na svahu do 1:5</t>
  </si>
  <si>
    <t>Online PSC</t>
  </si>
  <si>
    <t>https://podminky.urs.cz/item/CS_URS_2024_01/111212351</t>
  </si>
  <si>
    <t>VV</t>
  </si>
  <si>
    <t>Odstranění porostů č.: 1, 6, 12, 13, 14, 15</t>
  </si>
  <si>
    <t>12+12+3,5+2,5+2+13</t>
  </si>
  <si>
    <t>112201116</t>
  </si>
  <si>
    <t>Odstranění pařezů D přes 0,6 do 0,7 m v rovině a svahu do 1:5 s odklizením do 20 m a zasypáním jámy</t>
  </si>
  <si>
    <t>kus</t>
  </si>
  <si>
    <t>1753564876</t>
  </si>
  <si>
    <t>Odstranění pařezu v rovině nebo na svahu do 1:5 o průměru pařezu na řezné ploše přes 600 do 700 mm</t>
  </si>
  <si>
    <t>https://podminky.urs.cz/item/CS_URS_2024_01/112201116</t>
  </si>
  <si>
    <t>3</t>
  </si>
  <si>
    <t>112201117</t>
  </si>
  <si>
    <t>Odstranění pařezů D přes 0,7 do 0,8 m v rovině a svahu do 1:5 s odklizením do 20 m a zasypáním jámy</t>
  </si>
  <si>
    <t>-105072294</t>
  </si>
  <si>
    <t>Odstranění pařezu v rovině nebo na svahu do 1:5 o průměru pařezu na řezné ploše přes 700 do 800 mm</t>
  </si>
  <si>
    <t>https://podminky.urs.cz/item/CS_URS_2024_01/112201117</t>
  </si>
  <si>
    <t>174111111</t>
  </si>
  <si>
    <t>Zásyp jam po vyfrézovaných pařezech hl do 0,2 m v rovině nebo na svahu do 1:5</t>
  </si>
  <si>
    <t>1341574485</t>
  </si>
  <si>
    <t>Zásyp jam po vyfrézovaných pařezech hloubky do 200 mm v rovině nebo na svahu do 1:5</t>
  </si>
  <si>
    <t>https://podminky.urs.cz/item/CS_URS_2024_01/174111111</t>
  </si>
  <si>
    <t>5</t>
  </si>
  <si>
    <t>M</t>
  </si>
  <si>
    <t>10364100</t>
  </si>
  <si>
    <t>zemina pro terénní úpravy - tříděná</t>
  </si>
  <si>
    <t>t</t>
  </si>
  <si>
    <t>8</t>
  </si>
  <si>
    <t>-2146111424</t>
  </si>
  <si>
    <t>29*0,23 'Přepočtené koeficientem množství</t>
  </si>
  <si>
    <t>6</t>
  </si>
  <si>
    <t>184818231</t>
  </si>
  <si>
    <t>Ochrana kmene průměru do 300 mm bedněním výšky do 2 m</t>
  </si>
  <si>
    <t>809188819</t>
  </si>
  <si>
    <t>Ochrana kmene bedněním před poškozením stavebním provozem zřízení včetně odstranění výšky bednění do 2 m průměru kmene do 300 mm</t>
  </si>
  <si>
    <t>https://podminky.urs.cz/item/CS_URS_2024_01/184818231</t>
  </si>
  <si>
    <t>7</t>
  </si>
  <si>
    <t>184818232</t>
  </si>
  <si>
    <t>Ochrana kmene průměru přes 300 do 500 mm bedněním výšky do 2 m</t>
  </si>
  <si>
    <t>2009094239</t>
  </si>
  <si>
    <t>Ochrana kmene bedněním před poškozením stavebním provozem zřízení včetně odstranění výšky bednění do 2 m průměru kmene přes 300 do 500 mm</t>
  </si>
  <si>
    <t>https://podminky.urs.cz/item/CS_URS_2024_01/184818232</t>
  </si>
  <si>
    <t>184818233</t>
  </si>
  <si>
    <t>Ochrana kmene průměru přes 500 do 700 mm bedněním výšky do 2 m</t>
  </si>
  <si>
    <t>-1303623033</t>
  </si>
  <si>
    <t>Ochrana kmene bedněním před poškozením stavebním provozem zřízení včetně odstranění výšky bednění do 2 m průměru kmene přes 500 do 700 mm</t>
  </si>
  <si>
    <t>https://podminky.urs.cz/item/CS_URS_2024_01/184818233</t>
  </si>
  <si>
    <t>9</t>
  </si>
  <si>
    <t>184818234</t>
  </si>
  <si>
    <t>Ochrana kmene průměru přes 700 do 900 mm bedněním výšky do 2 m</t>
  </si>
  <si>
    <t>-1179733798</t>
  </si>
  <si>
    <t>Ochrana kmene bedněním před poškozením stavebním provozem zřízení včetně odstranění výšky bednění do 2 m průměru kmene přes 700 do 900 mm</t>
  </si>
  <si>
    <t>https://podminky.urs.cz/item/CS_URS_2024_01/184818234</t>
  </si>
  <si>
    <t>10</t>
  </si>
  <si>
    <t>184818312</t>
  </si>
  <si>
    <t>Instalace dynamické vazby pro zajištění koruny stromu přes 1 do 3 lan</t>
  </si>
  <si>
    <t>2128218882</t>
  </si>
  <si>
    <t>Instalace bezpečnostních vazeb pro zajištění koruny stromu dynamická přes 1 do 3 lan</t>
  </si>
  <si>
    <t>https://podminky.urs.cz/item/CS_URS_2024_01/184818312</t>
  </si>
  <si>
    <t>Vazba stromů č.: 4, 7, 8</t>
  </si>
  <si>
    <t>3*3</t>
  </si>
  <si>
    <t>11</t>
  </si>
  <si>
    <t>67543204</t>
  </si>
  <si>
    <t>vazba stromu bezpečnostní dynamická nosnost lana 4t</t>
  </si>
  <si>
    <t>sada</t>
  </si>
  <si>
    <t>1507054999</t>
  </si>
  <si>
    <t>SO 02 - Sanační zásahy na technických prvcích</t>
  </si>
  <si>
    <t xml:space="preserve">    2 - Zakládání</t>
  </si>
  <si>
    <t xml:space="preserve">    4 - Vodorovné konstrukce</t>
  </si>
  <si>
    <t xml:space="preserve">      43 - Schodišťové konstrukce a rampy</t>
  </si>
  <si>
    <t xml:space="preserve">    8 - Trubní vedení</t>
  </si>
  <si>
    <t xml:space="preserve">    9 - Ostatní konstrukce a práce, bourání</t>
  </si>
  <si>
    <t xml:space="preserve">    997 - Přesun sutě</t>
  </si>
  <si>
    <t>113106121</t>
  </si>
  <si>
    <t>Rozebrání dlažeb z betonových nebo kamenných dlaždic komunikací pro pěší ručně</t>
  </si>
  <si>
    <t>658909739</t>
  </si>
  <si>
    <t>Rozebrání dlažeb komunikací pro pěší s přemístěním hmot na skládku na vzdálenost do 3 m nebo s naložením na dopravní prostředek s ložem z kameniva nebo živice a s jakoukoliv výplní spár ručně z betonových nebo kameninových dlaždic, desek nebo tvarovek</t>
  </si>
  <si>
    <t>https://podminky.urs.cz/item/CS_URS_2024_01/113106121</t>
  </si>
  <si>
    <t>Betonová dlažba</t>
  </si>
  <si>
    <t>123,7</t>
  </si>
  <si>
    <t>bet dlažba s podložím</t>
  </si>
  <si>
    <t>23,8</t>
  </si>
  <si>
    <t>Součet</t>
  </si>
  <si>
    <t>113106190</t>
  </si>
  <si>
    <t>Rozebrání vozovek ze silničních dílců se spárami vyplněnými kamenivem strojně pl do 50 m2</t>
  </si>
  <si>
    <t>1123373911</t>
  </si>
  <si>
    <t>Rozebrání dílců vozovek a ploch s přemístěním hmot na skládku na vzdálenost do 3 m nebo s naložením na dopravní prostředek, ze silničních dílců jakýchkoliv rozměrů, s ložem z kameniva nebo živice strojně plochy jednotlivě do 50 m2 se spárami vyplněnými kamenivem</t>
  </si>
  <si>
    <t>https://podminky.urs.cz/item/CS_URS_2024_01/113106190</t>
  </si>
  <si>
    <t>Chodník betonový z dílců</t>
  </si>
  <si>
    <t>0,6*14,5</t>
  </si>
  <si>
    <t>113107012</t>
  </si>
  <si>
    <t>Odstranění podkladu z kameniva těženého tl přes 100 do 200 mm při překopech ručně</t>
  </si>
  <si>
    <t>-540252337</t>
  </si>
  <si>
    <t>Odstranění podkladů nebo krytů při překopech inženýrských sítí s přemístěním hmot na skládku ve vzdálenosti do 3 m nebo s naložením na dopravní prostředek ručně z kameniva těženého, o tl. vrstvy přes 100 do 200 mm</t>
  </si>
  <si>
    <t>https://podminky.urs.cz/item/CS_URS_2024_01/113107012</t>
  </si>
  <si>
    <t>113107111</t>
  </si>
  <si>
    <t>Odstranění podkladu z kameniva těženého tl do 100 mm ručně</t>
  </si>
  <si>
    <t>-1636321330</t>
  </si>
  <si>
    <t>Odstranění podkladů nebo krytů ručně s přemístěním hmot na skládku na vzdálenost do 3 m nebo s naložením na dopravní prostředek z kameniva těženého, o tl. vrstvy do 100 mm</t>
  </si>
  <si>
    <t>https://podminky.urs.cz/item/CS_URS_2024_01/113107111</t>
  </si>
  <si>
    <t>113204111</t>
  </si>
  <si>
    <t>Vytrhání obrub záhonových</t>
  </si>
  <si>
    <t>m</t>
  </si>
  <si>
    <t>2127618773</t>
  </si>
  <si>
    <t>Vytrhání obrub s vybouráním lože, s přemístěním hmot na skládku na vzdálenost do 3 m nebo s naložením na dopravní prostředek záhonových</t>
  </si>
  <si>
    <t>https://podminky.urs.cz/item/CS_URS_2024_01/113204111</t>
  </si>
  <si>
    <t>Obrubník zahradní</t>
  </si>
  <si>
    <t>2,25</t>
  </si>
  <si>
    <t>122111101</t>
  </si>
  <si>
    <t>Odkopávky a prokopávky v hornině třídy těžitelnosti I, skupiny 1 a 2 ručně</t>
  </si>
  <si>
    <t>m3</t>
  </si>
  <si>
    <t>-1301125075</t>
  </si>
  <si>
    <t>Odkopávky a prokopávky ručně zapažené i nezapažené v hornině třídy těžitelnosti I skupiny 1 a 2</t>
  </si>
  <si>
    <t>https://podminky.urs.cz/item/CS_URS_2024_01/122111101</t>
  </si>
  <si>
    <t>zemina záhon</t>
  </si>
  <si>
    <t>pískoviště</t>
  </si>
  <si>
    <t>129951123</t>
  </si>
  <si>
    <t>Bourání zdiva z ŽB nebo předpjatého betonu v odkopávkách nebo prokopávkách strojně</t>
  </si>
  <si>
    <t>543994917</t>
  </si>
  <si>
    <t>Bourání konstrukcí v odkopávkách a prokopávkách strojně s přemístěním suti na hromady na vzdálenost do 20 m nebo s naložením na dopravní prostředek z betonu železového nebo předpjatého</t>
  </si>
  <si>
    <t>https://podminky.urs.cz/item/CS_URS_2024_01/129951123</t>
  </si>
  <si>
    <t>odstranění bývalého betonového bazénu</t>
  </si>
  <si>
    <t>4*4*0,15</t>
  </si>
  <si>
    <t>4*0,3*1,5*4</t>
  </si>
  <si>
    <t>162751117</t>
  </si>
  <si>
    <t>Vodorovné přemístění přes 9 000 do 10000 m výkopku/sypaniny z horniny třídy těžitelnosti I skupiny 1 až 3</t>
  </si>
  <si>
    <t>127632129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</si>
  <si>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</si>
  <si>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</si>
  <si>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162751119</t>
  </si>
  <si>
    <t>Příplatek k vodorovnému přemístění výkopku/sypaniny z horniny třídy těžitelnosti I skupiny 1 až 3 ZKD 1000 m přes 10000 m</t>
  </si>
  <si>
    <t>-1014419608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</si>
  <si>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</si>
  <si>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https://podminky.urs.cz/item/CS_URS_2024_01/162751119</t>
  </si>
  <si>
    <t>19*5 'Přepočtené koeficientem množství</t>
  </si>
  <si>
    <t>167111101</t>
  </si>
  <si>
    <t>Nakládání výkopku z hornin třídy těžitelnosti I skupiny 1 až 3 ručně</t>
  </si>
  <si>
    <t>962487172</t>
  </si>
  <si>
    <t>Nakládání, skládání a překládání neulehlého výkopku nebo sypaniny ručně nakládání, z hornin třídy těžitelnosti I, skupiny 1 až 3</t>
  </si>
  <si>
    <t>https://podminky.urs.cz/item/CS_URS_2024_01/167111101</t>
  </si>
  <si>
    <t>171201231</t>
  </si>
  <si>
    <t>Poplatek za uložení zeminy a kamení na recyklační skládce (skládkovné) kód odpadu 17 05 04</t>
  </si>
  <si>
    <t>-1266699859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</si>
  <si>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</si>
  <si>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</si>
  <si>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19*1,8 'Přepočtené koeficientem množství</t>
  </si>
  <si>
    <t>Zakládání</t>
  </si>
  <si>
    <t>12</t>
  </si>
  <si>
    <t>212750133</t>
  </si>
  <si>
    <t>Trativod z drenážních trubek PVC-U SN 4 neperforovaná včetně lože otevřený výkop DN 160 pro budovy plocha pro vtékání vody min. 80 cm2/m</t>
  </si>
  <si>
    <t>-1188586958</t>
  </si>
  <si>
    <t>Trativody z drenážních a melioračních trubek pro budovy se zřízením štěrkového lože pod trubky a s jejich obsypem v otevřeném výkopu trubka tyčová PVC-U plocha pro vtékání vody min. 80 cm2/m SN 4 neperforovaná DN 160</t>
  </si>
  <si>
    <t>https://podminky.urs.cz/item/CS_URS_2024_01/212750133</t>
  </si>
  <si>
    <t xml:space="preserve">odvodňovací trubka </t>
  </si>
  <si>
    <t>Vodorovné konstrukce</t>
  </si>
  <si>
    <t>43</t>
  </si>
  <si>
    <t>Schodišťové konstrukce a rampy</t>
  </si>
  <si>
    <t>13</t>
  </si>
  <si>
    <t>4301</t>
  </si>
  <si>
    <t xml:space="preserve">Oprava schodiště (včetně částečného vybourání, provedení nového betonu) </t>
  </si>
  <si>
    <t>kpl</t>
  </si>
  <si>
    <t>816834671</t>
  </si>
  <si>
    <t>P</t>
  </si>
  <si>
    <t xml:space="preserve">Poznámka k položce:
Schodiště vede ke druhému ze vstupu z jižní části budovy. Je řešeno obdobně jako terasa. Tedy 
betonové schodiště je obloženo obkladem. Z bočních částí však nejsou kabřince, beton je však značně degradován a je nutná jeho oprava. </t>
  </si>
  <si>
    <t>Trubní vedení</t>
  </si>
  <si>
    <t>14</t>
  </si>
  <si>
    <t>810351811</t>
  </si>
  <si>
    <t>Bourání stávajícího potrubí z betonu DN do 200</t>
  </si>
  <si>
    <t>1313208089</t>
  </si>
  <si>
    <t>Bourání stávajícího potrubí z betonu v otevřeném výkopu DN do 200</t>
  </si>
  <si>
    <t>https://podminky.urs.cz/item/CS_URS_2024_01/810351811</t>
  </si>
  <si>
    <t xml:space="preserve">odvodňovací trubka – demontáž </t>
  </si>
  <si>
    <t>Ostatní konstrukce a práce, bourání</t>
  </si>
  <si>
    <t>762711810</t>
  </si>
  <si>
    <t>Demontáž prostorových vázaných kcí z hraněného řeziva průřezové pl do 120 cm2</t>
  </si>
  <si>
    <t>16</t>
  </si>
  <si>
    <t>-704917617</t>
  </si>
  <si>
    <t>Demontáž prostorových vázaných konstrukcí z řeziva hraněného nebo polohraněného průřezové plochy do 120 cm2</t>
  </si>
  <si>
    <t>https://podminky.urs.cz/item/CS_URS_2024_01/762711810</t>
  </si>
  <si>
    <t xml:space="preserve">Dřevěná zákrytová deska </t>
  </si>
  <si>
    <t>11,8</t>
  </si>
  <si>
    <t xml:space="preserve">Pískoviště s betonovým základem po obvodu </t>
  </si>
  <si>
    <t>(4,7+3,8+4,7+3,8)</t>
  </si>
  <si>
    <t>771271812</t>
  </si>
  <si>
    <t>Demontáž obkladů stupnic z dlaždic keramických kladených do malty š přes 250 do 350 mm</t>
  </si>
  <si>
    <t>1729377571</t>
  </si>
  <si>
    <t>Demontáž obkladů schodišť z dlaždic keramických kladených do malty stupnic přes 250 do 350 mm</t>
  </si>
  <si>
    <t>https://podminky.urs.cz/item/CS_URS_2024_01/771271812</t>
  </si>
  <si>
    <t>Schodiště k terase</t>
  </si>
  <si>
    <t>1,4*4</t>
  </si>
  <si>
    <t>Schodiště ke vstupu</t>
  </si>
  <si>
    <t>17</t>
  </si>
  <si>
    <t>771271832</t>
  </si>
  <si>
    <t>Demontáž obkladů podstupnic z dlaždic keramických kladených do malty v do 250 mm</t>
  </si>
  <si>
    <t>-1102810677</t>
  </si>
  <si>
    <t>Demontáž obkladů schodišť z dlaždic keramických kladených do malty podstupnic do 250 mm</t>
  </si>
  <si>
    <t>https://podminky.urs.cz/item/CS_URS_2024_01/771271832</t>
  </si>
  <si>
    <t>18</t>
  </si>
  <si>
    <t>771571810</t>
  </si>
  <si>
    <t>Demontáž podlah z dlaždic keramických kladených do malty</t>
  </si>
  <si>
    <t>-439352838</t>
  </si>
  <si>
    <t>https://podminky.urs.cz/item/CS_URS_2024_01/771571810</t>
  </si>
  <si>
    <t>terasa</t>
  </si>
  <si>
    <t>41,7</t>
  </si>
  <si>
    <t>19</t>
  </si>
  <si>
    <t>9001</t>
  </si>
  <si>
    <t>Herní prvek na jednom základě</t>
  </si>
  <si>
    <t>ks</t>
  </si>
  <si>
    <t>-1600674898</t>
  </si>
  <si>
    <t>Poznámka k položce:
včetně odvozu na skládku a poplatku</t>
  </si>
  <si>
    <t>20</t>
  </si>
  <si>
    <t>9002</t>
  </si>
  <si>
    <t xml:space="preserve">Dřevěná sestava s klouzačkou </t>
  </si>
  <si>
    <t>-316576295</t>
  </si>
  <si>
    <t>9003</t>
  </si>
  <si>
    <t>Horo stěna</t>
  </si>
  <si>
    <t>-886912109</t>
  </si>
  <si>
    <t xml:space="preserve">Horo stěna (kotvena na 4 místech) </t>
  </si>
  <si>
    <t>22</t>
  </si>
  <si>
    <t>961044111</t>
  </si>
  <si>
    <t>Bourání základů z betonu prostého</t>
  </si>
  <si>
    <t>-570102805</t>
  </si>
  <si>
    <t>https://podminky.urs.cz/item/CS_URS_2024_01/961044111</t>
  </si>
  <si>
    <t xml:space="preserve">Základ herního prvku </t>
  </si>
  <si>
    <t>0,8</t>
  </si>
  <si>
    <t>23</t>
  </si>
  <si>
    <t>961055111</t>
  </si>
  <si>
    <t>Bourání základů ze ŽB</t>
  </si>
  <si>
    <t>1613258939</t>
  </si>
  <si>
    <t>Bourání základů z betonu železového</t>
  </si>
  <si>
    <t>https://podminky.urs.cz/item/CS_URS_2024_01/961055111</t>
  </si>
  <si>
    <t xml:space="preserve">staré betonové prvky bazénu pod dlažbou </t>
  </si>
  <si>
    <t>24</t>
  </si>
  <si>
    <t>962042320</t>
  </si>
  <si>
    <t>Bourání zdiva nadzákladového z betonu prostého do 1 m3</t>
  </si>
  <si>
    <t>340499117</t>
  </si>
  <si>
    <t>Bourání zdiva z betonu prostého nadzákladového objemu do 1 m3</t>
  </si>
  <si>
    <t>https://podminky.urs.cz/item/CS_URS_2024_01/962042320</t>
  </si>
  <si>
    <t>Betonová zídka</t>
  </si>
  <si>
    <t>0,9*0,25*1,85</t>
  </si>
  <si>
    <t>Vyvýšený záhon</t>
  </si>
  <si>
    <t>1,8</t>
  </si>
  <si>
    <t>(4,7+3,8+4,7+3,8)*0,3*0,8</t>
  </si>
  <si>
    <t>25</t>
  </si>
  <si>
    <t>963053935</t>
  </si>
  <si>
    <t>Bourání ŽB schodišťových ramen monolitických zazděných oboustranně</t>
  </si>
  <si>
    <t>1076954175</t>
  </si>
  <si>
    <t>Bourání železobetonových monolitických schodišťových ramen zazděných oboustranně</t>
  </si>
  <si>
    <t>https://podminky.urs.cz/item/CS_URS_2024_01/963053935</t>
  </si>
  <si>
    <t>3,5*1,4</t>
  </si>
  <si>
    <t>26</t>
  </si>
  <si>
    <t>965045113</t>
  </si>
  <si>
    <t>Bourání potěrů cementových nebo pískocementových tl do 50 mm pl přes 4 m2</t>
  </si>
  <si>
    <t>-1854463626</t>
  </si>
  <si>
    <t>Bourání potěrů tl. do 50 mm cementových nebo pískocementových, plochy přes 4 m2</t>
  </si>
  <si>
    <t>https://podminky.urs.cz/item/CS_URS_2024_01/965045113</t>
  </si>
  <si>
    <t>27</t>
  </si>
  <si>
    <t>966008222</t>
  </si>
  <si>
    <t>Bourání betonového nebo polymerbetonového odvodňovacího žlabu š přes 200 mm</t>
  </si>
  <si>
    <t>811644390</t>
  </si>
  <si>
    <t>Bourání odvodňovacího žlabu s odklizením a uložením vybouraného materiálu na skládku na vzdálenost do 10 m nebo s naložením na dopravní prostředek betonového nebo polymerbetonového s krycím roštem šířky přes 200 mm</t>
  </si>
  <si>
    <t>https://podminky.urs.cz/item/CS_URS_2024_01/966008222</t>
  </si>
  <si>
    <t xml:space="preserve">odvodňovací žlab </t>
  </si>
  <si>
    <t>28</t>
  </si>
  <si>
    <t>966053121</t>
  </si>
  <si>
    <t>Vybourání částí ŽB říms vyložených do 250 mm</t>
  </si>
  <si>
    <t>734829133</t>
  </si>
  <si>
    <t>Vybourání částí říms ze železobetonu vyložených do 250 mm</t>
  </si>
  <si>
    <t>https://podminky.urs.cz/item/CS_URS_2024_01/966053121</t>
  </si>
  <si>
    <t xml:space="preserve">Vybourání přesahu betonové zákrytové desky </t>
  </si>
  <si>
    <t>29</t>
  </si>
  <si>
    <t>976071111</t>
  </si>
  <si>
    <t>Vybourání kovových madel a zábradlí</t>
  </si>
  <si>
    <t>-1575330326</t>
  </si>
  <si>
    <t>Vybourání kovových madel, zábradlí, dvířek, zděří, kotevních želez madel a zábradlí</t>
  </si>
  <si>
    <t>https://podminky.urs.cz/item/CS_URS_2024_01/976071111</t>
  </si>
  <si>
    <t>4,25</t>
  </si>
  <si>
    <t>30</t>
  </si>
  <si>
    <t>978059641</t>
  </si>
  <si>
    <t>Odsekání a odebrání obkladů stěn z vnějších obkládaček plochy přes 1 m2</t>
  </si>
  <si>
    <t>885332190</t>
  </si>
  <si>
    <t>Odsekání obkladů stěn včetně otlučení podkladní omítky až na zdivo z obkládaček vnějších, z jakýchkoliv materiálů, plochy přes 1 m2</t>
  </si>
  <si>
    <t>https://podminky.urs.cz/item/CS_URS_2024_01/978059641</t>
  </si>
  <si>
    <t xml:space="preserve">terasa - boční obklad kabřincem </t>
  </si>
  <si>
    <t>7,7</t>
  </si>
  <si>
    <t>5,8</t>
  </si>
  <si>
    <t>31</t>
  </si>
  <si>
    <t>985131311</t>
  </si>
  <si>
    <t>Ruční dočištění ploch stěn, rubu kleneb a podlah ocelových kartáči</t>
  </si>
  <si>
    <t>13457690</t>
  </si>
  <si>
    <t>Očištění ploch stěn, rubu kleneb a podlah ruční dočištění ocelovými kartáči</t>
  </si>
  <si>
    <t>https://podminky.urs.cz/item/CS_URS_2024_01/985131311</t>
  </si>
  <si>
    <t xml:space="preserve">Manuální očištění betonové zákrytové desky </t>
  </si>
  <si>
    <t>1,5</t>
  </si>
  <si>
    <t>997</t>
  </si>
  <si>
    <t>Přesun sutě</t>
  </si>
  <si>
    <t>32</t>
  </si>
  <si>
    <t>997013211</t>
  </si>
  <si>
    <t>Vnitrostaveništní doprava suti a vybouraných hmot pro budovy v do 6 m ručně</t>
  </si>
  <si>
    <t>-764422727</t>
  </si>
  <si>
    <t>Vnitrostaveništní doprava suti a vybouraných hmot vodorovně do 50 m s naložením ručně pro budovy a haly výšky do 6 m</t>
  </si>
  <si>
    <t>https://podminky.urs.cz/item/CS_URS_2024_01/997013211</t>
  </si>
  <si>
    <t>33</t>
  </si>
  <si>
    <t>997013501</t>
  </si>
  <si>
    <t>Odvoz suti a vybouraných hmot na skládku nebo meziskládku do 1 km se složením</t>
  </si>
  <si>
    <t>1434500004</t>
  </si>
  <si>
    <t>Odvoz suti a vybouraných hmot na skládku nebo meziskládku se složením, na vzdálenost do 1 km</t>
  </si>
  <si>
    <t>https://podminky.urs.cz/item/CS_URS_2024_01/997013501</t>
  </si>
  <si>
    <t>34</t>
  </si>
  <si>
    <t>997013509</t>
  </si>
  <si>
    <t>Příplatek k odvozu suti a vybouraných hmot na skládku ZKD 1 km přes 1 km</t>
  </si>
  <si>
    <t>-1666426214</t>
  </si>
  <si>
    <t>Odvoz suti a vybouraných hmot na skládku nebo meziskládku se složením, na vzdálenost Příplatek k ceně za každý další započatý 1 km přes 1 km</t>
  </si>
  <si>
    <t>https://podminky.urs.cz/item/CS_URS_2024_01/997013509</t>
  </si>
  <si>
    <t>134,011*14 'Přepočtené koeficientem množství</t>
  </si>
  <si>
    <t>35</t>
  </si>
  <si>
    <t>997013871</t>
  </si>
  <si>
    <t>Poplatek za uložení stavebního odpadu na recyklační skládce (skládkovné) směsného stavebního a demoličního kód odpadu 17 09 04</t>
  </si>
  <si>
    <t>-2011506017</t>
  </si>
  <si>
    <t>Poplatek za uložení stavebního odpadu na recyklační skládce (skládkovné) směsného stavebního a demoličního zatříděného do Katalogu odpadů pod kódem 17 09 04</t>
  </si>
  <si>
    <t>https://podminky.urs.cz/item/CS_URS_2024_01/997013871</t>
  </si>
  <si>
    <t>SO 03 - Terénní úpravy, zpevněné plochy</t>
  </si>
  <si>
    <t xml:space="preserve">    5 - Komunikace pozemní</t>
  </si>
  <si>
    <t xml:space="preserve">    6 - Úpravy povrchů, podlahy a osazování výplní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</si>
  <si>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</si>
  <si>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</si>
  <si>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</si>
  <si>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</si>
  <si>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>VRN - Vedlejší rozpočtové náklady</t>
  </si>
  <si>
    <t>100001</t>
  </si>
  <si>
    <t>Štěrkový trávník, kompletní provedení dle TZ</t>
  </si>
  <si>
    <t>-121332458</t>
  </si>
  <si>
    <t xml:space="preserve">Štěrkový trávník </t>
  </si>
  <si>
    <t>28,4</t>
  </si>
  <si>
    <t>122151101</t>
  </si>
  <si>
    <t>Odkopávky a prokopávky nezapažené v hornině třídy těžitelnosti I skupiny 1 a 2 objem do 20 m3 strojně</t>
  </si>
  <si>
    <t>-304387403</t>
  </si>
  <si>
    <t>Odkopávky a prokopávky nezapažené strojně v hornině třídy těžitelnosti I skupiny 1 a 2 do 20 m3</t>
  </si>
  <si>
    <t>https://podminky.urs.cz/item/CS_URS_2024_01/122151101</t>
  </si>
  <si>
    <t>pod šlapáky, dopadovou plochou a u vstupu do zahrady po odbourání zídky</t>
  </si>
  <si>
    <t>60*0,35</t>
  </si>
  <si>
    <t>Odebrání zeminy do mocnosti 0,2 m</t>
  </si>
  <si>
    <t>40,6*0,2</t>
  </si>
  <si>
    <t>171151103</t>
  </si>
  <si>
    <t>Uložení sypaniny z hornin soudržných do násypů zhutněných strojně</t>
  </si>
  <si>
    <t>1462740123</t>
  </si>
  <si>
    <t>Uložení sypanin do násypů strojně s rozprostřením sypaniny ve vrstvách a s hrubým urovnáním zhutněných z hornin soudržných jakékoliv třídy těžitelnosti</t>
  </si>
  <si>
    <t>https://podminky.urs.cz/item/CS_URS_2024_01/171151103</t>
  </si>
  <si>
    <t>Násep zeminy</t>
  </si>
  <si>
    <t>181311103</t>
  </si>
  <si>
    <t>Rozprostření ornice tl vrstvy do 200 mm v rovině nebo ve svahu do 1:5 ručně</t>
  </si>
  <si>
    <t>-980989579</t>
  </si>
  <si>
    <t>Rozprostření a urovnání ornice v rovině nebo ve svahu sklonu do 1:5 ručně při souvislé ploše, tl. vrstvy do 200 mm</t>
  </si>
  <si>
    <t>https://podminky.urs.cz/item/CS_URS_2024_01/181311103</t>
  </si>
  <si>
    <t>10364101</t>
  </si>
  <si>
    <t>zemina pro terénní úpravy - ornice</t>
  </si>
  <si>
    <t>-1829197007</t>
  </si>
  <si>
    <t>28,4*0,01</t>
  </si>
  <si>
    <t>0,284*1,8 'Přepočtené koeficientem množství</t>
  </si>
  <si>
    <t>20001</t>
  </si>
  <si>
    <t xml:space="preserve">Betonové patky pro zábradlí , stojny tyčí pro závěs stínění, oplocení </t>
  </si>
  <si>
    <t>-541436698</t>
  </si>
  <si>
    <t>Poznámka k položce:
300 x 300 x 800 mm</t>
  </si>
  <si>
    <t xml:space="preserve">pro zábradlí , stojny tyčí pro závěs stínění, oplocení </t>
  </si>
  <si>
    <t>211531111</t>
  </si>
  <si>
    <t>Výplň odvodňovacích žeber nebo trativodů kamenivem hrubým drceným frakce 16 až 63 mm</t>
  </si>
  <si>
    <t>-391426667</t>
  </si>
  <si>
    <t>Výplň kamenivem do rýh odvodňovacích žeber nebo trativodů bez zhutnění, s úpravou povrchu výplně kamenivem hrubým drceným frakce 16 až 63 mm</t>
  </si>
  <si>
    <t>https://podminky.urs.cz/item/CS_URS_2024_01/211531111</t>
  </si>
  <si>
    <t>80*0,3</t>
  </si>
  <si>
    <t>211561111</t>
  </si>
  <si>
    <t>Výplň odvodňovacích žeber nebo trativodů kamenivem hrubým drceným frakce 4 až 16 mm</t>
  </si>
  <si>
    <t>125325064</t>
  </si>
  <si>
    <t>Výplň kamenivem do rýh odvodňovacích žeber nebo trativodů bez zhutnění, s úpravou povrchu výplně kamenivem hrubým drceným frakce 4 až 16 mm</t>
  </si>
  <si>
    <t>https://podminky.urs.cz/item/CS_URS_2024_01/211561111</t>
  </si>
  <si>
    <t xml:space="preserve">Povrchová dřenáž kolem opěrné zdi  </t>
  </si>
  <si>
    <t>2,3*0,2</t>
  </si>
  <si>
    <t>211971110</t>
  </si>
  <si>
    <t>Zřízení opláštění žeber nebo trativodů geotextilií v rýze nebo zářezu sklonu do 1:2</t>
  </si>
  <si>
    <t>577148987</t>
  </si>
  <si>
    <t>Zřízení opláštění výplně z geotextilie odvodňovacích žeber nebo trativodů v rýze nebo zářezu se stěnami šikmými o sklonu do 1:2</t>
  </si>
  <si>
    <t>https://podminky.urs.cz/item/CS_URS_2024_01/211971110</t>
  </si>
  <si>
    <t>trativod</t>
  </si>
  <si>
    <t>42*0,6</t>
  </si>
  <si>
    <t>69311081</t>
  </si>
  <si>
    <t>geotextilie netkaná separační, ochranná, filtrační, drenážní PES 300g/m2</t>
  </si>
  <si>
    <t>-618381401</t>
  </si>
  <si>
    <t>25,2*1,1845 'Přepočtené koeficientem množství</t>
  </si>
  <si>
    <t>12567386</t>
  </si>
  <si>
    <t>80*0,6</t>
  </si>
  <si>
    <t>-1772002511</t>
  </si>
  <si>
    <t>48*1,1845 'Přepočtené koeficientem množství</t>
  </si>
  <si>
    <t>212572111</t>
  </si>
  <si>
    <t>Lože pro trativody ze štěrkopísku tříděného</t>
  </si>
  <si>
    <t>614523089</t>
  </si>
  <si>
    <t>https://podminky.urs.cz/item/CS_URS_2024_01/212572111</t>
  </si>
  <si>
    <t>80*0,1</t>
  </si>
  <si>
    <t>212750101</t>
  </si>
  <si>
    <t>Trativod z drenážních trubek PVC-U SN 4 perforace 360° včetně lože otevřený výkop DN 100 pro budovy plocha pro vtékání vody min. 80 cm2/m</t>
  </si>
  <si>
    <t>950667990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</si>
  <si>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</si>
  <si>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https://podminky.urs.cz/item/CS_URS_2024_01/212750101</t>
  </si>
  <si>
    <t>212755214</t>
  </si>
  <si>
    <t>Trativody z drenážních trubek plastových flexibilních D 100 mm bez lože</t>
  </si>
  <si>
    <t>997873493</t>
  </si>
  <si>
    <t>Trativody bez lože z drenážních trubek plastových flexibilních D 100 mm</t>
  </si>
  <si>
    <t>https://podminky.urs.cz/item/CS_URS_2024_01/212755214</t>
  </si>
  <si>
    <t>213311113</t>
  </si>
  <si>
    <t>Polštáře zhutněné pod základy z kameniva drceného frakce 16 až 63 mm</t>
  </si>
  <si>
    <t>1872919450</t>
  </si>
  <si>
    <t>Polštáře zhutněné pod základy z kameniva hrubého drceného, frakce 16 - 63 mm</t>
  </si>
  <si>
    <t>https://podminky.urs.cz/item/CS_URS_2024_01/213311113</t>
  </si>
  <si>
    <t xml:space="preserve">Podloží betonových prvků </t>
  </si>
  <si>
    <t>233211111</t>
  </si>
  <si>
    <t>Zemní vrut pro ploty a dopravní značky D 60 mm dl 550 mm</t>
  </si>
  <si>
    <t>-1768542361</t>
  </si>
  <si>
    <t>Zemní ocelové vruty pro ploty a dopravní značky průměru 60 mm, délky 550 mm</t>
  </si>
  <si>
    <t>https://podminky.urs.cz/item/CS_URS_2024_01/233211111</t>
  </si>
  <si>
    <t>k uchycení hadice na vodu se střiky</t>
  </si>
  <si>
    <t>2701</t>
  </si>
  <si>
    <t>Příplatek za probarvený beton a povrchovou úpravu striáži</t>
  </si>
  <si>
    <t>-521834280</t>
  </si>
  <si>
    <t>šlapáky</t>
  </si>
  <si>
    <t>1,73*0,4*0,12</t>
  </si>
  <si>
    <t>1,73*0,3*0,12*4</t>
  </si>
  <si>
    <t>1*0,3*0,12*41</t>
  </si>
  <si>
    <t xml:space="preserve">Betonové schodiště u terasy </t>
  </si>
  <si>
    <t>1,1</t>
  </si>
  <si>
    <t xml:space="preserve">Betonové schodiště u záhonu </t>
  </si>
  <si>
    <t>0,9</t>
  </si>
  <si>
    <t>rampa</t>
  </si>
  <si>
    <t>6,4</t>
  </si>
  <si>
    <t>273313711</t>
  </si>
  <si>
    <t>Základové desky z betonu tř. C 20/25</t>
  </si>
  <si>
    <t>-2113880744</t>
  </si>
  <si>
    <t>Základy z betonu prostého desky z betonu kamenem neprokládaného tř. C 20/25</t>
  </si>
  <si>
    <t>https://podminky.urs.cz/item/CS_URS_2024_01/273313711</t>
  </si>
  <si>
    <t xml:space="preserve">Betonová rampa </t>
  </si>
  <si>
    <t>273351121</t>
  </si>
  <si>
    <t>Zřízení bednění základových desek</t>
  </si>
  <si>
    <t>1154735473</t>
  </si>
  <si>
    <t>Bednění základů desek zřízení</t>
  </si>
  <si>
    <t>https://podminky.urs.cz/item/CS_URS_2024_01/273351121</t>
  </si>
  <si>
    <t>(1,4+3,5+1,4+3,5)*0,3</t>
  </si>
  <si>
    <t>273351122</t>
  </si>
  <si>
    <t>Odstranění bednění základových desek</t>
  </si>
  <si>
    <t>45593185</t>
  </si>
  <si>
    <t>Bednění základů desek odstranění</t>
  </si>
  <si>
    <t>https://podminky.urs.cz/item/CS_URS_2024_01/273351122</t>
  </si>
  <si>
    <t>274313711</t>
  </si>
  <si>
    <t>Základové pásy z betonu tř. C 20/25</t>
  </si>
  <si>
    <t>-571186088</t>
  </si>
  <si>
    <t>Základy z betonu prostého pasy betonu kamenem neprokládaného tř. C 20/25</t>
  </si>
  <si>
    <t>https://podminky.urs.cz/item/CS_URS_2024_01/274313711</t>
  </si>
  <si>
    <t>Betonové schodiště u terasy –  základ</t>
  </si>
  <si>
    <t>0,2*3,12*0,8</t>
  </si>
  <si>
    <t>274351121</t>
  </si>
  <si>
    <t>Zřízení bednění základových pasů rovného</t>
  </si>
  <si>
    <t>-206104481</t>
  </si>
  <si>
    <t>Bednění základů pasů rovné zřízení</t>
  </si>
  <si>
    <t>https://podminky.urs.cz/item/CS_URS_2024_01/274351121</t>
  </si>
  <si>
    <t>(0,2+3,12+0,2+3,12)*0,8</t>
  </si>
  <si>
    <t>274351122</t>
  </si>
  <si>
    <t>Odstranění bednění základových pasů rovného</t>
  </si>
  <si>
    <t>423349612</t>
  </si>
  <si>
    <t>Bednění základů pasů rovné odstranění</t>
  </si>
  <si>
    <t>https://podminky.urs.cz/item/CS_URS_2024_01/274351122</t>
  </si>
  <si>
    <t>275313911</t>
  </si>
  <si>
    <t>Základové patky z betonu tř. C 30/37</t>
  </si>
  <si>
    <t>-1896963051</t>
  </si>
  <si>
    <t>Základy z betonu prostého patky a bloky z betonu kamenem neprokládaného tř. C 30/37</t>
  </si>
  <si>
    <t>https://podminky.urs.cz/item/CS_URS_2024_01/275313911</t>
  </si>
  <si>
    <t>275351121</t>
  </si>
  <si>
    <t>Zřízení bednění základových patek</t>
  </si>
  <si>
    <t>-339947745</t>
  </si>
  <si>
    <t>Bednění základů patek zřízení</t>
  </si>
  <si>
    <t>https://podminky.urs.cz/item/CS_URS_2024_01/275351121</t>
  </si>
  <si>
    <t>(1,73+1,8+0,4+0,3)*0,12</t>
  </si>
  <si>
    <t>(1,73+0,3+1,73+0,3)*0,12*4</t>
  </si>
  <si>
    <t>(1+0,3+1+0,3)*0,12*41</t>
  </si>
  <si>
    <t>275351122</t>
  </si>
  <si>
    <t>Odstranění bednění základových patek</t>
  </si>
  <si>
    <t>-1290873842</t>
  </si>
  <si>
    <t>Bednění základů patek odstranění</t>
  </si>
  <si>
    <t>https://podminky.urs.cz/item/CS_URS_2024_01/275351122</t>
  </si>
  <si>
    <t>434311115</t>
  </si>
  <si>
    <t>Schodišťové stupně dusané na terén z betonu tř. C 20/25 bez potěru</t>
  </si>
  <si>
    <t>-1787729231</t>
  </si>
  <si>
    <t>Stupně dusané z betonu prostého nebo prokládaného kamenem na terén nebo na desku bez potěru, se zahlazením povrchu tř. C 20/25</t>
  </si>
  <si>
    <t>https://podminky.urs.cz/item/CS_URS_2024_01/434311115</t>
  </si>
  <si>
    <t>2,6*4</t>
  </si>
  <si>
    <t>3,12*2</t>
  </si>
  <si>
    <t>434351141</t>
  </si>
  <si>
    <t>Zřízení bednění stupňů přímočarých schodišť</t>
  </si>
  <si>
    <t>1441138706</t>
  </si>
  <si>
    <t>Bednění stupňů betonovaných na podstupňové desce nebo na terénu půdorysně přímočarých zřízení</t>
  </si>
  <si>
    <t>https://podminky.urs.cz/item/CS_URS_2024_01/434351141</t>
  </si>
  <si>
    <t>0,24*(2,6+0,4+2,6+0,4)*4</t>
  </si>
  <si>
    <t>0,24*(3,12+0,4+3,12+0,4)*2</t>
  </si>
  <si>
    <t>434351142</t>
  </si>
  <si>
    <t>Odstranění bednění stupňů přímočarých schodišť</t>
  </si>
  <si>
    <t>-1960626692</t>
  </si>
  <si>
    <t>Bednění stupňů betonovaných na podstupňové desce nebo na terénu půdorysně přímočarých odstranění</t>
  </si>
  <si>
    <t>https://podminky.urs.cz/item/CS_URS_2024_01/434351142</t>
  </si>
  <si>
    <t>451317777</t>
  </si>
  <si>
    <t>Podklad nebo lože pod dlažbu vodorovný nebo do sklonu 1:5 z betonu prostého tl přes 50 do 100 mm</t>
  </si>
  <si>
    <t>-959027011</t>
  </si>
  <si>
    <t>Podklad nebo lože pod dlažbu (přídlažbu) v ploše vodorovné nebo ve sklonu do 1:5, tloušťky od 50 do 100 mm z betonu prostého</t>
  </si>
  <si>
    <t>https://podminky.urs.cz/item/CS_URS_2024_01/451317777</t>
  </si>
  <si>
    <t xml:space="preserve">Okraj dlažby </t>
  </si>
  <si>
    <t>21,12*1</t>
  </si>
  <si>
    <t>Komunikace pozemní</t>
  </si>
  <si>
    <t>564221012</t>
  </si>
  <si>
    <t>Podklad nebo podsyp ze štěrkopísku ŠP plochy do 100 m2 tl 90 mm</t>
  </si>
  <si>
    <t>-1171578855</t>
  </si>
  <si>
    <t>Podklad nebo podsyp ze štěrkopísku ŠP s rozprostřením, vlhčením a zhutněním plochy jednotlivě do 100 m2, po zhutnění tl. 90 mm</t>
  </si>
  <si>
    <t>https://podminky.urs.cz/item/CS_URS_2024_01/564221012</t>
  </si>
  <si>
    <t xml:space="preserve">Výplň mezi šlapáky </t>
  </si>
  <si>
    <t>15,4</t>
  </si>
  <si>
    <t>564251011</t>
  </si>
  <si>
    <t>Podklad nebo podsyp ze štěrkopísku ŠP plochy do 100 m2 tl 150 mm</t>
  </si>
  <si>
    <t>1502893278</t>
  </si>
  <si>
    <t>Podklad nebo podsyp ze štěrkopísku ŠP s rozprostřením, vlhčením a zhutněním plochy jednotlivě do 100 m2, po zhutnění tl. 150 mm</t>
  </si>
  <si>
    <t>https://podminky.urs.cz/item/CS_URS_2024_01/564251011</t>
  </si>
  <si>
    <t xml:space="preserve">Podloží šlapáků </t>
  </si>
  <si>
    <t>35,8</t>
  </si>
  <si>
    <t>1726165102</t>
  </si>
  <si>
    <t>podklad šlapáky</t>
  </si>
  <si>
    <t>564261011</t>
  </si>
  <si>
    <t>Podklad nebo podsyp ze štěrkopísku ŠP plochy do 100 m2 tl 200 mm</t>
  </si>
  <si>
    <t>1434442657</t>
  </si>
  <si>
    <t>Podklad nebo podsyp ze štěrkopísku ŠP s rozprostřením, vlhčením a zhutněním plochy jednotlivě do 100 m2, po zhutnění tl. 200 mm</t>
  </si>
  <si>
    <t>https://podminky.urs.cz/item/CS_URS_2024_01/564261011</t>
  </si>
  <si>
    <t xml:space="preserve">Podloží pod kmeny kácených stromů </t>
  </si>
  <si>
    <t>3,9</t>
  </si>
  <si>
    <t>36</t>
  </si>
  <si>
    <t>564760001</t>
  </si>
  <si>
    <t>Podklad z kameniva hrubého drceného vel. 8-16 mm plochy do 100 m2 tl 200 mm</t>
  </si>
  <si>
    <t>-1056683604</t>
  </si>
  <si>
    <t>Podklad nebo kryt z kameniva hrubého drceného vel. 8-16 mm s rozprostřením a zhutněním plochy jednotlivě do 100 m2, po zhutnění tl. 200 mm</t>
  </si>
  <si>
    <t>https://podminky.urs.cz/item/CS_URS_2024_01/564760001</t>
  </si>
  <si>
    <t>Poznámka k položce:
Směs štěrkodrti různé frakce (50% hlinitého kamene fr. 2-16mm a 50% štěrkodrti 4-8) je smíšena v podílu 9 dílů štěrku a 1 díl zeminy. Dále se hmota rovnoměrně rozprostře po celé ploše a hutní.</t>
  </si>
  <si>
    <t>37</t>
  </si>
  <si>
    <t>564861111</t>
  </si>
  <si>
    <t>Podklad ze štěrkodrtě ŠD plochy přes 100 m2 tl 200 mm</t>
  </si>
  <si>
    <t>67045410</t>
  </si>
  <si>
    <t>Podklad ze štěrkodrti ŠD s rozprostřením a zhutněním plochy přes 100 m2, po zhutnění tl. 200 mm</t>
  </si>
  <si>
    <t>https://podminky.urs.cz/item/CS_URS_2024_01/564861111</t>
  </si>
  <si>
    <t xml:space="preserve">Podloží  dlažby </t>
  </si>
  <si>
    <t>133</t>
  </si>
  <si>
    <t>38</t>
  </si>
  <si>
    <t>571908112</t>
  </si>
  <si>
    <t>Kryt vymývaným dekoračním kamenivem (kačírkem) tl 300 mm</t>
  </si>
  <si>
    <t>-550014947</t>
  </si>
  <si>
    <t>Kryt vymývaným dekoračním kamenivem (kačírkem) tl. 300 mm</t>
  </si>
  <si>
    <t>https://podminky.urs.cz/item/CS_URS_2024_01/571908112</t>
  </si>
  <si>
    <t xml:space="preserve">Kačírek pro dopadovou plochu </t>
  </si>
  <si>
    <t>7,25</t>
  </si>
  <si>
    <t>39</t>
  </si>
  <si>
    <t>593531111</t>
  </si>
  <si>
    <t>Kladení dlažby z plastových vegetačních tvárnic pro pěší se zámkem tl do 30 mm pl do 50 m2</t>
  </si>
  <si>
    <t>1260340927</t>
  </si>
  <si>
    <t>Kladení dlažby z plastových vegetačních tvárnic komunikací pro pěší s vyrovnávací vrstvou z kameniva tl. do 20 mm a s vyplněním vegetačních otvorů se zámkem tl. do 30 mm, pro plochy do 50 m2</t>
  </si>
  <si>
    <t>https://podminky.urs.cz/item/CS_URS_2024_01/593531111</t>
  </si>
  <si>
    <t>plochy pod lanové prvky ve svahu</t>
  </si>
  <si>
    <t>12,2</t>
  </si>
  <si>
    <t>40</t>
  </si>
  <si>
    <t>56245143</t>
  </si>
  <si>
    <t>dlažba zatravňovací recyklovaný PE nosnost 240t/m2 500x500x30mm</t>
  </si>
  <si>
    <t>-1974632192</t>
  </si>
  <si>
    <t>12,2*1,01 'Přepočtené koeficientem množství</t>
  </si>
  <si>
    <t>41</t>
  </si>
  <si>
    <t>596811120</t>
  </si>
  <si>
    <t>Kladení betonové dlažby komunikací pro pěší do lože z kameniva velikosti do 0,09 m2 pl do 50 m2</t>
  </si>
  <si>
    <t>-711503067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</si>
  <si>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do 50 m2</t>
  </si>
  <si>
    <t>https://podminky.urs.cz/item/CS_URS_2024_01/596811120</t>
  </si>
  <si>
    <t>Poznámka k položce:
světle šedá s protiskluzovou povrchovou úpravou, jemně drsný povrch
distančník 50 mm</t>
  </si>
  <si>
    <t xml:space="preserve">Dlažba  distanční </t>
  </si>
  <si>
    <t>42</t>
  </si>
  <si>
    <t>59245030</t>
  </si>
  <si>
    <t>dlažba skladebná betonová 200x200mm tl 80mm přírodní</t>
  </si>
  <si>
    <t>-1621049917</t>
  </si>
  <si>
    <t>Poznámka k položce:
distanční dlažba</t>
  </si>
  <si>
    <t>20*1,03 'Přepočtené koeficientem množství</t>
  </si>
  <si>
    <t>596811122</t>
  </si>
  <si>
    <t>Kladení betonové dlažby komunikací pro pěší do lože z kameniva velikosti do 0,09 m2 pl přes 100 do 300 m2</t>
  </si>
  <si>
    <t>1396642783</t>
  </si>
  <si>
    <t>Kladení dlažby z betonových nebo kameninových dlaždic komunikací pro pěší s vyplněním spár a se smetením přebytečného materiálu na vzdálenost do 3 m s ložem z kameniva těženého tl. do 30 mm velikosti dlaždic do 0,09 m2 (bez zámku), pro plochy přes 100 do 300 m2</t>
  </si>
  <si>
    <t>https://podminky.urs.cz/item/CS_URS_2024_01/596811122</t>
  </si>
  <si>
    <t>Dlažba  klasická bez distance</t>
  </si>
  <si>
    <t>113</t>
  </si>
  <si>
    <t>44</t>
  </si>
  <si>
    <t>1155936730</t>
  </si>
  <si>
    <t>Poznámka k položce:
světle šedá s protiskluzovou povrchovou úpravou, jemně drsný povrch</t>
  </si>
  <si>
    <t>113*1,02 'Přepočtené koeficientem množství</t>
  </si>
  <si>
    <t>45</t>
  </si>
  <si>
    <t>596992122</t>
  </si>
  <si>
    <t>Impregnační nátěr betonové a kamenné dlažby beze spár hydrofobní dvojnásobný</t>
  </si>
  <si>
    <t>-1061127511</t>
  </si>
  <si>
    <t>Impregnační nátěr konstrukcí z betonové nebo kamenné dlažby beze spár nebo zámkové dlažby hydrofobní na bázi silanu dvojnásobný</t>
  </si>
  <si>
    <t>https://podminky.urs.cz/item/CS_URS_2024_01/596992122</t>
  </si>
  <si>
    <t>Terasa a 2. vstup do budovy</t>
  </si>
  <si>
    <t>56,2</t>
  </si>
  <si>
    <t>46</t>
  </si>
  <si>
    <t>599441111</t>
  </si>
  <si>
    <t>Vyplnění spár mezi silničními dílci drobným kamenivem těženým</t>
  </si>
  <si>
    <t>1143484106</t>
  </si>
  <si>
    <t>Vyplnění spár mezi silničními dílci jakékoliv tloušťky kamenivem těženým</t>
  </si>
  <si>
    <t>https://podminky.urs.cz/item/CS_URS_2024_01/599441111</t>
  </si>
  <si>
    <t>40*6</t>
  </si>
  <si>
    <t>Úpravy povrchů, podlahy a osazování výplní</t>
  </si>
  <si>
    <t>47</t>
  </si>
  <si>
    <t>63001</t>
  </si>
  <si>
    <t>Příplatek za povrchová úprava metličkováním, striáží</t>
  </si>
  <si>
    <t>-1491065060</t>
  </si>
  <si>
    <t>48</t>
  </si>
  <si>
    <t>63002</t>
  </si>
  <si>
    <t xml:space="preserve">Grafické značky barvou na betonovou dlažbu (rozměr 200 x 100 mm) </t>
  </si>
  <si>
    <t>1073337167</t>
  </si>
  <si>
    <t>49</t>
  </si>
  <si>
    <t>631311214</t>
  </si>
  <si>
    <t>Mazanina tl přes 50 do 80 mm z betonu prostého se zvýšenými nároky na prostředí tř. C 25/30</t>
  </si>
  <si>
    <t>-422429890</t>
  </si>
  <si>
    <t>Mazanina z betonu prostého se zvýšenými nároky na prostředí tl. přes 50 do 80 mm tř. C 25/30</t>
  </si>
  <si>
    <t>https://podminky.urs.cz/item/CS_URS_2024_01/631311214</t>
  </si>
  <si>
    <t>terasa, 2. vstup do budovy</t>
  </si>
  <si>
    <t>56,2*0,07</t>
  </si>
  <si>
    <t>50</t>
  </si>
  <si>
    <t>631319011</t>
  </si>
  <si>
    <t>Příplatek k mazanině tl přes 50 do 80 mm za přehlazení povrchu</t>
  </si>
  <si>
    <t>-354739425</t>
  </si>
  <si>
    <t>Příplatek k cenám mazanin za úpravu povrchu mazaniny přehlazením, mazanina tl. přes 50 do 80 mm</t>
  </si>
  <si>
    <t>https://podminky.urs.cz/item/CS_URS_2024_01/631319011</t>
  </si>
  <si>
    <t>51</t>
  </si>
  <si>
    <t>631319181</t>
  </si>
  <si>
    <t>Příplatek k mazanině tl přes 50 do 80 mm za sklon přes 15 do 35°</t>
  </si>
  <si>
    <t>564252254</t>
  </si>
  <si>
    <t>Příplatek k cenám mazanin za sklon přes 15° do 35° od vodorovné roviny mazanina tl. přes 50 do 80 mm</t>
  </si>
  <si>
    <t>https://podminky.urs.cz/item/CS_URS_2024_01/631319181</t>
  </si>
  <si>
    <t>52</t>
  </si>
  <si>
    <t>634911122</t>
  </si>
  <si>
    <t>Řezání dilatačních spár š 10 mm hl přes 10 do 20 mm v čerstvé betonové mazanině</t>
  </si>
  <si>
    <t>-1096430869</t>
  </si>
  <si>
    <t>Řezání dilatačních nebo smršťovacích spár v čerstvé betonové mazanině nebo potěru šířky přes 5 do 10 mm, hloubky přes 10 do 20 mm</t>
  </si>
  <si>
    <t>https://podminky.urs.cz/item/CS_URS_2024_01/634911122</t>
  </si>
  <si>
    <t>53</t>
  </si>
  <si>
    <t>916231213</t>
  </si>
  <si>
    <t>Osazení chodníkového obrubníku betonového stojatého s boční opěrou do lože z betonu prostého</t>
  </si>
  <si>
    <t>1190760719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</si>
  <si>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</si>
  <si>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</si>
  <si>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54</t>
  </si>
  <si>
    <t>59217017</t>
  </si>
  <si>
    <t>obrubník betonový chodníkový 1000x100x250mm</t>
  </si>
  <si>
    <t>150444659</t>
  </si>
  <si>
    <t>14,5*1,02 'Přepočtené koeficientem množství</t>
  </si>
  <si>
    <t>998</t>
  </si>
  <si>
    <t>Přesun hmot</t>
  </si>
  <si>
    <t>55</t>
  </si>
  <si>
    <t>998223011</t>
  </si>
  <si>
    <t>Přesun hmot pro pozemní komunikace s krytem dlážděným</t>
  </si>
  <si>
    <t>1731200801</t>
  </si>
  <si>
    <t>Přesun hmot pro pozemní komunikace s krytem dlážděným dopravní vzdálenost do 200 m jakékoliv délky objektu</t>
  </si>
  <si>
    <t>https://podminky.urs.cz/item/CS_URS_2024_01/998223011</t>
  </si>
  <si>
    <t>PSV</t>
  </si>
  <si>
    <t>Práce a dodávky PSV</t>
  </si>
  <si>
    <t>711</t>
  </si>
  <si>
    <t>Izolace proti vodě, vlhkosti a plynům</t>
  </si>
  <si>
    <t>56</t>
  </si>
  <si>
    <t>711161215</t>
  </si>
  <si>
    <t>Izolace proti zemní vlhkosti nopovou fólií svislá, nopek v 20,0 mm, tl do 1,0 mm</t>
  </si>
  <si>
    <t>550571229</t>
  </si>
  <si>
    <t>Izolace proti zemní vlhkosti a beztlakové vodě nopovými fóliemi na ploše svislé S vrstva ochranná, odvětrávací a drenážní výška nopku 20,0 mm, tl. fólie do 1,0 mm</t>
  </si>
  <si>
    <t>https://podminky.urs.cz/item/CS_URS_2024_01/711161215</t>
  </si>
  <si>
    <t>80*1,5</t>
  </si>
  <si>
    <t>57</t>
  </si>
  <si>
    <t>711191001</t>
  </si>
  <si>
    <t>Provedení adhezního můstku na vodorovné ploše</t>
  </si>
  <si>
    <t>2013834295</t>
  </si>
  <si>
    <t>Provedení nátěru adhezního můstku na ploše vodorovné V</t>
  </si>
  <si>
    <t>https://podminky.urs.cz/item/CS_URS_2024_01/711191001</t>
  </si>
  <si>
    <t>58</t>
  </si>
  <si>
    <t>58581220</t>
  </si>
  <si>
    <t>adhezní můstek pod izolační a vyrovnávací lepící hmoty</t>
  </si>
  <si>
    <t>kg</t>
  </si>
  <si>
    <t>1049511036</t>
  </si>
  <si>
    <t>56,2*0,12075 'Přepočtené koeficientem množství</t>
  </si>
  <si>
    <t>59</t>
  </si>
  <si>
    <t>998711101</t>
  </si>
  <si>
    <t>Přesun hmot tonážní pro izolace proti vodě, vlhkosti a plynům v objektech v do 6 m</t>
  </si>
  <si>
    <t>-1664501786</t>
  </si>
  <si>
    <t>Přesun hmot pro izolace proti vodě, vlhkosti a plynům stanovený z hmotnosti přesunovaného materiálu vodorovná dopravní vzdálenost do 50 m základní v objektech výšky do 6 m</t>
  </si>
  <si>
    <t>https://podminky.urs.cz/item/CS_URS_2024_01/998711101</t>
  </si>
  <si>
    <t>767</t>
  </si>
  <si>
    <t>Konstrukce zámečnické</t>
  </si>
  <si>
    <t>60</t>
  </si>
  <si>
    <t>767001</t>
  </si>
  <si>
    <t>Kovový obrubník, dodávka a montáž</t>
  </si>
  <si>
    <t>bm</t>
  </si>
  <si>
    <t>2071082037</t>
  </si>
  <si>
    <t xml:space="preserve">Kovový obrubník (výška 200 mm s navařenými bodci, tloušťka válcovaného plechu 3 mm) </t>
  </si>
  <si>
    <t xml:space="preserve">Kovový obrubník kolem povrchové drenáže </t>
  </si>
  <si>
    <t>Kovový obrubník kolem záhonu</t>
  </si>
  <si>
    <t>61</t>
  </si>
  <si>
    <t>767002</t>
  </si>
  <si>
    <t>Vrchní kryt vyhotoven z kovu s pozinkovou úpravou, vizuálně nahradí 1 kostku dlažby</t>
  </si>
  <si>
    <t>-889623910</t>
  </si>
  <si>
    <t>VRN</t>
  </si>
  <si>
    <t>Vedlejší rozpočtové náklady</t>
  </si>
  <si>
    <t>62</t>
  </si>
  <si>
    <t>VRN01</t>
  </si>
  <si>
    <t>Zhotovení  vzorků probarveného betonu</t>
  </si>
  <si>
    <t>371418750</t>
  </si>
  <si>
    <t>Zhotovení vzorků probarveného betonu</t>
  </si>
  <si>
    <t>SO 04 - Zídka</t>
  </si>
  <si>
    <t xml:space="preserve">    3 - Svislé a kompletní konstrukce</t>
  </si>
  <si>
    <t xml:space="preserve">    783 - Dokončovací práce - nátěry</t>
  </si>
  <si>
    <t>113107130</t>
  </si>
  <si>
    <t>Odstranění podkladu z betonu prostého tl do 100 mm ručně</t>
  </si>
  <si>
    <t>-71455499</t>
  </si>
  <si>
    <t>Odstranění podkladů nebo krytů ručně s přemístěním hmot na skládku na vzdálenost do 3 m nebo s naložením na dopravní prostředek z betonu prostého, o tl. vrstvy do 100 mm</t>
  </si>
  <si>
    <t>https://podminky.urs.cz/item/CS_URS_2024_01/113107130</t>
  </si>
  <si>
    <t>starý chodník</t>
  </si>
  <si>
    <t>119003227</t>
  </si>
  <si>
    <t>Mobilní plotová zábrana vyplněná dráty výšky přes 1,5 do 2,2 m pro zabezpečení výkopu zřízení</t>
  </si>
  <si>
    <t>23414457</t>
  </si>
  <si>
    <t>Pomocné konstrukce při zabezpečení výkopu svislé ocelové mobilní oplocení, výšky přes 1,5 do 2,2 m panely vyplněné dráty zřízení</t>
  </si>
  <si>
    <t>https://podminky.urs.cz/item/CS_URS_2024_01/119003227</t>
  </si>
  <si>
    <t xml:space="preserve">Provizorní oplocení do zahrady parc. č. 248/28 </t>
  </si>
  <si>
    <t>85</t>
  </si>
  <si>
    <t>119003228</t>
  </si>
  <si>
    <t>Mobilní plotová zábrana vyplněná dráty výšky přes 1,5 do 2,2 m pro zabezpečení výkopu odstranění</t>
  </si>
  <si>
    <t>-2125168505</t>
  </si>
  <si>
    <t>Pomocné konstrukce při zabezpečení výkopu svislé ocelové mobilní oplocení, výšky přes 1,5 do 2,2 m panely vyplněné dráty odstranění</t>
  </si>
  <si>
    <t>https://podminky.urs.cz/item/CS_URS_2024_01/119003228</t>
  </si>
  <si>
    <t>132112331</t>
  </si>
  <si>
    <t>Hloubení nezapažených rýh šířky do 2000 mm v soudržných horninách třídy těžitelnosti I skupiny 1 a 2 ručně</t>
  </si>
  <si>
    <t>1307363912</t>
  </si>
  <si>
    <t>Hloubení nezapažených rýh šířky přes 800 do 2 000 mm ručně s urovnáním dna do předepsaného profilu a spádu v hornině třídy těžitelnosti I skupiny 1 a 2 soudržných</t>
  </si>
  <si>
    <t>https://podminky.urs.cz/item/CS_URS_2024_01/132112331</t>
  </si>
  <si>
    <t xml:space="preserve">Výkopy pro novou betonovou zídku </t>
  </si>
  <si>
    <t>6*2,5*3,5</t>
  </si>
  <si>
    <t>174151101</t>
  </si>
  <si>
    <t>Zásyp jam, šachet rýh nebo kolem objektů sypaninou se zhutněním</t>
  </si>
  <si>
    <t>1548958517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</si>
  <si>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</si>
  <si>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</si>
  <si>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 xml:space="preserve">Zpětný zásyp zídky zeminou </t>
  </si>
  <si>
    <t>6*1,5*3,5</t>
  </si>
  <si>
    <t>182111121</t>
  </si>
  <si>
    <t>Svahování v zářezech v hornině třídy těžitelnosti I skupiny 1 až 2 ručně</t>
  </si>
  <si>
    <t>2147467078</t>
  </si>
  <si>
    <t>Svahování trvalých svahů do projektovaných profilů ručně s potřebným přemístěním výkopku při svahování v zářezech v hornině třídy těžitelnosti I skupiny 1 až 2</t>
  </si>
  <si>
    <t>https://podminky.urs.cz/item/CS_URS_2024_01/182111121</t>
  </si>
  <si>
    <t>1646309555</t>
  </si>
  <si>
    <t xml:space="preserve">Povrchová drenáž </t>
  </si>
  <si>
    <t>2*0,2</t>
  </si>
  <si>
    <t>-1476393177</t>
  </si>
  <si>
    <t xml:space="preserve">Drenáž kolem zídky </t>
  </si>
  <si>
    <t>274322611</t>
  </si>
  <si>
    <t>Základové pasy ze ŽB se zvýšenými nároky na prostředí tř. C 30/37</t>
  </si>
  <si>
    <t>153884147</t>
  </si>
  <si>
    <t>Základy z betonu železového (bez výztuže) pasy z betonu se zvýšenými nároky na prostředí tř. C 30/37</t>
  </si>
  <si>
    <t>https://podminky.urs.cz/item/CS_URS_2024_01/274322611</t>
  </si>
  <si>
    <t>žb zeď</t>
  </si>
  <si>
    <t>0,6*0,8*5</t>
  </si>
  <si>
    <t>274361821</t>
  </si>
  <si>
    <t>Výztuž základových pasů betonářskou ocelí 10 505 (R)</t>
  </si>
  <si>
    <t>1398464566</t>
  </si>
  <si>
    <t>Výztuž základů pasů z betonářské oceli 10 505 (R) nebo BSt 500</t>
  </si>
  <si>
    <t>https://podminky.urs.cz/item/CS_URS_2024_01/274361821</t>
  </si>
  <si>
    <t>0,6*0,8*5*0,15</t>
  </si>
  <si>
    <t>92461602</t>
  </si>
  <si>
    <t>(0,6+5+06+5)*0,8</t>
  </si>
  <si>
    <t>1722233494</t>
  </si>
  <si>
    <t>275313711</t>
  </si>
  <si>
    <t>Základové patky z betonu tř. C 20/25</t>
  </si>
  <si>
    <t>53768945</t>
  </si>
  <si>
    <t>Základy z betonu prostého patky a bloky z betonu kamenem neprokládaného tř. C 20/25</t>
  </si>
  <si>
    <t>https://podminky.urs.cz/item/CS_URS_2024_01/275313711</t>
  </si>
  <si>
    <t>patky oplocení</t>
  </si>
  <si>
    <t>0,3*0,3*0,8*2</t>
  </si>
  <si>
    <t>Svislé a kompletní konstrukce</t>
  </si>
  <si>
    <t>30001</t>
  </si>
  <si>
    <t>Dodávka a montáž nového oplocení z kovových dílců, specifikace dle PD</t>
  </si>
  <si>
    <t>506109348</t>
  </si>
  <si>
    <t>Poznámka k položce:
Plotové dílce (plný jekl čtyčhran 12 x 12 mm; mezera mezi tyčemi max. 800 mm; povrchová úprava 
zn+komaxit, barevnost dle požadavků investora) o výšce 1150 mm v šířkách (plotové dílce musejí být usazeny od země i jeklového sloupku v maximální vzdálenosti 800 mm):
2760 mm … 1 ks
1930 mm … 4 ks
1850 mm … 2 ks
2420 mm … 1 ks
2540 mm … 1 ks
1650 mm … 3 ks
2150 mm … 2 ks
2100 mm … 2 ks
810 mm … 1 ks
Nová betonová patka pro oplocení … 2 ks</t>
  </si>
  <si>
    <t>-1466869077</t>
  </si>
  <si>
    <t xml:space="preserve">Nový chodník </t>
  </si>
  <si>
    <t>59248005</t>
  </si>
  <si>
    <t>dlažba chodníková betonová 300x300mm tl 50mm přírodní</t>
  </si>
  <si>
    <t>1713938354</t>
  </si>
  <si>
    <t>50*1,03 'Přepočtené koeficientem množství</t>
  </si>
  <si>
    <t>-1872843164</t>
  </si>
  <si>
    <t>-889897235</t>
  </si>
  <si>
    <t>52*1,02 'Přepočtené koeficientem množství</t>
  </si>
  <si>
    <t>953961212</t>
  </si>
  <si>
    <t>Kotva chemickou patronou M 10 hl 90 mm do betonu, ŽB nebo kamene s vyvrtáním otvoru</t>
  </si>
  <si>
    <t>-1705943786</t>
  </si>
  <si>
    <t>Kotva chemická s vyvrtáním otvoru do betonu, železobetonu nebo tvrdého kamene chemická patrona, velikost M 10, hloubka 90 mm</t>
  </si>
  <si>
    <t>https://podminky.urs.cz/item/CS_URS_2024_01/953961212</t>
  </si>
  <si>
    <t xml:space="preserve">Jeklový sloupek </t>
  </si>
  <si>
    <t>4*21</t>
  </si>
  <si>
    <t>953965115</t>
  </si>
  <si>
    <t>Kotevní šroub pro chemické kotvy M 10 dl 130 mm</t>
  </si>
  <si>
    <t>634970754</t>
  </si>
  <si>
    <t>Kotva chemická s vyvrtáním otvoru kotevní šrouby pro chemické kotvy, velikost M 10, délka 130 mm</t>
  </si>
  <si>
    <t>https://podminky.urs.cz/item/CS_URS_2024_01/953965115</t>
  </si>
  <si>
    <t>962022491</t>
  </si>
  <si>
    <t>Bourání zdiva nadzákladového kamenného na MC přes 1 m3</t>
  </si>
  <si>
    <t>239031743</t>
  </si>
  <si>
    <t>Bourání zdiva nadzákladového kamenného na maltu cementovou, objemu přes 1 m3</t>
  </si>
  <si>
    <t>https://podminky.urs.cz/item/CS_URS_2024_01/962022491</t>
  </si>
  <si>
    <t xml:space="preserve">Odbourání části zídky kamenné </t>
  </si>
  <si>
    <t>0,8*1,3*1,52</t>
  </si>
  <si>
    <t>1029376848</t>
  </si>
  <si>
    <t xml:space="preserve">Odbourání betonové zídky </t>
  </si>
  <si>
    <t>2,8*0,7*0,3</t>
  </si>
  <si>
    <t>966003810</t>
  </si>
  <si>
    <t>Rozebrání oplocení s příčníky a dřevěnými sloupky z prken a latí</t>
  </si>
  <si>
    <t>-2108598483</t>
  </si>
  <si>
    <t>Rozebrání dřevěného oplocení se sloupky osové vzdálenosti do 4,00 m, výšky do 2,50 m, osazených do hloubky 1,00 m s příčníky a dřevěnými sloupky z prken a latí</t>
  </si>
  <si>
    <t>https://podminky.urs.cz/item/CS_URS_2024_01/966003810</t>
  </si>
  <si>
    <t>985131111</t>
  </si>
  <si>
    <t>Očištění ploch stěn, rubu kleneb a podlah tlakovou vodou</t>
  </si>
  <si>
    <t>1423721949</t>
  </si>
  <si>
    <t>https://podminky.urs.cz/item/CS_URS_2024_01/985131111</t>
  </si>
  <si>
    <t xml:space="preserve">Očištění kamenné zídky </t>
  </si>
  <si>
    <t>985311112</t>
  </si>
  <si>
    <t>Reprofilace stěn cementovou sanační maltou tl přes 10 do 20 mm</t>
  </si>
  <si>
    <t>-482281416</t>
  </si>
  <si>
    <t>Reprofilace betonu sanačními maltami na cementové bázi ručně stěn, tloušťky přes 10 do 20 mm</t>
  </si>
  <si>
    <t>https://podminky.urs.cz/item/CS_URS_2024_01/985311112</t>
  </si>
  <si>
    <t xml:space="preserve">Oprava betonové zídky </t>
  </si>
  <si>
    <t>985312111</t>
  </si>
  <si>
    <t>Stěrka k vyrovnání betonových ploch stěn tl do 2 mm</t>
  </si>
  <si>
    <t>724999568</t>
  </si>
  <si>
    <t>Stěrka k vyrovnání ploch reprofilovaného betonu stěn, tloušťky do 2 mm</t>
  </si>
  <si>
    <t>https://podminky.urs.cz/item/CS_URS_2024_01/985312111</t>
  </si>
  <si>
    <t>985321111</t>
  </si>
  <si>
    <t>Ochranný nátěr výztuže na cementové bázi stěn, líce kleneb a podhledů 1 vrstva tl 1 mm</t>
  </si>
  <si>
    <t>-1036541895</t>
  </si>
  <si>
    <t>Ochranný nátěr betonářské výztuže 1 vrstva tloušťky 1 mm na cementové bázi stěn, líce kleneb a podhledů</t>
  </si>
  <si>
    <t>https://podminky.urs.cz/item/CS_URS_2024_01/985321111</t>
  </si>
  <si>
    <t>985323111</t>
  </si>
  <si>
    <t>Spojovací můstek reprofilovaného betonu na cementové bázi tl 1 mm</t>
  </si>
  <si>
    <t>1415812082</t>
  </si>
  <si>
    <t>Spojovací můstek reprofilovaného betonu na cementové bázi, tloušťky 1 mm</t>
  </si>
  <si>
    <t>https://podminky.urs.cz/item/CS_URS_2024_01/985323111</t>
  </si>
  <si>
    <t>985324111</t>
  </si>
  <si>
    <t>Impregnační nátěr betonu dvojnásobný S1 (OS-A)</t>
  </si>
  <si>
    <t>1270596946</t>
  </si>
  <si>
    <t>Ochranný nátěr betonu na bázi silanu impregnační dvojnásobný S1 (OS-A)</t>
  </si>
  <si>
    <t>https://podminky.urs.cz/item/CS_URS_2024_01/985324111</t>
  </si>
  <si>
    <t>-1620422501</t>
  </si>
  <si>
    <t>695363679</t>
  </si>
  <si>
    <t>-1886413900</t>
  </si>
  <si>
    <t>21,921*14 'Přepočtené koeficientem množství</t>
  </si>
  <si>
    <t>722340294</t>
  </si>
  <si>
    <t>998011001</t>
  </si>
  <si>
    <t>Přesun hmot pro budovy zděné v do 6 m</t>
  </si>
  <si>
    <t>338755508</t>
  </si>
  <si>
    <t>Přesun hmot pro budovy občanské výstavby, bydlení, výrobu a služby s nosnou svislou konstrukcí zděnou z cihel, tvárnic nebo kamene vodorovná dopravní vzdálenost do 100 m základní pro budovy výšky do 6 m</t>
  </si>
  <si>
    <t>https://podminky.urs.cz/item/CS_URS_2024_01/998011001</t>
  </si>
  <si>
    <t>Dodávka a montáž plastové krytky sloupku</t>
  </si>
  <si>
    <t>-2042746718</t>
  </si>
  <si>
    <t>767995112</t>
  </si>
  <si>
    <t>Montáž atypických zámečnických konstrukcí hm přes 5 do 10 kg</t>
  </si>
  <si>
    <t>681750590</t>
  </si>
  <si>
    <t>Montáž ostatních atypických zámečnických konstrukcí hmotnosti přes 5 do 10 kg</t>
  </si>
  <si>
    <t>https://podminky.urs.cz/item/CS_URS_2024_01/767995112</t>
  </si>
  <si>
    <t>1,2*8,31*21</t>
  </si>
  <si>
    <t>patky pod sloupek</t>
  </si>
  <si>
    <t>14550258</t>
  </si>
  <si>
    <t>profil ocelový svařovaný jakost S235 průřez čtvercový 60x60x5mm</t>
  </si>
  <si>
    <t>1521950952</t>
  </si>
  <si>
    <t>1,2*0,00831*21</t>
  </si>
  <si>
    <t>13511120</t>
  </si>
  <si>
    <t>ocel široká jakost S235JR 160x10mm</t>
  </si>
  <si>
    <t>1243759372</t>
  </si>
  <si>
    <t>0,16*21*0,01256</t>
  </si>
  <si>
    <t>998767101</t>
  </si>
  <si>
    <t>Přesun hmot tonážní pro zámečnické konstrukce v objektech v do 6 m</t>
  </si>
  <si>
    <t>-453185809</t>
  </si>
  <si>
    <t>Přesun hmot pro zámečnické konstrukce stanovený z hmotnosti přesunovaného materiálu vodorovná dopravní vzdálenost do 50 m základní v objektech výšky do 6 m</t>
  </si>
  <si>
    <t>https://podminky.urs.cz/item/CS_URS_2024_01/998767101</t>
  </si>
  <si>
    <t>783</t>
  </si>
  <si>
    <t>Dokončovací práce - nátěry</t>
  </si>
  <si>
    <t>783114101</t>
  </si>
  <si>
    <t>Základní jednonásobný syntetický nátěr truhlářských konstrukcí</t>
  </si>
  <si>
    <t>762955705</t>
  </si>
  <si>
    <t>Základní nátěr truhlářských konstrukcí jednonásobný syntetický</t>
  </si>
  <si>
    <t>https://podminky.urs.cz/item/CS_URS_2024_01/783114101</t>
  </si>
  <si>
    <t>oplocení zídka</t>
  </si>
  <si>
    <t>80*1,15</t>
  </si>
  <si>
    <t>92*2 'Přepočtené koeficientem množství</t>
  </si>
  <si>
    <t>783118211</t>
  </si>
  <si>
    <t>Lakovací dvojnásobný syntetický nátěr truhlářských konstrukcí s mezibroušením</t>
  </si>
  <si>
    <t>1124570422</t>
  </si>
  <si>
    <t>Lakovací nátěr truhlářských konstrukcí dvojnásobný s mezibroušením syntetický</t>
  </si>
  <si>
    <t>https://podminky.urs.cz/item/CS_URS_2024_01/783118211</t>
  </si>
  <si>
    <t>783301311</t>
  </si>
  <si>
    <t>Odmaštění zámečnických konstrukcí vodou ředitelným odmašťovačem</t>
  </si>
  <si>
    <t>-2069970799</t>
  </si>
  <si>
    <t>Příprava podkladu zámečnických konstrukcí před provedením nátěru odmaštění odmašťovačem vodou ředitelným</t>
  </si>
  <si>
    <t>https://podminky.urs.cz/item/CS_URS_2024_01/783301311</t>
  </si>
  <si>
    <t>(0,06)*4*1,2*21</t>
  </si>
  <si>
    <t>783314201</t>
  </si>
  <si>
    <t>Základní antikorozní jednonásobný syntetický standardní nátěr zámečnických konstrukcí</t>
  </si>
  <si>
    <t>-960465146</t>
  </si>
  <si>
    <t>Základní antikorozní nátěr zámečnických konstrukcí jednonásobný syntetický standardní</t>
  </si>
  <si>
    <t>https://podminky.urs.cz/item/CS_URS_2024_01/783314201</t>
  </si>
  <si>
    <t>783315101</t>
  </si>
  <si>
    <t>Mezinátěr jednonásobný syntetický standardní zámečnických konstrukcí</t>
  </si>
  <si>
    <t>1789099749</t>
  </si>
  <si>
    <t>Mezinátěr zámečnických konstrukcí jednonásobný syntetický standardní</t>
  </si>
  <si>
    <t>https://podminky.urs.cz/item/CS_URS_2024_01/783315101</t>
  </si>
  <si>
    <t>783317101</t>
  </si>
  <si>
    <t>Krycí jednonásobný syntetický standardní nátěr zámečnických konstrukcí</t>
  </si>
  <si>
    <t>977452487</t>
  </si>
  <si>
    <t>Krycí nátěr (email) zámečnických konstrukcí jednonásobný syntetický standardní</t>
  </si>
  <si>
    <t>https://podminky.urs.cz/item/CS_URS_2024_01/783317101</t>
  </si>
  <si>
    <t>Změření reálných rozměrů oplocení a provedení dílenské dokumentace na zhotovení oplocení</t>
  </si>
  <si>
    <t>675334074</t>
  </si>
  <si>
    <t>SO 05 - Oplocení</t>
  </si>
  <si>
    <t>132112131</t>
  </si>
  <si>
    <t>Hloubení nezapažených rýh šířky do 800 mm v soudržných horninách třídy těžitelnosti I skupiny 1 a 2 ručně</t>
  </si>
  <si>
    <t>-1062819622</t>
  </si>
  <si>
    <t>Hloubení nezapažených rýh šířky do 800 mm ručně s urovnáním dna do předepsaného profilu a spádu v hornině třídy těžitelnosti I skupiny 1 a 2 soudržných</t>
  </si>
  <si>
    <t>https://podminky.urs.cz/item/CS_URS_2024_01/132112131</t>
  </si>
  <si>
    <t>Oplocení areálové – z ul. Slovanské</t>
  </si>
  <si>
    <t xml:space="preserve">Odkopání zdi z areálu školy  </t>
  </si>
  <si>
    <t>0,2*0,5*36</t>
  </si>
  <si>
    <t>Oplocení areálové – z ul. Jiráskovy</t>
  </si>
  <si>
    <t>0,2*0,5*37</t>
  </si>
  <si>
    <t>348262404</t>
  </si>
  <si>
    <t>Plot z betonových bloků ukončení plotové zdi krycí deskou hladkou přírodní</t>
  </si>
  <si>
    <t>-1629978835</t>
  </si>
  <si>
    <t>Ploty z betonových bloků - systém suchého zdění ukončení plotové zdi krycí deskou lepenou mrazuvzdorným lepidlem hladkou přírodní (šedou)</t>
  </si>
  <si>
    <t>https://podminky.urs.cz/item/CS_URS_2024_01/348262404</t>
  </si>
  <si>
    <t>2,75*6</t>
  </si>
  <si>
    <t>2,75*2</t>
  </si>
  <si>
    <t>762195000</t>
  </si>
  <si>
    <t>Spojovací prostředky pro montáž stěn, příček, bednění stěn</t>
  </si>
  <si>
    <t>-265093575</t>
  </si>
  <si>
    <t>Spojovací prostředky stěn a příček hřebíky, svorníky, fixační prkna</t>
  </si>
  <si>
    <t>https://podminky.urs.cz/item/CS_URS_2024_01/762195000</t>
  </si>
  <si>
    <t>622635041</t>
  </si>
  <si>
    <t>Oprava spárování cihelného zdiva stěn MC v rozsahu přes 40 do 50 %</t>
  </si>
  <si>
    <t>2102513039</t>
  </si>
  <si>
    <t>Oprava spárování cihelného zdiva cementovou maltou včetně vysekání a vyčištění spár stěn, v rozsahu opravované plochy přes 40 do 50 %</t>
  </si>
  <si>
    <t>https://podminky.urs.cz/item/CS_URS_2024_01/622635041</t>
  </si>
  <si>
    <t xml:space="preserve">Očištění zděných sloupků </t>
  </si>
  <si>
    <t>0,32*4*1,35*12</t>
  </si>
  <si>
    <t>12,6</t>
  </si>
  <si>
    <t>782991111</t>
  </si>
  <si>
    <t>Penetrace podkladu obkladu z kamene</t>
  </si>
  <si>
    <t>1902741878</t>
  </si>
  <si>
    <t>Obklady z kamene - ostatní práce penetrace podkladu</t>
  </si>
  <si>
    <t>https://podminky.urs.cz/item/CS_URS_2024_01/782991111</t>
  </si>
  <si>
    <t>642209584</t>
  </si>
  <si>
    <t>1*4</t>
  </si>
  <si>
    <t>Zábradlí u terasy</t>
  </si>
  <si>
    <t>14*4</t>
  </si>
  <si>
    <t>Zábradlí u 2. vstupu do budovy</t>
  </si>
  <si>
    <t>4*4</t>
  </si>
  <si>
    <t>Sloupky pro úchyt zastínění</t>
  </si>
  <si>
    <t>3*4</t>
  </si>
  <si>
    <t>-1610208248</t>
  </si>
  <si>
    <t>1601170419</t>
  </si>
  <si>
    <t>Brány a branky stávající – rekonstrukce</t>
  </si>
  <si>
    <t>966049831</t>
  </si>
  <si>
    <t>Rozebrání prefabrikovaných plotových desek betonových</t>
  </si>
  <si>
    <t>-820485752</t>
  </si>
  <si>
    <t>https://podminky.urs.cz/item/CS_URS_2024_01/966049831</t>
  </si>
  <si>
    <t xml:space="preserve">Odbourání betonových zákrytových desek (2,75 x 0,42 x 0,07 m) </t>
  </si>
  <si>
    <t>1905222014</t>
  </si>
  <si>
    <t>0,38*4*0,07*12</t>
  </si>
  <si>
    <t>0,38*0,38*12</t>
  </si>
  <si>
    <t>(2,75+0,42)*2*0,07*12</t>
  </si>
  <si>
    <t>2,75*0,42*12</t>
  </si>
  <si>
    <t>1853359641</t>
  </si>
  <si>
    <t>998232110</t>
  </si>
  <si>
    <t>Přesun hmot pro oplocení zděné z cihel nebo tvárnic v do 3 m</t>
  </si>
  <si>
    <t>-1753257995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</si>
  <si>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</si>
  <si>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https://podminky.urs.cz/item/CS_URS_2024_01/998232110</t>
  </si>
  <si>
    <t xml:space="preserve">Výměna kliky u kování </t>
  </si>
  <si>
    <t>-1621716379</t>
  </si>
  <si>
    <t xml:space="preserve">Brány a branky stávající – rekonstrukce: </t>
  </si>
  <si>
    <t>767003</t>
  </si>
  <si>
    <t xml:space="preserve">Kování branky včetně kliky se zámkem určeným školou + Zápatka kování </t>
  </si>
  <si>
    <t>806470468</t>
  </si>
  <si>
    <t>Oplocení v severní části u zdi</t>
  </si>
  <si>
    <t>Oplocení u terasy</t>
  </si>
  <si>
    <t>76701</t>
  </si>
  <si>
    <t>Plotový dílec kovový, výška dílce 1200 mm, vč. dopravy a povrchové úpravy</t>
  </si>
  <si>
    <t>609224614</t>
  </si>
  <si>
    <t>Poznámka k položce:
Plotový dílec kovový (profil vertikálních prvků 12 x 12 mm, výška dílce 1200 mm , se dvěma horizontálními pásovinami)</t>
  </si>
  <si>
    <t>76702</t>
  </si>
  <si>
    <t>Nová kovová brána s kováním, vč. dopravy a povrchové úpravy</t>
  </si>
  <si>
    <t>1396041842</t>
  </si>
  <si>
    <t>Poznámka k položce:
(zachována výška oplocení; dvoukřídlá brána s otevíráním uprostřed; řešeny zápatky do betonové dlažby; kotvena na původní kovové sloupky; brány budou provedeny ve stejném provedení jeklů jako oplocení, dodrženy budou rozestupy mezi vertikálními částmi jako u oplocení tj. 800 mm) … 2 ks Nátěr kovových sloupků (stejná RAL jako oplocení a brány)… 4 ks</t>
  </si>
  <si>
    <t>76703</t>
  </si>
  <si>
    <t>Vstupní kovová branka včetně kování, vč. dopravy a povrchové úpravy</t>
  </si>
  <si>
    <t>-800981682</t>
  </si>
  <si>
    <t>Poznámka k položce:
(výška zároveň s oplocením; včetně kotvení do zděného sloupku nebo na sloupek; provedeny ve stejném provedení jeklů jako oplocení, dodrženy budou rozestupy mezi vertikálními částmi jako u oplocení tj. 800 mm) … 2 ks Klíče (k brankám i branám budou stejné) … 10 ks</t>
  </si>
  <si>
    <t>76704</t>
  </si>
  <si>
    <t xml:space="preserve">Zábradlí z kovového svařence, do výšky 900 mm, vč. dopravy a povrchové úpravy </t>
  </si>
  <si>
    <t>994856725</t>
  </si>
  <si>
    <t>Poznámka k položce:
Zábradlí z kovového svařence (do výšky 900 mm, rozptyl mezi vertikálními jeklovými pruty 800 mm, jekl je stejně jako u oplocení z profilu 12 x 12 mm pozink s komaxitem, barevnost dle určení investora)</t>
  </si>
  <si>
    <t>10,4</t>
  </si>
  <si>
    <t>76705</t>
  </si>
  <si>
    <t>Jeklový sloupek 60 x 60 x 900 mm s kotvící patkou, vč. dopravy a povrchové úpravy</t>
  </si>
  <si>
    <t>-1174346054</t>
  </si>
  <si>
    <t>Poznámka k položce:
Jeklový sloupek 60 x 60 x 900 mm s kotvící patkou (s kotvením chemickou kotvou a průvlakovýma kotva 4 ks včetně krytek, barevnost dle určení investora)</t>
  </si>
  <si>
    <t>76706</t>
  </si>
  <si>
    <t>Zábradlí u rampy (výška 900 mm, 3 horizontální pásoviny), vč. dopravy a povrchové úpravy</t>
  </si>
  <si>
    <t>-797792818</t>
  </si>
  <si>
    <t>Zábradlí u rampy</t>
  </si>
  <si>
    <t>4,67</t>
  </si>
  <si>
    <t>76707</t>
  </si>
  <si>
    <t>Kovové oplocení s výškou 1000 mm, vč. dopravy a povrchové úpravy</t>
  </si>
  <si>
    <t>1839734360</t>
  </si>
  <si>
    <t>Poznámka k položce:
Kovové oplocení s výškou 1000 mm (jekl 12 x 12 mm, spojen 2 ks horizontální pásoviny 30 x 5 mm, odstup vertikálních jeklů 800 mm, pozink s komaxitem, barevnost dle určení investora)</t>
  </si>
  <si>
    <t>2,5</t>
  </si>
  <si>
    <t>76708</t>
  </si>
  <si>
    <t>Branka kovová jednokřídlá (900 X 900 mm), vč. dopravy a povrchové úpravy</t>
  </si>
  <si>
    <t>-1636793015</t>
  </si>
  <si>
    <t>7671</t>
  </si>
  <si>
    <t>Odstranění starých úchytů oplocení a zapravení omítkou</t>
  </si>
  <si>
    <t>-508340387</t>
  </si>
  <si>
    <t>7672</t>
  </si>
  <si>
    <t>Demontáž kovových bran a branek (6 m)</t>
  </si>
  <si>
    <t>-71016221</t>
  </si>
  <si>
    <t>998767211</t>
  </si>
  <si>
    <t>Přesun hmot procentní pro zámečnické konstrukce s omezením mechanizace v objektech v do 6 m</t>
  </si>
  <si>
    <t>%</t>
  </si>
  <si>
    <t>-543079285</t>
  </si>
  <si>
    <t>Přesun hmot pro zámečnické konstrukce stanovený procentní sazbou (%) z ceny vodorovná dopravní vzdálenost do 50 m s omezením mechanizace v objektech výšky do 6 m</t>
  </si>
  <si>
    <t>https://podminky.urs.cz/item/CS_URS_2024_01/998767211</t>
  </si>
  <si>
    <t>783001</t>
  </si>
  <si>
    <t>Očištění a natření pigmentovanou antikorozní barvou vhodnou pro venkovní užití - kovového úchytu pro kotvení oplocení ve sloupku</t>
  </si>
  <si>
    <t>1767238869</t>
  </si>
  <si>
    <t>783823143</t>
  </si>
  <si>
    <t>Penetrační silikátový nátěr lícového zdiva</t>
  </si>
  <si>
    <t>993008547</t>
  </si>
  <si>
    <t>Penetrační nátěr omítek hladkých zdiva lícového silikátový</t>
  </si>
  <si>
    <t>https://podminky.urs.cz/item/CS_URS_2024_01/783823143</t>
  </si>
  <si>
    <t xml:space="preserve">Nátěr silikátovou tónovanou barvou pro venkovní užití zděných sloupků </t>
  </si>
  <si>
    <t>783827503</t>
  </si>
  <si>
    <t>Krycí dvojnásobný silikátový nátěr lícového zdiva</t>
  </si>
  <si>
    <t>-1394590662</t>
  </si>
  <si>
    <t>Krycí (ochranný ) nátěr omítek dvojnásobný hladkých zdiva lícového silikátový</t>
  </si>
  <si>
    <t>https://podminky.urs.cz/item/CS_URS_2024_01/783827503</t>
  </si>
  <si>
    <t>783897611</t>
  </si>
  <si>
    <t>Příplatek k cenám dvojnásobného krycího nátěru omítek za barevné provedení v odstínu středně sytém</t>
  </si>
  <si>
    <t>-1408067172</t>
  </si>
  <si>
    <t>Krycí (ochranný ) nátěr omítek Příplatek k cenám za provádění barevného nátěru v odstínu středně sytém dvojnásobného</t>
  </si>
  <si>
    <t>https://podminky.urs.cz/item/CS_URS_2024_01/783897611</t>
  </si>
  <si>
    <t>SO 06 - Herní prvky a mobiliář</t>
  </si>
  <si>
    <t xml:space="preserve">      91 - Doplňující konstrukce a práce</t>
  </si>
  <si>
    <t>91</t>
  </si>
  <si>
    <t>Doplňující konstrukce a práce</t>
  </si>
  <si>
    <t>91001</t>
  </si>
  <si>
    <t>Dodávka, montáž vč dopravy herní prvek č.1 - pyramida</t>
  </si>
  <si>
    <t>-1445913659</t>
  </si>
  <si>
    <t>91002</t>
  </si>
  <si>
    <t xml:space="preserve">Dodávka, montáž vč dopravy herní prvek č.2 - horolezecká stěna </t>
  </si>
  <si>
    <t>-1999778626</t>
  </si>
  <si>
    <t>91003</t>
  </si>
  <si>
    <t>Dodávka, montáž vč dopravy herní prvek č.3 - dům</t>
  </si>
  <si>
    <t>1276468201</t>
  </si>
  <si>
    <t>91004</t>
  </si>
  <si>
    <t>Dodávka, montáž vč dopravy herní prvek č.4 - skluzavka</t>
  </si>
  <si>
    <t>971307847</t>
  </si>
  <si>
    <t>91005</t>
  </si>
  <si>
    <t>Dodávka, montáž vč dopravy herní prvek č.5 - pískoviště</t>
  </si>
  <si>
    <t>547987082</t>
  </si>
  <si>
    <t xml:space="preserve">Poznámka k položce:
Pískoviště bude vytvořeno z dubového masivu, kmene dubů seřezaných do hranolů, o rozměru 3 x 3 m s vnitřním rozměrem 2,2 x 2,2 m. Sedací výška bude 0,3-0,4 m. Dřevo nebude nijak ošetřeno, jelikož se jedná o dřevo, které se samo dobře konzervuje. Před převzetím budou zkontrolovány suky či jádrová hmota. Všechny hranoly budou opatřeny fasetou, budou zaholovány tak, aby nemohlo dojít k oděrkám. 
Nutno počítat s vnitřní náplní pískoviště písek určený pro pískoviště dětských hřišť dle hygienických požadavků a norem ČSN EN 1177 (mocnost 0,8 m) … 8 m3
Úchyty na zakrývací plachtu …  24 ks
Zakrývací plachta  na pískoviště s bočními úchyty (rozměr min. 3 x 3 m) … 2 ks
</t>
  </si>
  <si>
    <t>91006</t>
  </si>
  <si>
    <t>Dodávka, montáž vč dopravy herní prvek č.6 - houpací kůň</t>
  </si>
  <si>
    <t>548372639</t>
  </si>
  <si>
    <t>91007</t>
  </si>
  <si>
    <t>Dodávka, montáž vč dopravy herní prvek č.7 - síť</t>
  </si>
  <si>
    <t>-793673421</t>
  </si>
  <si>
    <t>91008</t>
  </si>
  <si>
    <t>Dodávka, montáž vč dopravy - krmítka</t>
  </si>
  <si>
    <t>1526970705</t>
  </si>
  <si>
    <t xml:space="preserve">Poznámka k položce:
Krmítka budou konstruována ze dřevěných prken. Připomínat budou dům se sedlovou střechou, bez štítových stěn. Rozměr základny bude 0,3 x 0,4 m. Krmítka budou opatřeny stejným nátěrem jako zbytek herních prvků, ve dvou vrstvách. Krmítka budou umístěny na dřevěných tyčích, aby měli ptáci lepší příležitost k jejich návštěvě. </t>
  </si>
  <si>
    <t>91009</t>
  </si>
  <si>
    <t>Dodávka, montáž vč dopravy - Hmyzí hotel</t>
  </si>
  <si>
    <t>1523705451</t>
  </si>
  <si>
    <t xml:space="preserve">Poznámka k položce:
Hmyzí hotel je doplňkovým místem pro pozorování života v zahradě. Hmyzí hotel je mobiliář vyhotovený v obdobném duchu jako krmítka, zakázkovou výrobou. Jde o dřevěný obal z desek, lakován 2 nátěry lazury. Uvnitř jsou vyhotoveny přihrádky. Ty si děti spolu s učiteli společně vyplní různými druhy materiálů. V zimních měsících pak bude prvek využíván hmyzem pro přezimování. </t>
  </si>
  <si>
    <t>91010</t>
  </si>
  <si>
    <t>Dodávka, montáž vč dopravy - Kmeny – broukoviště</t>
  </si>
  <si>
    <t>-981254912</t>
  </si>
  <si>
    <t xml:space="preserve">Poznámka k položce:
V rámci kácení byly seřezány a ponechán některé kmeny. Pro ně bylo vytvořeno vyštěrkované podloží pod douglaskami. Kmeny byly rozřezány na díly o velikosti 20, 30 a 40 cm. Jednotlivé díly budou uloženy vedle sebe. Toto je dočasný prvek pozorování degradace dřeva, případně pozorování brouků, odhad jeho životnosti je 5 let. V případě špatného stavu budou kmeny odvezeny. </t>
  </si>
  <si>
    <t>91011</t>
  </si>
  <si>
    <t>Dodávka, montáž vč dopravy - Hadice s tryskami</t>
  </si>
  <si>
    <t>383116645</t>
  </si>
  <si>
    <t xml:space="preserve">Poznámka k položce:
Hadice délky  min.  30 metrů  … 1 ks
Násada na vodovodní kohoutek … 1 ks
Koncovky na zahradní hadici  - mlžítko (3 ks) v řadě, sprcha (1 ks) … 4 ks
Úchyty na upevnění  hadice k připravenému kotvení … 3 ks
</t>
  </si>
  <si>
    <t>91012</t>
  </si>
  <si>
    <t>Dodávka, montáž vč dopravy - Tabule na zdi</t>
  </si>
  <si>
    <t>307693170</t>
  </si>
  <si>
    <t xml:space="preserve">Poznámka k položce:
Tabule na zdi (lepená deska s minimální nasákavostí upevněná na zídce průvlakovými vruty a chem. kotvou ve 4 místech, nátěr černé tabulové barvy    pro venkovní využití, rozměr 1,5 x 1,5 m) </t>
  </si>
  <si>
    <t>91013</t>
  </si>
  <si>
    <t xml:space="preserve">Dodávka, montáž vč dopravy - Plachta pro zastínění  terasy  </t>
  </si>
  <si>
    <t>-2055927227</t>
  </si>
  <si>
    <t xml:space="preserve">Dodávka, montáž vč dopravy - Plachta pro zastínění terasy </t>
  </si>
  <si>
    <t xml:space="preserve">Poznámka k položce:
Plachta pro zastínění  terasy  (s úchyty s béžové barvě, rozměr 3,5 x 4,9 m, trojúhelníkový tvar ) </t>
  </si>
  <si>
    <t>91014</t>
  </si>
  <si>
    <t xml:space="preserve">Dodávka, montáž vč dopravy - Lana do svahu  </t>
  </si>
  <si>
    <t>-1009117808</t>
  </si>
  <si>
    <t xml:space="preserve">Dodávka, montáž vč dopravy - Lana do svahu </t>
  </si>
  <si>
    <t xml:space="preserve">Poznámka k položce:
Lana do svahu  (betonová patka do hloubky 0.8 m, v ní na chemické kotvě přidáno  zavrtáno  nerezové oko, polyuretanové lano o délce  3,8 m) </t>
  </si>
  <si>
    <t>91015</t>
  </si>
  <si>
    <t xml:space="preserve">Dodávka, montáž vč dopravy - Stromová kruhová lavice  </t>
  </si>
  <si>
    <t>147013371</t>
  </si>
  <si>
    <t xml:space="preserve">Dodávka, montáž vč dopravy - Stromová kruhová lavice </t>
  </si>
  <si>
    <t xml:space="preserve">Poznámka k položce:
Stromová kruhová lavice  (průměr 2,9 m, vnitřní otvor  2 m, výška sezení  0,4m; materiál modřín) </t>
  </si>
  <si>
    <t>91016</t>
  </si>
  <si>
    <t>Nástřik skákacího panáka na betonovou terasu</t>
  </si>
  <si>
    <t>-141635465</t>
  </si>
  <si>
    <t>91017</t>
  </si>
  <si>
    <t>Nástřik housenky s abecedou na betonovou terasu</t>
  </si>
  <si>
    <t>387790829</t>
  </si>
  <si>
    <t>SO 07 - Sadové úpravy</t>
  </si>
  <si>
    <t>181111111</t>
  </si>
  <si>
    <t>Plošná úprava terénu do 500 m2 zemina skupiny 1 až 4 nerovnosti přes 50 do 100 mm v rovinně a svahu do 1:5</t>
  </si>
  <si>
    <t>-394842947</t>
  </si>
  <si>
    <t>Plošná úprava terénu v zemině skupiny 1 až 4 s urovnáním povrchu bez doplnění ornice souvislé plochy do 500 m2 při nerovnostech terénu přes 50 do 100 mm v rovině nebo na svahu do 1:5</t>
  </si>
  <si>
    <t>https://podminky.urs.cz/item/CS_URS_2024_01/181111111</t>
  </si>
  <si>
    <t>181411131</t>
  </si>
  <si>
    <t>Založení parkového trávníku výsevem pl do 1000 m2 v rovině a ve svahu do 1:5</t>
  </si>
  <si>
    <t>480319638</t>
  </si>
  <si>
    <t>Založení trávníku na půdě předem připravené plochy do 1000 m2 výsevem včetně utažení parkového v rovině nebo na svahu do 1:5</t>
  </si>
  <si>
    <t>https://podminky.urs.cz/item/CS_URS_2024_01/181411131</t>
  </si>
  <si>
    <t>00572420</t>
  </si>
  <si>
    <t>osivo směs travní parková okrasná</t>
  </si>
  <si>
    <t>1041625526</t>
  </si>
  <si>
    <t>412*0,02 'Přepočtené koeficientem množství</t>
  </si>
  <si>
    <t>182303111</t>
  </si>
  <si>
    <t>Doplnění zeminy nebo substrátu na travnatých plochách tl do 50 mm rovina v rovinně a svahu do 1:5</t>
  </si>
  <si>
    <t>1466913468</t>
  </si>
  <si>
    <t>Doplnění zeminy nebo substrátu na travnatých plochách tloušťky do 50 mm v rovině nebo na svahu do 1:5</t>
  </si>
  <si>
    <t>https://podminky.urs.cz/item/CS_URS_2024_01/182303111</t>
  </si>
  <si>
    <t>Rekonstrukce travnatých ploch</t>
  </si>
  <si>
    <t>412</t>
  </si>
  <si>
    <t>10371500</t>
  </si>
  <si>
    <t>substrát pro trávníky VL</t>
  </si>
  <si>
    <t>1358630585</t>
  </si>
  <si>
    <t>412*0,03</t>
  </si>
  <si>
    <t>12,36*0,051 'Přepočtené koeficientem množství</t>
  </si>
  <si>
    <t>183101221</t>
  </si>
  <si>
    <t>Jamky pro výsadbu s výměnou 50 % půdy zeminy skupiny 1 až 4 obj přes 0,4 do 1 m3 v rovině a svahu do 1:5</t>
  </si>
  <si>
    <t>1754765599</t>
  </si>
  <si>
    <t>Hloubení jamek pro vysazování rostlin v zemině skupiny 1 až 4 s výměnou půdy z 50% v rovině nebo na svahu do 1:5, objemu přes 0,40 do 1,00 m3</t>
  </si>
  <si>
    <t>https://podminky.urs.cz/item/CS_URS_2024_01/183101221</t>
  </si>
  <si>
    <t>VÝSADBA STROMU KLASICKY – stromy listnaté</t>
  </si>
  <si>
    <t>10321100</t>
  </si>
  <si>
    <t>zahradní substrát pro výsadbu VL</t>
  </si>
  <si>
    <t>1195987908</t>
  </si>
  <si>
    <t>7*0,3</t>
  </si>
  <si>
    <t>2,1*0,5 'Přepočtené koeficientem množství</t>
  </si>
  <si>
    <t>58333625</t>
  </si>
  <si>
    <t>kamenivo těžené hrubé frakce 4/8</t>
  </si>
  <si>
    <t>-1940317494</t>
  </si>
  <si>
    <t>7*0,6*0,1</t>
  </si>
  <si>
    <t>0,42*1,8 'Přepočtené koeficientem množství</t>
  </si>
  <si>
    <t>58333651</t>
  </si>
  <si>
    <t>kamenivo těžené hrubé frakce 8/16</t>
  </si>
  <si>
    <t>-1168141114</t>
  </si>
  <si>
    <t>7*0,6*0,2</t>
  </si>
  <si>
    <t>0,84*1,8 'Přepočtené koeficientem množství</t>
  </si>
  <si>
    <t>58337308</t>
  </si>
  <si>
    <t>štěrkopísek frakce 0/2</t>
  </si>
  <si>
    <t>1542429464</t>
  </si>
  <si>
    <t>M10001</t>
  </si>
  <si>
    <t>Fyzikální půdní kondicionér např. TERRACOTTEM Universal</t>
  </si>
  <si>
    <t>84966714</t>
  </si>
  <si>
    <t>Poznámka k položce:
1,5-2 kg/m3 (nebo podle návodu na poměr vzhledem k množství substrátu)</t>
  </si>
  <si>
    <t>7*0,6*2</t>
  </si>
  <si>
    <t>M10002</t>
  </si>
  <si>
    <t>Plné zásobní hnojivo např. SILVAMIX</t>
  </si>
  <si>
    <t>781470697</t>
  </si>
  <si>
    <t>Plné zásobní hnojivo např. SILVAMIX, speciální pomalu rozpustné hnojivo (ve formě tablet á 10 g) s vysokým obsahem živin.</t>
  </si>
  <si>
    <t>Poznámka k položce:
Hnojivo (např. Silvamix) 3kg / 1m3 (nebo dle návodu)</t>
  </si>
  <si>
    <t>7*0,6*3</t>
  </si>
  <si>
    <t>183106612</t>
  </si>
  <si>
    <t>Ochrana stromu protikořenovou clonou v rovině nebo na svahu do 1:5 hl přes 500 do 700 mm</t>
  </si>
  <si>
    <t>421027649</t>
  </si>
  <si>
    <t>Instalace protikořenových bariér do předem vyhloubené rýhy, včetně zásypu a hutnění v rovině nebo na svahu do 1:5, hloubky přes 500 do 700 mm</t>
  </si>
  <si>
    <t>https://podminky.urs.cz/item/CS_URS_2024_01/183106612</t>
  </si>
  <si>
    <t>Umístění protikořenující fólie u stromů</t>
  </si>
  <si>
    <t>5*1</t>
  </si>
  <si>
    <t>69311086</t>
  </si>
  <si>
    <t>geotextilie netkaná separační, ochranná, filtrační, drenážní PP 1000g/m2</t>
  </si>
  <si>
    <t>-1307083954</t>
  </si>
  <si>
    <t>5*1,2 'Přepočtené koeficientem množství</t>
  </si>
  <si>
    <t>183117112</t>
  </si>
  <si>
    <t>Rýhy pro protikořenové textilie v zemině skupiny 1 až 4 hl přes 0,6 do 0,8 m š do 0,6 m v rovině a svahu do 1:5</t>
  </si>
  <si>
    <t>-173721531</t>
  </si>
  <si>
    <t>Hloubení rýh pro instalaci protikořenových bariér zapažených i nezapažených, v zemině skupiny 1 až 4, šířky do 600 mm v rovině nebo na svahu do 1:5, hloubky přes 600 do 800 mm</t>
  </si>
  <si>
    <t>https://podminky.urs.cz/item/CS_URS_2024_01/183117112</t>
  </si>
  <si>
    <t>183205111</t>
  </si>
  <si>
    <t>Založení záhonu v rovině a svahu do 1:5 zemina skupiny 1 a 2</t>
  </si>
  <si>
    <t>1866682662</t>
  </si>
  <si>
    <t>Založení záhonu pro výsadbu rostlin v rovině nebo na svahu do 1:5 v zemině skupiny 1 až 2</t>
  </si>
  <si>
    <t>https://podminky.urs.cz/item/CS_URS_2024_01/183205111</t>
  </si>
  <si>
    <t xml:space="preserve">keře </t>
  </si>
  <si>
    <t>66</t>
  </si>
  <si>
    <t>183211211</t>
  </si>
  <si>
    <t>Založení štěrkového záhonu pro výsadbu trvalek v rovině nebo ve svahu do 1:5 v zemině skupiny 1 až 4</t>
  </si>
  <si>
    <t>2131287933</t>
  </si>
  <si>
    <t>Založení štěrkového záhonu pro výsadbu trvalek v zemině skupiny 1 až 4 v rovině nebo na svahu do 1:5</t>
  </si>
  <si>
    <t>https://podminky.urs.cz/item/CS_URS_2024_01/183211211</t>
  </si>
  <si>
    <t>trvalky</t>
  </si>
  <si>
    <t>9,1</t>
  </si>
  <si>
    <t>58344155</t>
  </si>
  <si>
    <t>štěrkodrť frakce 0/22</t>
  </si>
  <si>
    <t>-1735758189</t>
  </si>
  <si>
    <t>9,1*0,1</t>
  </si>
  <si>
    <t>0,91*1,8 'Přepočtené koeficientem množství</t>
  </si>
  <si>
    <t>670018913</t>
  </si>
  <si>
    <t>66*0,6</t>
  </si>
  <si>
    <t>9,1*0,6</t>
  </si>
  <si>
    <t>183211312</t>
  </si>
  <si>
    <t>Výsadba trvalek prostokořenných</t>
  </si>
  <si>
    <t>-352125987</t>
  </si>
  <si>
    <t>Výsadba květin do připravené půdy se zalitím do připravené půdy, se zalitím trvalek prostokořenných</t>
  </si>
  <si>
    <t>https://podminky.urs.cz/item/CS_URS_2024_01/183211312</t>
  </si>
  <si>
    <t>VÝSADBA TRVALEK A TRAVIN T1-T12</t>
  </si>
  <si>
    <t>7+7+7+5+7+5+5+5+10+7+3+3</t>
  </si>
  <si>
    <t>MT1</t>
  </si>
  <si>
    <t>Echinacea ´Prairie Blaze Orange Sunset´, Třapatka nachová, vel. K11</t>
  </si>
  <si>
    <t>-195455008</t>
  </si>
  <si>
    <t>MT2</t>
  </si>
  <si>
    <t>Calamitha nepeta ssp. Nepeta, Marulka lékařská, vel. K11</t>
  </si>
  <si>
    <t>123614673</t>
  </si>
  <si>
    <t>MT3</t>
  </si>
  <si>
    <t>Nepeta faassenii ´Six Hills Giants´, Šanta, vel. K11</t>
  </si>
  <si>
    <t>-2142276563</t>
  </si>
  <si>
    <t>MT4</t>
  </si>
  <si>
    <t>Salvia oficinalis ´Purpurascens´, Šalvěj lékařská, vel. 1</t>
  </si>
  <si>
    <t>2094216443</t>
  </si>
  <si>
    <t>MT5</t>
  </si>
  <si>
    <t>Lavandula angustifolia ´Hidcote Blue´, Levandule, vel. K11</t>
  </si>
  <si>
    <t>-2125333305</t>
  </si>
  <si>
    <t>MT6</t>
  </si>
  <si>
    <t>Aquilegia vulgaris ´White Barlow´, Orlíček, vel. K11</t>
  </si>
  <si>
    <t>1462854241</t>
  </si>
  <si>
    <t>MT7</t>
  </si>
  <si>
    <t>Santolina chamaecyparissus, svatolína, vel. K9</t>
  </si>
  <si>
    <t>800175865</t>
  </si>
  <si>
    <t>Sanguisorba officinalis, Krvavec, vel. K11</t>
  </si>
  <si>
    <t>MT8</t>
  </si>
  <si>
    <t>Hemerocalis fluva, Denivka, vel. K13</t>
  </si>
  <si>
    <t>91908321</t>
  </si>
  <si>
    <t>MT9</t>
  </si>
  <si>
    <t>Thymus vulgaris, tymián, vel. K11</t>
  </si>
  <si>
    <t>-497341831</t>
  </si>
  <si>
    <t>MT10</t>
  </si>
  <si>
    <t>Allium schoenoprasum, pažitka, vel. K9</t>
  </si>
  <si>
    <t>-362100675</t>
  </si>
  <si>
    <t>MT11</t>
  </si>
  <si>
    <t>Melisa officinalis, meduňka, vel. K9</t>
  </si>
  <si>
    <t>-786239878</t>
  </si>
  <si>
    <t>MT12</t>
  </si>
  <si>
    <t>Mentha piperita, máta, vel. K9</t>
  </si>
  <si>
    <t>-1731047035</t>
  </si>
  <si>
    <t>183211313</t>
  </si>
  <si>
    <t>Výsadba cibulí nebo hlíz</t>
  </si>
  <si>
    <t>-157422938</t>
  </si>
  <si>
    <t>Výsadba květin do připravené půdy se zalitím do připravené půdy, se zalitím cibulí nebo hlíz</t>
  </si>
  <si>
    <t>https://podminky.urs.cz/item/CS_URS_2024_01/183211313</t>
  </si>
  <si>
    <t>VÝSADBA CIBULOVIN C1-C6</t>
  </si>
  <si>
    <t>300+300+50+50</t>
  </si>
  <si>
    <t>MC1</t>
  </si>
  <si>
    <t>Crocus ´Grose Gelbe´ krokus</t>
  </si>
  <si>
    <t>1707727451</t>
  </si>
  <si>
    <t>MC2</t>
  </si>
  <si>
    <t xml:space="preserve">Crocus ´Pickwick´ Krokus </t>
  </si>
  <si>
    <t>-1708431461</t>
  </si>
  <si>
    <t>MC3</t>
  </si>
  <si>
    <t>Narcissus poeticus, Narcis</t>
  </si>
  <si>
    <t>-1696130845</t>
  </si>
  <si>
    <t>MC4</t>
  </si>
  <si>
    <t>Muscari armeniacum, Modřenec</t>
  </si>
  <si>
    <t>-504333235</t>
  </si>
  <si>
    <t>183403141</t>
  </si>
  <si>
    <t>Obdělání půdy rytím starého trávníku v rovině a svahu do 1:5</t>
  </si>
  <si>
    <t>1328209962</t>
  </si>
  <si>
    <t>Obdělání půdy rytím starého trávníku v rovině nebo na svahu do 1:5</t>
  </si>
  <si>
    <t>https://podminky.urs.cz/item/CS_URS_2024_01/183403141</t>
  </si>
  <si>
    <t>183403153</t>
  </si>
  <si>
    <t>Obdělání půdy hrabáním v rovině a svahu do 1:5</t>
  </si>
  <si>
    <t>1398479177</t>
  </si>
  <si>
    <t>Obdělání půdy hrabáním v rovině nebo na svahu do 1:5</t>
  </si>
  <si>
    <t>https://podminky.urs.cz/item/CS_URS_2024_01/183403153</t>
  </si>
  <si>
    <t>183403161</t>
  </si>
  <si>
    <t>Obdělání půdy válením v rovině a svahu do 1:5</t>
  </si>
  <si>
    <t>1574831891</t>
  </si>
  <si>
    <t>Obdělání půdy válením v rovině nebo na svahu do 1:5</t>
  </si>
  <si>
    <t>https://podminky.urs.cz/item/CS_URS_2024_01/183403161</t>
  </si>
  <si>
    <t>184102115</t>
  </si>
  <si>
    <t>Výsadba dřeviny s balem D přes 0,5 do 0,6 m do jamky se zalitím v rovině a svahu do 1:5</t>
  </si>
  <si>
    <t>1553883530</t>
  </si>
  <si>
    <t>Výsadba dřeviny s balem do předem vyhloubené jamky se zalitím v rovině nebo na svahu do 1:5, při průměru balu přes 500 do 600 mm</t>
  </si>
  <si>
    <t>https://podminky.urs.cz/item/CS_URS_2024_01/184102115</t>
  </si>
  <si>
    <t>ML1</t>
  </si>
  <si>
    <t>Quercus robur, Dub letní, velikost 12-14</t>
  </si>
  <si>
    <t>1270243712</t>
  </si>
  <si>
    <t>ML2</t>
  </si>
  <si>
    <t>Acer platanoides, Javor mléč, velikost 12-14</t>
  </si>
  <si>
    <t>-1061545085</t>
  </si>
  <si>
    <t>ML3</t>
  </si>
  <si>
    <t>Prunus serrulata ´Sunset Boulevard´, sakura, velikost 12-14</t>
  </si>
  <si>
    <t>232421909</t>
  </si>
  <si>
    <t>184102211</t>
  </si>
  <si>
    <t>Výsadba keře bez balu v do 1 m do jamky se zalitím v rovině a svahu do 1:5</t>
  </si>
  <si>
    <t>1293143471</t>
  </si>
  <si>
    <t>Výsadba keře bez balu do předem vyhloubené jamky se zalitím v rovině nebo na svahu do 1:5 výšky do 1 m v terénu</t>
  </si>
  <si>
    <t>https://podminky.urs.cz/item/CS_URS_2024_01/184102211</t>
  </si>
  <si>
    <t>MKL2</t>
  </si>
  <si>
    <t>Amelanchier lamarckii ´Ballerina´, Muchovník, vel. 100-125</t>
  </si>
  <si>
    <t>-145244389</t>
  </si>
  <si>
    <t>184102212</t>
  </si>
  <si>
    <t>Výsadba keře bez balu v do 1 m do nádob nebo zvýšených záhonů se zalitím v rovině a svahu do 1:5</t>
  </si>
  <si>
    <t>-1327248430</t>
  </si>
  <si>
    <t>Výsadba keře bez balu do předem vyhloubené jamky se zalitím v rovině nebo na svahu do 1:5 výšky do 1 m do nádob nebo zvýšených záhonů</t>
  </si>
  <si>
    <t>https://podminky.urs.cz/item/CS_URS_2024_01/184102212</t>
  </si>
  <si>
    <t>VÝSADBA KEŘŮ KL1-KL2-KL3</t>
  </si>
  <si>
    <t>298+4+60</t>
  </si>
  <si>
    <t>MKL1</t>
  </si>
  <si>
    <t>Ribes sanguineum , Meruzalka krvavá, vel. 40-60</t>
  </si>
  <si>
    <t>-50051899</t>
  </si>
  <si>
    <t>-797809066</t>
  </si>
  <si>
    <t>MKL3</t>
  </si>
  <si>
    <t>-1896419754</t>
  </si>
  <si>
    <t>Vinca minor - barvínek menší, vel. 10-20</t>
  </si>
  <si>
    <t>184215133</t>
  </si>
  <si>
    <t>Ukotvení kmene dřevin v rovině nebo na svahu do 1:5 třemi kůly D do 0,1 m dl přes 2 do 3 m</t>
  </si>
  <si>
    <t>1969888595</t>
  </si>
  <si>
    <t>Ukotvení dřeviny kůly v rovině nebo na svahu do 1:5 třemi kůly, délky přes 2 do 3 m</t>
  </si>
  <si>
    <t>https://podminky.urs.cz/item/CS_URS_2024_01/184215133</t>
  </si>
  <si>
    <t>Poznámka k položce:
s 9 příčkami a třemi úvazky</t>
  </si>
  <si>
    <t>7*3</t>
  </si>
  <si>
    <t>60591255</t>
  </si>
  <si>
    <t>kůl vyvazovací dřevěný impregnovaný D 8cm dl 2,5m</t>
  </si>
  <si>
    <t>-1032835401</t>
  </si>
  <si>
    <t>21*3 'Přepočtené koeficientem množství</t>
  </si>
  <si>
    <t>184501141</t>
  </si>
  <si>
    <t>Zhotovení obalu z rákosové nebo kokosové rohože v rovině a svahu do 1:5</t>
  </si>
  <si>
    <t>1344359709</t>
  </si>
  <si>
    <t>Zhotovení obalu kmene z rákosové nebo kokosové rohože v rovině nebo na svahu do 1:5</t>
  </si>
  <si>
    <t>https://podminky.urs.cz/item/CS_URS_2024_01/184501141</t>
  </si>
  <si>
    <t>7*0,5*2</t>
  </si>
  <si>
    <t>61894003</t>
  </si>
  <si>
    <t>rákos ohradový neloupaný 60x200cm</t>
  </si>
  <si>
    <t>359989641</t>
  </si>
  <si>
    <t>7*1,1 'Přepočtené koeficientem množství</t>
  </si>
  <si>
    <t>184801121</t>
  </si>
  <si>
    <t>Ošetřování vysazených dřevin soliterních v rovině a svahu do 1:5</t>
  </si>
  <si>
    <t>-624034376</t>
  </si>
  <si>
    <t>Ošetření vysazených dřevin solitérních v rovině nebo na svahu do 1:5</t>
  </si>
  <si>
    <t>https://podminky.urs.cz/item/CS_URS_2024_01/184801121</t>
  </si>
  <si>
    <t>184801131</t>
  </si>
  <si>
    <t>Ošetřování vysazených dřevin ve skupinách v rovině a svahu do 1:5</t>
  </si>
  <si>
    <t>-1418072320</t>
  </si>
  <si>
    <t>Ošetření vysazených dřevin ve skupinách v rovině nebo na svahu do 1:5</t>
  </si>
  <si>
    <t>https://podminky.urs.cz/item/CS_URS_2024_01/184801131</t>
  </si>
  <si>
    <t>keře</t>
  </si>
  <si>
    <t>184806111</t>
  </si>
  <si>
    <t>Řez stromů netrnitých průklestem D koruny do 2 m</t>
  </si>
  <si>
    <t>210496091</t>
  </si>
  <si>
    <t>Řez stromů, keřů nebo růží průklestem stromů netrnitých, o průměru koruny do 2 m</t>
  </si>
  <si>
    <t>https://podminky.urs.cz/item/CS_URS_2024_01/184806111</t>
  </si>
  <si>
    <t>184813511</t>
  </si>
  <si>
    <t>Chemické odplevelení před založením kultury postřikem na široko v rovině a svahu do 1:5 ručně</t>
  </si>
  <si>
    <t>-630120021</t>
  </si>
  <si>
    <t>Chemické odplevelení půdy před založením kultury, trávníku nebo zpevněných ploch ručně o jakékoli výměře postřikem na široko v rovině nebo na svahu do 1:5</t>
  </si>
  <si>
    <t>https://podminky.urs.cz/item/CS_URS_2024_01/184813511</t>
  </si>
  <si>
    <t>trávník</t>
  </si>
  <si>
    <t>478*2 'Přepočtené koeficientem množství</t>
  </si>
  <si>
    <t>184813521</t>
  </si>
  <si>
    <t>Chemické odplevelení po založení kultury postřikem na široko v rovině a svahu do 1:5 ručně</t>
  </si>
  <si>
    <t>1656181283</t>
  </si>
  <si>
    <t>Chemické odplevelení po založení kultury ručně postřikem na široko v rovině nebo na svahu do 1:5</t>
  </si>
  <si>
    <t>https://podminky.urs.cz/item/CS_URS_2024_01/184813521</t>
  </si>
  <si>
    <t>184818111</t>
  </si>
  <si>
    <t>Vyvětvení a tvarový ořez dřevin v do 3 m s odnesením odpadu do 200 m a spálením</t>
  </si>
  <si>
    <t>323380203</t>
  </si>
  <si>
    <t>Vyvětvení a tvarový ořez dřevin s úpravou koruny při výšce stromu do 3 m</t>
  </si>
  <si>
    <t>https://podminky.urs.cz/item/CS_URS_2024_01/184818111</t>
  </si>
  <si>
    <t>184911421</t>
  </si>
  <si>
    <t>Mulčování rostlin kůrou tl do 0,1 m v rovině a svahu do 1:5</t>
  </si>
  <si>
    <t>-566822048</t>
  </si>
  <si>
    <t>Mulčování vysazených rostlin mulčovací kůrou, tl. do 100 mm v rovině nebo na svahu do 1:5</t>
  </si>
  <si>
    <t>https://podminky.urs.cz/item/CS_URS_2024_01/184911421</t>
  </si>
  <si>
    <t>Mulčování solitérních stromů a keřů</t>
  </si>
  <si>
    <t>Mulč u keřů (štěpka)</t>
  </si>
  <si>
    <t>M1840001</t>
  </si>
  <si>
    <t>Dřevní štěpka frakce 16-24 mm</t>
  </si>
  <si>
    <t>2052647198</t>
  </si>
  <si>
    <t>63</t>
  </si>
  <si>
    <t>185803111</t>
  </si>
  <si>
    <t>Ošetření trávníku shrabáním v rovině a svahu do 1:5</t>
  </si>
  <si>
    <t>1245110560</t>
  </si>
  <si>
    <t>Ošetření trávníku jednorázové v rovině nebo na svahu do 1:5</t>
  </si>
  <si>
    <t>https://podminky.urs.cz/item/CS_URS_2024_01/185803111</t>
  </si>
  <si>
    <t>64</t>
  </si>
  <si>
    <t>185804111</t>
  </si>
  <si>
    <t>Ošetření vysazených květin v rovině a svahu do 1:5</t>
  </si>
  <si>
    <t>1758523496</t>
  </si>
  <si>
    <t>Ošetření vysazených květin jednorázové v rovině</t>
  </si>
  <si>
    <t>https://podminky.urs.cz/item/CS_URS_2024_01/185804111</t>
  </si>
  <si>
    <t>záhon</t>
  </si>
  <si>
    <t>9,1*0,25</t>
  </si>
  <si>
    <t>65</t>
  </si>
  <si>
    <t>185804511</t>
  </si>
  <si>
    <t>Odplevelení záhonu květin v rovině a svahu do 1:5</t>
  </si>
  <si>
    <t>-313845408</t>
  </si>
  <si>
    <t>Odplevelení výsadeb v rovině nebo na svahu do 1:5 záhonů květin</t>
  </si>
  <si>
    <t>https://podminky.urs.cz/item/CS_URS_2024_01/185804511</t>
  </si>
  <si>
    <t>185851121</t>
  </si>
  <si>
    <t>Dovoz vody pro zálivku rostlin za vzdálenost do 1000 m</t>
  </si>
  <si>
    <t>1159906758</t>
  </si>
  <si>
    <t>Dovoz vody pro zálivku rostlin na vzdálenost do 1000 m</t>
  </si>
  <si>
    <t>https://podminky.urs.cz/item/CS_URS_2024_01/185851121</t>
  </si>
  <si>
    <t>7*0,5</t>
  </si>
  <si>
    <t>66*0,25</t>
  </si>
  <si>
    <t>412*0,1</t>
  </si>
  <si>
    <t>67</t>
  </si>
  <si>
    <t>08211321</t>
  </si>
  <si>
    <t>voda pitná pro ostatní odběratele</t>
  </si>
  <si>
    <t>250669494</t>
  </si>
  <si>
    <t>68</t>
  </si>
  <si>
    <t>185851129</t>
  </si>
  <si>
    <t>Příplatek k dovozu vody pro zálivku rostlin do 1000 m ZKD 1000 m</t>
  </si>
  <si>
    <t>1605318573</t>
  </si>
  <si>
    <t>Dovoz vody pro zálivku rostlin Příplatek k ceně za každých dalších i započatých 1000 m</t>
  </si>
  <si>
    <t>https://podminky.urs.cz/item/CS_URS_2024_01/185851129</t>
  </si>
  <si>
    <t>63,475*14 'Přepočtené koeficientem množství</t>
  </si>
  <si>
    <t>69</t>
  </si>
  <si>
    <t>998231411</t>
  </si>
  <si>
    <t>Ruční přesun hmot pro sadovnické a krajinářské úpravy do 100 m</t>
  </si>
  <si>
    <t>-58557894</t>
  </si>
  <si>
    <t>Přesun hmot pro sadovnické a krajinářské úpravy ručně (bez užití mechanizace) dopravní vzdálenost do 100 m</t>
  </si>
  <si>
    <t>https://podminky.urs.cz/item/CS_URS_2024_01/998231411</t>
  </si>
  <si>
    <t>VN - Vedlejší náklady</t>
  </si>
  <si>
    <t>VRN001</t>
  </si>
  <si>
    <t>Vytyčení inženýrských sítí</t>
  </si>
  <si>
    <t>soubor</t>
  </si>
  <si>
    <t>-1147328774</t>
  </si>
  <si>
    <t>VRN002</t>
  </si>
  <si>
    <t>Zařízení staveniště</t>
  </si>
  <si>
    <t>-675746144</t>
  </si>
  <si>
    <t>VRN003</t>
  </si>
  <si>
    <t xml:space="preserve">Dočasná dopravní opatření </t>
  </si>
  <si>
    <t>1067101958</t>
  </si>
  <si>
    <t xml:space="preserve">Poznámka k položce:
Náklady na vyhotovení návrhu dočasného dopravního značení, jeho projednání s dotčenými orgány a organizacemi, dodání dopravních značek, jejich rozmístění a přemísťování a jejich údržba v průběhu výstavby včetně následného odstranění po ukončení stavebních prací.    
</t>
  </si>
  <si>
    <t>VRN004</t>
  </si>
  <si>
    <t>Zaměření skutečného provedení stavby</t>
  </si>
  <si>
    <t>1216789954</t>
  </si>
  <si>
    <t xml:space="preserve">Zaměření skutečného provedení stavby, projektová dokumentace skutečného provedení </t>
  </si>
  <si>
    <t>Poznámka k položce:
V tištěné podobě (3x kpl pro objednatele) a v digitální formě ve formátu pdf na nosiči CD</t>
  </si>
  <si>
    <t>VRN005</t>
  </si>
  <si>
    <t>Fotodokumentace v průběhu stavby</t>
  </si>
  <si>
    <t>-1697887185</t>
  </si>
  <si>
    <t>VRN006</t>
  </si>
  <si>
    <t>Zábor veřejného prostranství</t>
  </si>
  <si>
    <t>464838688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</si>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</sst>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40" fillId="0" borderId="0" xfId="0" applyFont="1" applyAlignment="1">
      <alignment vertical="center" wrapText="1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4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4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 applyAlignment="1">
      <alignment/>
    </xf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12351" TargetMode="External" /><Relationship Id="rId2" Type="http://schemas.openxmlformats.org/officeDocument/2006/relationships/hyperlink" Target="https://podminky.urs.cz/item/CS_URS_2024_01/112201116" TargetMode="External" /><Relationship Id="rId3" Type="http://schemas.openxmlformats.org/officeDocument/2006/relationships/hyperlink" Target="https://podminky.urs.cz/item/CS_URS_2024_01/112201117" TargetMode="External" /><Relationship Id="rId4" Type="http://schemas.openxmlformats.org/officeDocument/2006/relationships/hyperlink" Target="https://podminky.urs.cz/item/CS_URS_2024_01/174111111" TargetMode="External" /><Relationship Id="rId5" Type="http://schemas.openxmlformats.org/officeDocument/2006/relationships/hyperlink" Target="https://podminky.urs.cz/item/CS_URS_2024_01/184818231" TargetMode="External" /><Relationship Id="rId6" Type="http://schemas.openxmlformats.org/officeDocument/2006/relationships/hyperlink" Target="https://podminky.urs.cz/item/CS_URS_2024_01/184818232" TargetMode="External" /><Relationship Id="rId7" Type="http://schemas.openxmlformats.org/officeDocument/2006/relationships/hyperlink" Target="https://podminky.urs.cz/item/CS_URS_2024_01/184818233" TargetMode="External" /><Relationship Id="rId8" Type="http://schemas.openxmlformats.org/officeDocument/2006/relationships/hyperlink" Target="https://podminky.urs.cz/item/CS_URS_2024_01/184818234" TargetMode="External" /><Relationship Id="rId9" Type="http://schemas.openxmlformats.org/officeDocument/2006/relationships/hyperlink" Target="https://podminky.urs.cz/item/CS_URS_2024_01/184818312" TargetMode="External" /><Relationship Id="rId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6121" TargetMode="External" /><Relationship Id="rId2" Type="http://schemas.openxmlformats.org/officeDocument/2006/relationships/hyperlink" Target="https://podminky.urs.cz/item/CS_URS_2024_01/113106190" TargetMode="External" /><Relationship Id="rId3" Type="http://schemas.openxmlformats.org/officeDocument/2006/relationships/hyperlink" Target="https://podminky.urs.cz/item/CS_URS_2024_01/113107012" TargetMode="External" /><Relationship Id="rId4" Type="http://schemas.openxmlformats.org/officeDocument/2006/relationships/hyperlink" Target="https://podminky.urs.cz/item/CS_URS_2024_01/113107111" TargetMode="External" /><Relationship Id="rId5" Type="http://schemas.openxmlformats.org/officeDocument/2006/relationships/hyperlink" Target="https://podminky.urs.cz/item/CS_URS_2024_01/113204111" TargetMode="External" /><Relationship Id="rId6" Type="http://schemas.openxmlformats.org/officeDocument/2006/relationships/hyperlink" Target="https://podminky.urs.cz/item/CS_URS_2024_01/122111101" TargetMode="External" /><Relationship Id="rId7" Type="http://schemas.openxmlformats.org/officeDocument/2006/relationships/hyperlink" Target="https://podminky.urs.cz/item/CS_URS_2024_01/129951123" TargetMode="External" /><Relationship Id="rId8" Type="http://schemas.openxmlformats.org/officeDocument/2006/relationships/hyperlink" Target="https://podminky.urs.cz/item/CS_URS_2024_01/162751117" TargetMode="External" /><Relationship Id="rId9" Type="http://schemas.openxmlformats.org/officeDocument/2006/relationships/hyperlink" Target="https://podminky.urs.cz/item/CS_URS_2024_01/162751119" TargetMode="External" /><Relationship Id="rId10" Type="http://schemas.openxmlformats.org/officeDocument/2006/relationships/hyperlink" Target="https://podminky.urs.cz/item/CS_URS_2024_01/167111101" TargetMode="External" /><Relationship Id="rId11" Type="http://schemas.openxmlformats.org/officeDocument/2006/relationships/hyperlink" Target="https://podminky.urs.cz/item/CS_URS_2024_01/171201231" TargetMode="External" /><Relationship Id="rId12" Type="http://schemas.openxmlformats.org/officeDocument/2006/relationships/hyperlink" Target="https://podminky.urs.cz/item/CS_URS_2024_01/212750133" TargetMode="External" /><Relationship Id="rId13" Type="http://schemas.openxmlformats.org/officeDocument/2006/relationships/hyperlink" Target="https://podminky.urs.cz/item/CS_URS_2024_01/810351811" TargetMode="External" /><Relationship Id="rId14" Type="http://schemas.openxmlformats.org/officeDocument/2006/relationships/hyperlink" Target="https://podminky.urs.cz/item/CS_URS_2024_01/762711810" TargetMode="External" /><Relationship Id="rId15" Type="http://schemas.openxmlformats.org/officeDocument/2006/relationships/hyperlink" Target="https://podminky.urs.cz/item/CS_URS_2024_01/771271812" TargetMode="External" /><Relationship Id="rId16" Type="http://schemas.openxmlformats.org/officeDocument/2006/relationships/hyperlink" Target="https://podminky.urs.cz/item/CS_URS_2024_01/771271832" TargetMode="External" /><Relationship Id="rId17" Type="http://schemas.openxmlformats.org/officeDocument/2006/relationships/hyperlink" Target="https://podminky.urs.cz/item/CS_URS_2024_01/771571810" TargetMode="External" /><Relationship Id="rId18" Type="http://schemas.openxmlformats.org/officeDocument/2006/relationships/hyperlink" Target="https://podminky.urs.cz/item/CS_URS_2024_01/961044111" TargetMode="External" /><Relationship Id="rId19" Type="http://schemas.openxmlformats.org/officeDocument/2006/relationships/hyperlink" Target="https://podminky.urs.cz/item/CS_URS_2024_01/961055111" TargetMode="External" /><Relationship Id="rId20" Type="http://schemas.openxmlformats.org/officeDocument/2006/relationships/hyperlink" Target="https://podminky.urs.cz/item/CS_URS_2024_01/962042320" TargetMode="External" /><Relationship Id="rId21" Type="http://schemas.openxmlformats.org/officeDocument/2006/relationships/hyperlink" Target="https://podminky.urs.cz/item/CS_URS_2024_01/963053935" TargetMode="External" /><Relationship Id="rId22" Type="http://schemas.openxmlformats.org/officeDocument/2006/relationships/hyperlink" Target="https://podminky.urs.cz/item/CS_URS_2024_01/965045113" TargetMode="External" /><Relationship Id="rId23" Type="http://schemas.openxmlformats.org/officeDocument/2006/relationships/hyperlink" Target="https://podminky.urs.cz/item/CS_URS_2024_01/966008222" TargetMode="External" /><Relationship Id="rId24" Type="http://schemas.openxmlformats.org/officeDocument/2006/relationships/hyperlink" Target="https://podminky.urs.cz/item/CS_URS_2024_01/966053121" TargetMode="External" /><Relationship Id="rId25" Type="http://schemas.openxmlformats.org/officeDocument/2006/relationships/hyperlink" Target="https://podminky.urs.cz/item/CS_URS_2024_01/976071111" TargetMode="External" /><Relationship Id="rId26" Type="http://schemas.openxmlformats.org/officeDocument/2006/relationships/hyperlink" Target="https://podminky.urs.cz/item/CS_URS_2024_01/978059641" TargetMode="External" /><Relationship Id="rId27" Type="http://schemas.openxmlformats.org/officeDocument/2006/relationships/hyperlink" Target="https://podminky.urs.cz/item/CS_URS_2024_01/985131311" TargetMode="External" /><Relationship Id="rId28" Type="http://schemas.openxmlformats.org/officeDocument/2006/relationships/hyperlink" Target="https://podminky.urs.cz/item/CS_URS_2024_01/997013211" TargetMode="External" /><Relationship Id="rId29" Type="http://schemas.openxmlformats.org/officeDocument/2006/relationships/hyperlink" Target="https://podminky.urs.cz/item/CS_URS_2024_01/997013501" TargetMode="External" /><Relationship Id="rId30" Type="http://schemas.openxmlformats.org/officeDocument/2006/relationships/hyperlink" Target="https://podminky.urs.cz/item/CS_URS_2024_01/997013509" TargetMode="External" /><Relationship Id="rId31" Type="http://schemas.openxmlformats.org/officeDocument/2006/relationships/hyperlink" Target="https://podminky.urs.cz/item/CS_URS_2024_01/997013871" TargetMode="External" /><Relationship Id="rId3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2151101" TargetMode="External" /><Relationship Id="rId2" Type="http://schemas.openxmlformats.org/officeDocument/2006/relationships/hyperlink" Target="https://podminky.urs.cz/item/CS_URS_2024_01/171151103" TargetMode="External" /><Relationship Id="rId3" Type="http://schemas.openxmlformats.org/officeDocument/2006/relationships/hyperlink" Target="https://podminky.urs.cz/item/CS_URS_2024_01/181311103" TargetMode="External" /><Relationship Id="rId4" Type="http://schemas.openxmlformats.org/officeDocument/2006/relationships/hyperlink" Target="https://podminky.urs.cz/item/CS_URS_2024_01/211531111" TargetMode="External" /><Relationship Id="rId5" Type="http://schemas.openxmlformats.org/officeDocument/2006/relationships/hyperlink" Target="https://podminky.urs.cz/item/CS_URS_2024_01/211561111" TargetMode="External" /><Relationship Id="rId6" Type="http://schemas.openxmlformats.org/officeDocument/2006/relationships/hyperlink" Target="https://podminky.urs.cz/item/CS_URS_2024_01/211971110" TargetMode="External" /><Relationship Id="rId7" Type="http://schemas.openxmlformats.org/officeDocument/2006/relationships/hyperlink" Target="https://podminky.urs.cz/item/CS_URS_2024_01/211971110" TargetMode="External" /><Relationship Id="rId8" Type="http://schemas.openxmlformats.org/officeDocument/2006/relationships/hyperlink" Target="https://podminky.urs.cz/item/CS_URS_2024_01/212572111" TargetMode="External" /><Relationship Id="rId9" Type="http://schemas.openxmlformats.org/officeDocument/2006/relationships/hyperlink" Target="https://podminky.urs.cz/item/CS_URS_2024_01/212750101" TargetMode="External" /><Relationship Id="rId10" Type="http://schemas.openxmlformats.org/officeDocument/2006/relationships/hyperlink" Target="https://podminky.urs.cz/item/CS_URS_2024_01/212755214" TargetMode="External" /><Relationship Id="rId11" Type="http://schemas.openxmlformats.org/officeDocument/2006/relationships/hyperlink" Target="https://podminky.urs.cz/item/CS_URS_2024_01/213311113" TargetMode="External" /><Relationship Id="rId12" Type="http://schemas.openxmlformats.org/officeDocument/2006/relationships/hyperlink" Target="https://podminky.urs.cz/item/CS_URS_2024_01/233211111" TargetMode="External" /><Relationship Id="rId13" Type="http://schemas.openxmlformats.org/officeDocument/2006/relationships/hyperlink" Target="https://podminky.urs.cz/item/CS_URS_2024_01/273313711" TargetMode="External" /><Relationship Id="rId14" Type="http://schemas.openxmlformats.org/officeDocument/2006/relationships/hyperlink" Target="https://podminky.urs.cz/item/CS_URS_2024_01/273351121" TargetMode="External" /><Relationship Id="rId15" Type="http://schemas.openxmlformats.org/officeDocument/2006/relationships/hyperlink" Target="https://podminky.urs.cz/item/CS_URS_2024_01/273351122" TargetMode="External" /><Relationship Id="rId16" Type="http://schemas.openxmlformats.org/officeDocument/2006/relationships/hyperlink" Target="https://podminky.urs.cz/item/CS_URS_2024_01/274313711" TargetMode="External" /><Relationship Id="rId17" Type="http://schemas.openxmlformats.org/officeDocument/2006/relationships/hyperlink" Target="https://podminky.urs.cz/item/CS_URS_2024_01/274351121" TargetMode="External" /><Relationship Id="rId18" Type="http://schemas.openxmlformats.org/officeDocument/2006/relationships/hyperlink" Target="https://podminky.urs.cz/item/CS_URS_2024_01/274351122" TargetMode="External" /><Relationship Id="rId19" Type="http://schemas.openxmlformats.org/officeDocument/2006/relationships/hyperlink" Target="https://podminky.urs.cz/item/CS_URS_2024_01/275313911" TargetMode="External" /><Relationship Id="rId20" Type="http://schemas.openxmlformats.org/officeDocument/2006/relationships/hyperlink" Target="https://podminky.urs.cz/item/CS_URS_2024_01/275351121" TargetMode="External" /><Relationship Id="rId21" Type="http://schemas.openxmlformats.org/officeDocument/2006/relationships/hyperlink" Target="https://podminky.urs.cz/item/CS_URS_2024_01/275351122" TargetMode="External" /><Relationship Id="rId22" Type="http://schemas.openxmlformats.org/officeDocument/2006/relationships/hyperlink" Target="https://podminky.urs.cz/item/CS_URS_2024_01/434311115" TargetMode="External" /><Relationship Id="rId23" Type="http://schemas.openxmlformats.org/officeDocument/2006/relationships/hyperlink" Target="https://podminky.urs.cz/item/CS_URS_2024_01/434351141" TargetMode="External" /><Relationship Id="rId24" Type="http://schemas.openxmlformats.org/officeDocument/2006/relationships/hyperlink" Target="https://podminky.urs.cz/item/CS_URS_2024_01/434351142" TargetMode="External" /><Relationship Id="rId25" Type="http://schemas.openxmlformats.org/officeDocument/2006/relationships/hyperlink" Target="https://podminky.urs.cz/item/CS_URS_2024_01/451317777" TargetMode="External" /><Relationship Id="rId26" Type="http://schemas.openxmlformats.org/officeDocument/2006/relationships/hyperlink" Target="https://podminky.urs.cz/item/CS_URS_2024_01/564221012" TargetMode="External" /><Relationship Id="rId27" Type="http://schemas.openxmlformats.org/officeDocument/2006/relationships/hyperlink" Target="https://podminky.urs.cz/item/CS_URS_2024_01/564251011" TargetMode="External" /><Relationship Id="rId28" Type="http://schemas.openxmlformats.org/officeDocument/2006/relationships/hyperlink" Target="https://podminky.urs.cz/item/CS_URS_2024_01/564251011" TargetMode="External" /><Relationship Id="rId29" Type="http://schemas.openxmlformats.org/officeDocument/2006/relationships/hyperlink" Target="https://podminky.urs.cz/item/CS_URS_2024_01/564261011" TargetMode="External" /><Relationship Id="rId30" Type="http://schemas.openxmlformats.org/officeDocument/2006/relationships/hyperlink" Target="https://podminky.urs.cz/item/CS_URS_2024_01/564760001" TargetMode="External" /><Relationship Id="rId31" Type="http://schemas.openxmlformats.org/officeDocument/2006/relationships/hyperlink" Target="https://podminky.urs.cz/item/CS_URS_2024_01/564861111" TargetMode="External" /><Relationship Id="rId32" Type="http://schemas.openxmlformats.org/officeDocument/2006/relationships/hyperlink" Target="https://podminky.urs.cz/item/CS_URS_2024_01/571908112" TargetMode="External" /><Relationship Id="rId33" Type="http://schemas.openxmlformats.org/officeDocument/2006/relationships/hyperlink" Target="https://podminky.urs.cz/item/CS_URS_2024_01/593531111" TargetMode="External" /><Relationship Id="rId34" Type="http://schemas.openxmlformats.org/officeDocument/2006/relationships/hyperlink" Target="https://podminky.urs.cz/item/CS_URS_2024_01/596811120" TargetMode="External" /><Relationship Id="rId35" Type="http://schemas.openxmlformats.org/officeDocument/2006/relationships/hyperlink" Target="https://podminky.urs.cz/item/CS_URS_2024_01/596811122" TargetMode="External" /><Relationship Id="rId36" Type="http://schemas.openxmlformats.org/officeDocument/2006/relationships/hyperlink" Target="https://podminky.urs.cz/item/CS_URS_2024_01/596992122" TargetMode="External" /><Relationship Id="rId37" Type="http://schemas.openxmlformats.org/officeDocument/2006/relationships/hyperlink" Target="https://podminky.urs.cz/item/CS_URS_2024_01/599441111" TargetMode="External" /><Relationship Id="rId38" Type="http://schemas.openxmlformats.org/officeDocument/2006/relationships/hyperlink" Target="https://podminky.urs.cz/item/CS_URS_2024_01/631311214" TargetMode="External" /><Relationship Id="rId39" Type="http://schemas.openxmlformats.org/officeDocument/2006/relationships/hyperlink" Target="https://podminky.urs.cz/item/CS_URS_2024_01/631319011" TargetMode="External" /><Relationship Id="rId40" Type="http://schemas.openxmlformats.org/officeDocument/2006/relationships/hyperlink" Target="https://podminky.urs.cz/item/CS_URS_2024_01/631319181" TargetMode="External" /><Relationship Id="rId41" Type="http://schemas.openxmlformats.org/officeDocument/2006/relationships/hyperlink" Target="https://podminky.urs.cz/item/CS_URS_2024_01/634911122" TargetMode="External" /><Relationship Id="rId42" Type="http://schemas.openxmlformats.org/officeDocument/2006/relationships/hyperlink" Target="https://podminky.urs.cz/item/CS_URS_2024_01/916231213" TargetMode="External" /><Relationship Id="rId43" Type="http://schemas.openxmlformats.org/officeDocument/2006/relationships/hyperlink" Target="https://podminky.urs.cz/item/CS_URS_2024_01/998223011" TargetMode="External" /><Relationship Id="rId44" Type="http://schemas.openxmlformats.org/officeDocument/2006/relationships/hyperlink" Target="https://podminky.urs.cz/item/CS_URS_2024_01/711161215" TargetMode="External" /><Relationship Id="rId45" Type="http://schemas.openxmlformats.org/officeDocument/2006/relationships/hyperlink" Target="https://podminky.urs.cz/item/CS_URS_2024_01/711191001" TargetMode="External" /><Relationship Id="rId46" Type="http://schemas.openxmlformats.org/officeDocument/2006/relationships/hyperlink" Target="https://podminky.urs.cz/item/CS_URS_2024_01/998711101" TargetMode="External" /><Relationship Id="rId4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130" TargetMode="External" /><Relationship Id="rId2" Type="http://schemas.openxmlformats.org/officeDocument/2006/relationships/hyperlink" Target="https://podminky.urs.cz/item/CS_URS_2024_01/119003227" TargetMode="External" /><Relationship Id="rId3" Type="http://schemas.openxmlformats.org/officeDocument/2006/relationships/hyperlink" Target="https://podminky.urs.cz/item/CS_URS_2024_01/119003228" TargetMode="External" /><Relationship Id="rId4" Type="http://schemas.openxmlformats.org/officeDocument/2006/relationships/hyperlink" Target="https://podminky.urs.cz/item/CS_URS_2024_01/132112331" TargetMode="External" /><Relationship Id="rId5" Type="http://schemas.openxmlformats.org/officeDocument/2006/relationships/hyperlink" Target="https://podminky.urs.cz/item/CS_URS_2024_01/174151101" TargetMode="External" /><Relationship Id="rId6" Type="http://schemas.openxmlformats.org/officeDocument/2006/relationships/hyperlink" Target="https://podminky.urs.cz/item/CS_URS_2024_01/182111121" TargetMode="External" /><Relationship Id="rId7" Type="http://schemas.openxmlformats.org/officeDocument/2006/relationships/hyperlink" Target="https://podminky.urs.cz/item/CS_URS_2024_01/211561111" TargetMode="External" /><Relationship Id="rId8" Type="http://schemas.openxmlformats.org/officeDocument/2006/relationships/hyperlink" Target="https://podminky.urs.cz/item/CS_URS_2024_01/212750101" TargetMode="External" /><Relationship Id="rId9" Type="http://schemas.openxmlformats.org/officeDocument/2006/relationships/hyperlink" Target="https://podminky.urs.cz/item/CS_URS_2024_01/274322611" TargetMode="External" /><Relationship Id="rId10" Type="http://schemas.openxmlformats.org/officeDocument/2006/relationships/hyperlink" Target="https://podminky.urs.cz/item/CS_URS_2024_01/274361821" TargetMode="External" /><Relationship Id="rId11" Type="http://schemas.openxmlformats.org/officeDocument/2006/relationships/hyperlink" Target="https://podminky.urs.cz/item/CS_URS_2024_01/274351121" TargetMode="External" /><Relationship Id="rId12" Type="http://schemas.openxmlformats.org/officeDocument/2006/relationships/hyperlink" Target="https://podminky.urs.cz/item/CS_URS_2024_01/274351122" TargetMode="External" /><Relationship Id="rId13" Type="http://schemas.openxmlformats.org/officeDocument/2006/relationships/hyperlink" Target="https://podminky.urs.cz/item/CS_URS_2024_01/275313711" TargetMode="External" /><Relationship Id="rId14" Type="http://schemas.openxmlformats.org/officeDocument/2006/relationships/hyperlink" Target="https://podminky.urs.cz/item/CS_URS_2024_01/596811120" TargetMode="External" /><Relationship Id="rId15" Type="http://schemas.openxmlformats.org/officeDocument/2006/relationships/hyperlink" Target="https://podminky.urs.cz/item/CS_URS_2024_01/916231213" TargetMode="External" /><Relationship Id="rId16" Type="http://schemas.openxmlformats.org/officeDocument/2006/relationships/hyperlink" Target="https://podminky.urs.cz/item/CS_URS_2024_01/953961212" TargetMode="External" /><Relationship Id="rId17" Type="http://schemas.openxmlformats.org/officeDocument/2006/relationships/hyperlink" Target="https://podminky.urs.cz/item/CS_URS_2024_01/953965115" TargetMode="External" /><Relationship Id="rId18" Type="http://schemas.openxmlformats.org/officeDocument/2006/relationships/hyperlink" Target="https://podminky.urs.cz/item/CS_URS_2024_01/962022491" TargetMode="External" /><Relationship Id="rId19" Type="http://schemas.openxmlformats.org/officeDocument/2006/relationships/hyperlink" Target="https://podminky.urs.cz/item/CS_URS_2024_01/962042320" TargetMode="External" /><Relationship Id="rId20" Type="http://schemas.openxmlformats.org/officeDocument/2006/relationships/hyperlink" Target="https://podminky.urs.cz/item/CS_URS_2024_01/966003810" TargetMode="External" /><Relationship Id="rId21" Type="http://schemas.openxmlformats.org/officeDocument/2006/relationships/hyperlink" Target="https://podminky.urs.cz/item/CS_URS_2024_01/985131111" TargetMode="External" /><Relationship Id="rId22" Type="http://schemas.openxmlformats.org/officeDocument/2006/relationships/hyperlink" Target="https://podminky.urs.cz/item/CS_URS_2024_01/985311112" TargetMode="External" /><Relationship Id="rId23" Type="http://schemas.openxmlformats.org/officeDocument/2006/relationships/hyperlink" Target="https://podminky.urs.cz/item/CS_URS_2024_01/985312111" TargetMode="External" /><Relationship Id="rId24" Type="http://schemas.openxmlformats.org/officeDocument/2006/relationships/hyperlink" Target="https://podminky.urs.cz/item/CS_URS_2024_01/985321111" TargetMode="External" /><Relationship Id="rId25" Type="http://schemas.openxmlformats.org/officeDocument/2006/relationships/hyperlink" Target="https://podminky.urs.cz/item/CS_URS_2024_01/985323111" TargetMode="External" /><Relationship Id="rId26" Type="http://schemas.openxmlformats.org/officeDocument/2006/relationships/hyperlink" Target="https://podminky.urs.cz/item/CS_URS_2024_01/985324111" TargetMode="External" /><Relationship Id="rId27" Type="http://schemas.openxmlformats.org/officeDocument/2006/relationships/hyperlink" Target="https://podminky.urs.cz/item/CS_URS_2024_01/997013211" TargetMode="External" /><Relationship Id="rId28" Type="http://schemas.openxmlformats.org/officeDocument/2006/relationships/hyperlink" Target="https://podminky.urs.cz/item/CS_URS_2024_01/997013501" TargetMode="External" /><Relationship Id="rId29" Type="http://schemas.openxmlformats.org/officeDocument/2006/relationships/hyperlink" Target="https://podminky.urs.cz/item/CS_URS_2024_01/997013509" TargetMode="External" /><Relationship Id="rId30" Type="http://schemas.openxmlformats.org/officeDocument/2006/relationships/hyperlink" Target="https://podminky.urs.cz/item/CS_URS_2024_01/997013871" TargetMode="External" /><Relationship Id="rId31" Type="http://schemas.openxmlformats.org/officeDocument/2006/relationships/hyperlink" Target="https://podminky.urs.cz/item/CS_URS_2024_01/998011001" TargetMode="External" /><Relationship Id="rId32" Type="http://schemas.openxmlformats.org/officeDocument/2006/relationships/hyperlink" Target="https://podminky.urs.cz/item/CS_URS_2024_01/767995112" TargetMode="External" /><Relationship Id="rId33" Type="http://schemas.openxmlformats.org/officeDocument/2006/relationships/hyperlink" Target="https://podminky.urs.cz/item/CS_URS_2024_01/998767101" TargetMode="External" /><Relationship Id="rId34" Type="http://schemas.openxmlformats.org/officeDocument/2006/relationships/hyperlink" Target="https://podminky.urs.cz/item/CS_URS_2024_01/783114101" TargetMode="External" /><Relationship Id="rId35" Type="http://schemas.openxmlformats.org/officeDocument/2006/relationships/hyperlink" Target="https://podminky.urs.cz/item/CS_URS_2024_01/783118211" TargetMode="External" /><Relationship Id="rId36" Type="http://schemas.openxmlformats.org/officeDocument/2006/relationships/hyperlink" Target="https://podminky.urs.cz/item/CS_URS_2024_01/783301311" TargetMode="External" /><Relationship Id="rId37" Type="http://schemas.openxmlformats.org/officeDocument/2006/relationships/hyperlink" Target="https://podminky.urs.cz/item/CS_URS_2024_01/783314201" TargetMode="External" /><Relationship Id="rId38" Type="http://schemas.openxmlformats.org/officeDocument/2006/relationships/hyperlink" Target="https://podminky.urs.cz/item/CS_URS_2024_01/783315101" TargetMode="External" /><Relationship Id="rId39" Type="http://schemas.openxmlformats.org/officeDocument/2006/relationships/hyperlink" Target="https://podminky.urs.cz/item/CS_URS_2024_01/783317101" TargetMode="External" /><Relationship Id="rId4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112131" TargetMode="External" /><Relationship Id="rId2" Type="http://schemas.openxmlformats.org/officeDocument/2006/relationships/hyperlink" Target="https://podminky.urs.cz/item/CS_URS_2024_01/348262404" TargetMode="External" /><Relationship Id="rId3" Type="http://schemas.openxmlformats.org/officeDocument/2006/relationships/hyperlink" Target="https://podminky.urs.cz/item/CS_URS_2024_01/762195000" TargetMode="External" /><Relationship Id="rId4" Type="http://schemas.openxmlformats.org/officeDocument/2006/relationships/hyperlink" Target="https://podminky.urs.cz/item/CS_URS_2024_01/622635041" TargetMode="External" /><Relationship Id="rId5" Type="http://schemas.openxmlformats.org/officeDocument/2006/relationships/hyperlink" Target="https://podminky.urs.cz/item/CS_URS_2024_01/782991111" TargetMode="External" /><Relationship Id="rId6" Type="http://schemas.openxmlformats.org/officeDocument/2006/relationships/hyperlink" Target="https://podminky.urs.cz/item/CS_URS_2024_01/953961212" TargetMode="External" /><Relationship Id="rId7" Type="http://schemas.openxmlformats.org/officeDocument/2006/relationships/hyperlink" Target="https://podminky.urs.cz/item/CS_URS_2024_01/953965115" TargetMode="External" /><Relationship Id="rId8" Type="http://schemas.openxmlformats.org/officeDocument/2006/relationships/hyperlink" Target="https://podminky.urs.cz/item/CS_URS_2024_01/966003810" TargetMode="External" /><Relationship Id="rId9" Type="http://schemas.openxmlformats.org/officeDocument/2006/relationships/hyperlink" Target="https://podminky.urs.cz/item/CS_URS_2024_01/966049831" TargetMode="External" /><Relationship Id="rId10" Type="http://schemas.openxmlformats.org/officeDocument/2006/relationships/hyperlink" Target="https://podminky.urs.cz/item/CS_URS_2024_01/985131111" TargetMode="External" /><Relationship Id="rId11" Type="http://schemas.openxmlformats.org/officeDocument/2006/relationships/hyperlink" Target="https://podminky.urs.cz/item/CS_URS_2024_01/985324111" TargetMode="External" /><Relationship Id="rId12" Type="http://schemas.openxmlformats.org/officeDocument/2006/relationships/hyperlink" Target="https://podminky.urs.cz/item/CS_URS_2024_01/998232110" TargetMode="External" /><Relationship Id="rId13" Type="http://schemas.openxmlformats.org/officeDocument/2006/relationships/hyperlink" Target="https://podminky.urs.cz/item/CS_URS_2024_01/998767211" TargetMode="External" /><Relationship Id="rId14" Type="http://schemas.openxmlformats.org/officeDocument/2006/relationships/hyperlink" Target="https://podminky.urs.cz/item/CS_URS_2024_01/783823143" TargetMode="External" /><Relationship Id="rId15" Type="http://schemas.openxmlformats.org/officeDocument/2006/relationships/hyperlink" Target="https://podminky.urs.cz/item/CS_URS_2024_01/783827503" TargetMode="External" /><Relationship Id="rId16" Type="http://schemas.openxmlformats.org/officeDocument/2006/relationships/hyperlink" Target="https://podminky.urs.cz/item/CS_URS_2024_01/783897611" TargetMode="External" /><Relationship Id="rId17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81111111" TargetMode="External" /><Relationship Id="rId2" Type="http://schemas.openxmlformats.org/officeDocument/2006/relationships/hyperlink" Target="https://podminky.urs.cz/item/CS_URS_2024_01/181411131" TargetMode="External" /><Relationship Id="rId3" Type="http://schemas.openxmlformats.org/officeDocument/2006/relationships/hyperlink" Target="https://podminky.urs.cz/item/CS_URS_2024_01/182303111" TargetMode="External" /><Relationship Id="rId4" Type="http://schemas.openxmlformats.org/officeDocument/2006/relationships/hyperlink" Target="https://podminky.urs.cz/item/CS_URS_2024_01/183101221" TargetMode="External" /><Relationship Id="rId5" Type="http://schemas.openxmlformats.org/officeDocument/2006/relationships/hyperlink" Target="https://podminky.urs.cz/item/CS_URS_2024_01/183106612" TargetMode="External" /><Relationship Id="rId6" Type="http://schemas.openxmlformats.org/officeDocument/2006/relationships/hyperlink" Target="https://podminky.urs.cz/item/CS_URS_2024_01/183117112" TargetMode="External" /><Relationship Id="rId7" Type="http://schemas.openxmlformats.org/officeDocument/2006/relationships/hyperlink" Target="https://podminky.urs.cz/item/CS_URS_2024_01/183205111" TargetMode="External" /><Relationship Id="rId8" Type="http://schemas.openxmlformats.org/officeDocument/2006/relationships/hyperlink" Target="https://podminky.urs.cz/item/CS_URS_2024_01/183211211" TargetMode="External" /><Relationship Id="rId9" Type="http://schemas.openxmlformats.org/officeDocument/2006/relationships/hyperlink" Target="https://podminky.urs.cz/item/CS_URS_2024_01/183211312" TargetMode="External" /><Relationship Id="rId10" Type="http://schemas.openxmlformats.org/officeDocument/2006/relationships/hyperlink" Target="https://podminky.urs.cz/item/CS_URS_2024_01/183211313" TargetMode="External" /><Relationship Id="rId11" Type="http://schemas.openxmlformats.org/officeDocument/2006/relationships/hyperlink" Target="https://podminky.urs.cz/item/CS_URS_2024_01/183403141" TargetMode="External" /><Relationship Id="rId12" Type="http://schemas.openxmlformats.org/officeDocument/2006/relationships/hyperlink" Target="https://podminky.urs.cz/item/CS_URS_2024_01/183403153" TargetMode="External" /><Relationship Id="rId13" Type="http://schemas.openxmlformats.org/officeDocument/2006/relationships/hyperlink" Target="https://podminky.urs.cz/item/CS_URS_2024_01/183403161" TargetMode="External" /><Relationship Id="rId14" Type="http://schemas.openxmlformats.org/officeDocument/2006/relationships/hyperlink" Target="https://podminky.urs.cz/item/CS_URS_2024_01/184102115" TargetMode="External" /><Relationship Id="rId15" Type="http://schemas.openxmlformats.org/officeDocument/2006/relationships/hyperlink" Target="https://podminky.urs.cz/item/CS_URS_2024_01/184102211" TargetMode="External" /><Relationship Id="rId16" Type="http://schemas.openxmlformats.org/officeDocument/2006/relationships/hyperlink" Target="https://podminky.urs.cz/item/CS_URS_2024_01/184102212" TargetMode="External" /><Relationship Id="rId17" Type="http://schemas.openxmlformats.org/officeDocument/2006/relationships/hyperlink" Target="https://podminky.urs.cz/item/CS_URS_2024_01/184215133" TargetMode="External" /><Relationship Id="rId18" Type="http://schemas.openxmlformats.org/officeDocument/2006/relationships/hyperlink" Target="https://podminky.urs.cz/item/CS_URS_2024_01/184501141" TargetMode="External" /><Relationship Id="rId19" Type="http://schemas.openxmlformats.org/officeDocument/2006/relationships/hyperlink" Target="https://podminky.urs.cz/item/CS_URS_2024_01/184801121" TargetMode="External" /><Relationship Id="rId20" Type="http://schemas.openxmlformats.org/officeDocument/2006/relationships/hyperlink" Target="https://podminky.urs.cz/item/CS_URS_2024_01/184801131" TargetMode="External" /><Relationship Id="rId21" Type="http://schemas.openxmlformats.org/officeDocument/2006/relationships/hyperlink" Target="https://podminky.urs.cz/item/CS_URS_2024_01/184806111" TargetMode="External" /><Relationship Id="rId22" Type="http://schemas.openxmlformats.org/officeDocument/2006/relationships/hyperlink" Target="https://podminky.urs.cz/item/CS_URS_2024_01/184813511" TargetMode="External" /><Relationship Id="rId23" Type="http://schemas.openxmlformats.org/officeDocument/2006/relationships/hyperlink" Target="https://podminky.urs.cz/item/CS_URS_2024_01/184813521" TargetMode="External" /><Relationship Id="rId24" Type="http://schemas.openxmlformats.org/officeDocument/2006/relationships/hyperlink" Target="https://podminky.urs.cz/item/CS_URS_2024_01/184818111" TargetMode="External" /><Relationship Id="rId25" Type="http://schemas.openxmlformats.org/officeDocument/2006/relationships/hyperlink" Target="https://podminky.urs.cz/item/CS_URS_2024_01/184911421" TargetMode="External" /><Relationship Id="rId26" Type="http://schemas.openxmlformats.org/officeDocument/2006/relationships/hyperlink" Target="https://podminky.urs.cz/item/CS_URS_2024_01/185803111" TargetMode="External" /><Relationship Id="rId27" Type="http://schemas.openxmlformats.org/officeDocument/2006/relationships/hyperlink" Target="https://podminky.urs.cz/item/CS_URS_2024_01/185804111" TargetMode="External" /><Relationship Id="rId28" Type="http://schemas.openxmlformats.org/officeDocument/2006/relationships/hyperlink" Target="https://podminky.urs.cz/item/CS_URS_2024_01/185804511" TargetMode="External" /><Relationship Id="rId29" Type="http://schemas.openxmlformats.org/officeDocument/2006/relationships/hyperlink" Target="https://podminky.urs.cz/item/CS_URS_2024_01/185851121" TargetMode="External" /><Relationship Id="rId30" Type="http://schemas.openxmlformats.org/officeDocument/2006/relationships/hyperlink" Target="https://podminky.urs.cz/item/CS_URS_2024_01/185851129" TargetMode="External" /><Relationship Id="rId31" Type="http://schemas.openxmlformats.org/officeDocument/2006/relationships/hyperlink" Target="https://podminky.urs.cz/item/CS_URS_2024_01/998231411" TargetMode="External" /><Relationship Id="rId3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4"/>
  <sheetViews>
    <sheetView showGridLines="0" tabSelected="1" workbookViewId="0" topLeftCell="A1">
      <selection activeCell="AG22" sqref="AG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286" t="s">
        <v>6</v>
      </c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19" t="s">
        <v>7</v>
      </c>
      <c r="BT2" s="19" t="s">
        <v>8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pans="2:71" s="1" customFormat="1" ht="24.95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pans="2:71" s="1" customFormat="1" ht="12" customHeight="1">
      <c r="B5" s="22"/>
      <c r="D5" s="26" t="s">
        <v>14</v>
      </c>
      <c r="K5" s="298" t="s">
        <v>8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R5" s="22"/>
      <c r="BE5" s="295" t="s">
        <v>15</v>
      </c>
      <c r="BS5" s="19" t="s">
        <v>7</v>
      </c>
    </row>
    <row r="6" spans="2:71" s="1" customFormat="1" ht="36.95" customHeight="1">
      <c r="B6" s="22"/>
      <c r="D6" s="28" t="s">
        <v>16</v>
      </c>
      <c r="K6" s="299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R6" s="22"/>
      <c r="BE6" s="296"/>
      <c r="BS6" s="19" t="s">
        <v>7</v>
      </c>
    </row>
    <row r="7" spans="2:71" s="1" customFormat="1" ht="12" customHeight="1">
      <c r="B7" s="22"/>
      <c r="D7" s="29" t="s">
        <v>18</v>
      </c>
      <c r="K7" s="27" t="s">
        <v>3</v>
      </c>
      <c r="AK7" s="29" t="s">
        <v>19</v>
      </c>
      <c r="AN7" s="27" t="s">
        <v>3</v>
      </c>
      <c r="AR7" s="22"/>
      <c r="BE7" s="296"/>
      <c r="BS7" s="19" t="s">
        <v>7</v>
      </c>
    </row>
    <row r="8" spans="2:71" s="1" customFormat="1" ht="12" customHeight="1">
      <c r="B8" s="22"/>
      <c r="D8" s="29" t="s">
        <v>20</v>
      </c>
      <c r="K8" s="27" t="s">
        <v>21</v>
      </c>
      <c r="AK8" s="29" t="s">
        <v>22</v>
      </c>
      <c r="AN8" s="30" t="s">
        <v>23</v>
      </c>
      <c r="AR8" s="22"/>
      <c r="BE8" s="296"/>
      <c r="BS8" s="19" t="s">
        <v>7</v>
      </c>
    </row>
    <row r="9" spans="2:71" s="1" customFormat="1" ht="14.45" customHeight="1">
      <c r="B9" s="22"/>
      <c r="AR9" s="22"/>
      <c r="BE9" s="296"/>
      <c r="BS9" s="19" t="s">
        <v>7</v>
      </c>
    </row>
    <row r="10" spans="2:71" s="1" customFormat="1" ht="12" customHeight="1">
      <c r="B10" s="22"/>
      <c r="D10" s="29" t="s">
        <v>24</v>
      </c>
      <c r="AK10" s="29" t="s">
        <v>25</v>
      </c>
      <c r="AN10" s="27" t="s">
        <v>3</v>
      </c>
      <c r="AR10" s="22"/>
      <c r="BE10" s="296"/>
      <c r="BS10" s="19" t="s">
        <v>7</v>
      </c>
    </row>
    <row r="11" spans="2:71" s="1" customFormat="1" ht="18.4" customHeight="1">
      <c r="B11" s="22"/>
      <c r="E11" s="27" t="s">
        <v>21</v>
      </c>
      <c r="AK11" s="29" t="s">
        <v>26</v>
      </c>
      <c r="AN11" s="27" t="s">
        <v>3</v>
      </c>
      <c r="AR11" s="22"/>
      <c r="BE11" s="296"/>
      <c r="BS11" s="19" t="s">
        <v>7</v>
      </c>
    </row>
    <row r="12" spans="2:71" s="1" customFormat="1" ht="6.95" customHeight="1">
      <c r="B12" s="22"/>
      <c r="AR12" s="22"/>
      <c r="BE12" s="296"/>
      <c r="BS12" s="19" t="s">
        <v>7</v>
      </c>
    </row>
    <row r="13" spans="2:71" s="1" customFormat="1" ht="12" customHeight="1">
      <c r="B13" s="22"/>
      <c r="D13" s="29" t="s">
        <v>27</v>
      </c>
      <c r="AK13" s="29" t="s">
        <v>25</v>
      </c>
      <c r="AN13" s="31" t="s">
        <v>28</v>
      </c>
      <c r="AR13" s="22"/>
      <c r="BE13" s="296"/>
      <c r="BS13" s="19" t="s">
        <v>7</v>
      </c>
    </row>
    <row r="14" spans="2:71" ht="12.75">
      <c r="B14" s="22"/>
      <c r="E14" s="300" t="s">
        <v>28</v>
      </c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9" t="s">
        <v>26</v>
      </c>
      <c r="AN14" s="31" t="s">
        <v>28</v>
      </c>
      <c r="AR14" s="22"/>
      <c r="BE14" s="296"/>
      <c r="BS14" s="19" t="s">
        <v>7</v>
      </c>
    </row>
    <row r="15" spans="2:71" s="1" customFormat="1" ht="6.95" customHeight="1">
      <c r="B15" s="22"/>
      <c r="AR15" s="22"/>
      <c r="BE15" s="296"/>
      <c r="BS15" s="19" t="s">
        <v>4</v>
      </c>
    </row>
    <row r="16" spans="2:71" s="1" customFormat="1" ht="12" customHeight="1">
      <c r="B16" s="22"/>
      <c r="D16" s="29" t="s">
        <v>29</v>
      </c>
      <c r="AK16" s="29" t="s">
        <v>25</v>
      </c>
      <c r="AN16" s="27" t="s">
        <v>3</v>
      </c>
      <c r="AR16" s="22"/>
      <c r="BE16" s="296"/>
      <c r="BS16" s="19" t="s">
        <v>4</v>
      </c>
    </row>
    <row r="17" spans="2:71" s="1" customFormat="1" ht="18.4" customHeight="1">
      <c r="B17" s="22"/>
      <c r="E17" s="27" t="s">
        <v>21</v>
      </c>
      <c r="AK17" s="29" t="s">
        <v>26</v>
      </c>
      <c r="AN17" s="27" t="s">
        <v>3</v>
      </c>
      <c r="AR17" s="22"/>
      <c r="BE17" s="296"/>
      <c r="BS17" s="19" t="s">
        <v>30</v>
      </c>
    </row>
    <row r="18" spans="2:71" s="1" customFormat="1" ht="6.95" customHeight="1">
      <c r="B18" s="22"/>
      <c r="AR18" s="22"/>
      <c r="BE18" s="296"/>
      <c r="BS18" s="19" t="s">
        <v>7</v>
      </c>
    </row>
    <row r="19" spans="2:71" s="1" customFormat="1" ht="12" customHeight="1">
      <c r="B19" s="22"/>
      <c r="D19" s="29" t="s">
        <v>31</v>
      </c>
      <c r="AK19" s="29" t="s">
        <v>25</v>
      </c>
      <c r="AN19" s="27" t="s">
        <v>3</v>
      </c>
      <c r="AR19" s="22"/>
      <c r="BE19" s="296"/>
      <c r="BS19" s="19" t="s">
        <v>7</v>
      </c>
    </row>
    <row r="20" spans="2:71" s="1" customFormat="1" ht="18.4" customHeight="1">
      <c r="B20" s="22"/>
      <c r="E20" s="27" t="s">
        <v>21</v>
      </c>
      <c r="AK20" s="29" t="s">
        <v>26</v>
      </c>
      <c r="AN20" s="27" t="s">
        <v>3</v>
      </c>
      <c r="AR20" s="22"/>
      <c r="BE20" s="296"/>
      <c r="BS20" s="19" t="s">
        <v>30</v>
      </c>
    </row>
    <row r="21" spans="2:57" s="1" customFormat="1" ht="6.95" customHeight="1">
      <c r="B21" s="22"/>
      <c r="AR21" s="22"/>
      <c r="BE21" s="296"/>
    </row>
    <row r="22" spans="2:57" s="1" customFormat="1" ht="12" customHeight="1">
      <c r="B22" s="22"/>
      <c r="D22" s="29" t="s">
        <v>32</v>
      </c>
      <c r="AR22" s="22"/>
      <c r="BE22" s="296"/>
    </row>
    <row r="23" spans="2:57" s="1" customFormat="1" ht="47.25" customHeight="1">
      <c r="B23" s="22"/>
      <c r="E23" s="302" t="s">
        <v>33</v>
      </c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R23" s="22"/>
      <c r="BE23" s="296"/>
    </row>
    <row r="24" spans="2:57" s="1" customFormat="1" ht="6.95" customHeight="1">
      <c r="B24" s="22"/>
      <c r="AR24" s="22"/>
      <c r="BE24" s="296"/>
    </row>
    <row r="25" spans="2:57" s="1" customFormat="1" ht="6.95" customHeight="1">
      <c r="B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2"/>
      <c r="BE25" s="296"/>
    </row>
    <row r="26" spans="1:57" s="2" customFormat="1" ht="25.9" customHeight="1">
      <c r="A26" s="34"/>
      <c r="B26" s="35"/>
      <c r="C26" s="34"/>
      <c r="D26" s="36" t="s">
        <v>34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03">
        <f>ROUND(AG54,2)</f>
        <v>0</v>
      </c>
      <c r="AL26" s="304"/>
      <c r="AM26" s="304"/>
      <c r="AN26" s="304"/>
      <c r="AO26" s="304"/>
      <c r="AP26" s="34"/>
      <c r="AQ26" s="34"/>
      <c r="AR26" s="35"/>
      <c r="BE26" s="296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96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05" t="s">
        <v>35</v>
      </c>
      <c r="M28" s="305"/>
      <c r="N28" s="305"/>
      <c r="O28" s="305"/>
      <c r="P28" s="305"/>
      <c r="Q28" s="34"/>
      <c r="R28" s="34"/>
      <c r="S28" s="34"/>
      <c r="T28" s="34"/>
      <c r="U28" s="34"/>
      <c r="V28" s="34"/>
      <c r="W28" s="305" t="s">
        <v>36</v>
      </c>
      <c r="X28" s="305"/>
      <c r="Y28" s="305"/>
      <c r="Z28" s="305"/>
      <c r="AA28" s="305"/>
      <c r="AB28" s="305"/>
      <c r="AC28" s="305"/>
      <c r="AD28" s="305"/>
      <c r="AE28" s="305"/>
      <c r="AF28" s="34"/>
      <c r="AG28" s="34"/>
      <c r="AH28" s="34"/>
      <c r="AI28" s="34"/>
      <c r="AJ28" s="34"/>
      <c r="AK28" s="305" t="s">
        <v>37</v>
      </c>
      <c r="AL28" s="305"/>
      <c r="AM28" s="305"/>
      <c r="AN28" s="305"/>
      <c r="AO28" s="305"/>
      <c r="AP28" s="34"/>
      <c r="AQ28" s="34"/>
      <c r="AR28" s="35"/>
      <c r="BE28" s="296"/>
    </row>
    <row r="29" spans="2:57" s="3" customFormat="1" ht="14.45" customHeight="1">
      <c r="B29" s="39"/>
      <c r="D29" s="29" t="s">
        <v>38</v>
      </c>
      <c r="F29" s="29" t="s">
        <v>39</v>
      </c>
      <c r="L29" s="290">
        <v>0.21</v>
      </c>
      <c r="M29" s="289"/>
      <c r="N29" s="289"/>
      <c r="O29" s="289"/>
      <c r="P29" s="289"/>
      <c r="W29" s="288">
        <f>ROUND(AZ54,2)</f>
        <v>0</v>
      </c>
      <c r="X29" s="289"/>
      <c r="Y29" s="289"/>
      <c r="Z29" s="289"/>
      <c r="AA29" s="289"/>
      <c r="AB29" s="289"/>
      <c r="AC29" s="289"/>
      <c r="AD29" s="289"/>
      <c r="AE29" s="289"/>
      <c r="AK29" s="288">
        <f>ROUND(AV54,2)</f>
        <v>0</v>
      </c>
      <c r="AL29" s="289"/>
      <c r="AM29" s="289"/>
      <c r="AN29" s="289"/>
      <c r="AO29" s="289"/>
      <c r="AR29" s="39"/>
      <c r="BE29" s="297"/>
    </row>
    <row r="30" spans="2:57" s="3" customFormat="1" ht="14.45" customHeight="1">
      <c r="B30" s="39"/>
      <c r="F30" s="29" t="s">
        <v>40</v>
      </c>
      <c r="L30" s="290">
        <v>0.15</v>
      </c>
      <c r="M30" s="289"/>
      <c r="N30" s="289"/>
      <c r="O30" s="289"/>
      <c r="P30" s="289"/>
      <c r="W30" s="288">
        <f>ROUND(BA54,2)</f>
        <v>0</v>
      </c>
      <c r="X30" s="289"/>
      <c r="Y30" s="289"/>
      <c r="Z30" s="289"/>
      <c r="AA30" s="289"/>
      <c r="AB30" s="289"/>
      <c r="AC30" s="289"/>
      <c r="AD30" s="289"/>
      <c r="AE30" s="289"/>
      <c r="AK30" s="288">
        <f>ROUND(AW54,2)</f>
        <v>0</v>
      </c>
      <c r="AL30" s="289"/>
      <c r="AM30" s="289"/>
      <c r="AN30" s="289"/>
      <c r="AO30" s="289"/>
      <c r="AR30" s="39"/>
      <c r="BE30" s="297"/>
    </row>
    <row r="31" spans="2:57" s="3" customFormat="1" ht="14.45" customHeight="1" hidden="1">
      <c r="B31" s="39"/>
      <c r="F31" s="29" t="s">
        <v>41</v>
      </c>
      <c r="L31" s="290">
        <v>0.21</v>
      </c>
      <c r="M31" s="289"/>
      <c r="N31" s="289"/>
      <c r="O31" s="289"/>
      <c r="P31" s="289"/>
      <c r="W31" s="288">
        <f>ROUND(BB54,2)</f>
        <v>0</v>
      </c>
      <c r="X31" s="289"/>
      <c r="Y31" s="289"/>
      <c r="Z31" s="289"/>
      <c r="AA31" s="289"/>
      <c r="AB31" s="289"/>
      <c r="AC31" s="289"/>
      <c r="AD31" s="289"/>
      <c r="AE31" s="289"/>
      <c r="AK31" s="288">
        <v>0</v>
      </c>
      <c r="AL31" s="289"/>
      <c r="AM31" s="289"/>
      <c r="AN31" s="289"/>
      <c r="AO31" s="289"/>
      <c r="AR31" s="39"/>
      <c r="BE31" s="297"/>
    </row>
    <row r="32" spans="2:57" s="3" customFormat="1" ht="14.45" customHeight="1" hidden="1">
      <c r="B32" s="39"/>
      <c r="F32" s="29" t="s">
        <v>42</v>
      </c>
      <c r="L32" s="290">
        <v>0.15</v>
      </c>
      <c r="M32" s="289"/>
      <c r="N32" s="289"/>
      <c r="O32" s="289"/>
      <c r="P32" s="289"/>
      <c r="W32" s="288">
        <f>ROUND(BC54,2)</f>
        <v>0</v>
      </c>
      <c r="X32" s="289"/>
      <c r="Y32" s="289"/>
      <c r="Z32" s="289"/>
      <c r="AA32" s="289"/>
      <c r="AB32" s="289"/>
      <c r="AC32" s="289"/>
      <c r="AD32" s="289"/>
      <c r="AE32" s="289"/>
      <c r="AK32" s="288">
        <v>0</v>
      </c>
      <c r="AL32" s="289"/>
      <c r="AM32" s="289"/>
      <c r="AN32" s="289"/>
      <c r="AO32" s="289"/>
      <c r="AR32" s="39"/>
      <c r="BE32" s="297"/>
    </row>
    <row r="33" spans="2:44" s="3" customFormat="1" ht="14.45" customHeight="1" hidden="1">
      <c r="B33" s="39"/>
      <c r="F33" s="29" t="s">
        <v>43</v>
      </c>
      <c r="L33" s="290">
        <v>0</v>
      </c>
      <c r="M33" s="289"/>
      <c r="N33" s="289"/>
      <c r="O33" s="289"/>
      <c r="P33" s="289"/>
      <c r="W33" s="288">
        <f>ROUND(BD54,2)</f>
        <v>0</v>
      </c>
      <c r="X33" s="289"/>
      <c r="Y33" s="289"/>
      <c r="Z33" s="289"/>
      <c r="AA33" s="289"/>
      <c r="AB33" s="289"/>
      <c r="AC33" s="289"/>
      <c r="AD33" s="289"/>
      <c r="AE33" s="289"/>
      <c r="AK33" s="288">
        <v>0</v>
      </c>
      <c r="AL33" s="289"/>
      <c r="AM33" s="289"/>
      <c r="AN33" s="289"/>
      <c r="AO33" s="289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5.9" customHeight="1">
      <c r="A35" s="34"/>
      <c r="B35" s="35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94" t="s">
        <v>46</v>
      </c>
      <c r="Y35" s="292"/>
      <c r="Z35" s="292"/>
      <c r="AA35" s="292"/>
      <c r="AB35" s="292"/>
      <c r="AC35" s="42"/>
      <c r="AD35" s="42"/>
      <c r="AE35" s="42"/>
      <c r="AF35" s="42"/>
      <c r="AG35" s="42"/>
      <c r="AH35" s="42"/>
      <c r="AI35" s="42"/>
      <c r="AJ35" s="42"/>
      <c r="AK35" s="291">
        <f>SUM(AK26:AK33)</f>
        <v>0</v>
      </c>
      <c r="AL35" s="292"/>
      <c r="AM35" s="292"/>
      <c r="AN35" s="292"/>
      <c r="AO35" s="293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3" t="s">
        <v>47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9" t="s">
        <v>14</v>
      </c>
      <c r="L44" s="4" t="str">
        <f>K5</f>
        <v>21</v>
      </c>
      <c r="AR44" s="48"/>
    </row>
    <row r="45" spans="2:44" s="5" customFormat="1" ht="36.95" customHeight="1">
      <c r="B45" s="49"/>
      <c r="C45" s="50" t="s">
        <v>16</v>
      </c>
      <c r="L45" s="315" t="str">
        <f>K6</f>
        <v>MŠ Jirásková - zahrada</v>
      </c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9" t="s">
        <v>20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 xml:space="preserve"> 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9" t="s">
        <v>22</v>
      </c>
      <c r="AJ47" s="34"/>
      <c r="AK47" s="34"/>
      <c r="AL47" s="34"/>
      <c r="AM47" s="317" t="str">
        <f>IF(AN8="","",AN8)</f>
        <v>11. 12. 2022</v>
      </c>
      <c r="AN47" s="317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15.2" customHeight="1">
      <c r="A49" s="34"/>
      <c r="B49" s="35"/>
      <c r="C49" s="29" t="s">
        <v>24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 xml:space="preserve"> 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9" t="s">
        <v>29</v>
      </c>
      <c r="AJ49" s="34"/>
      <c r="AK49" s="34"/>
      <c r="AL49" s="34"/>
      <c r="AM49" s="318" t="str">
        <f>IF(E17="","",E17)</f>
        <v xml:space="preserve"> </v>
      </c>
      <c r="AN49" s="319"/>
      <c r="AO49" s="319"/>
      <c r="AP49" s="319"/>
      <c r="AQ49" s="34"/>
      <c r="AR49" s="35"/>
      <c r="AS49" s="320" t="s">
        <v>48</v>
      </c>
      <c r="AT49" s="321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9" t="s">
        <v>27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9" t="s">
        <v>31</v>
      </c>
      <c r="AJ50" s="34"/>
      <c r="AK50" s="34"/>
      <c r="AL50" s="34"/>
      <c r="AM50" s="318" t="str">
        <f>IF(E20="","",E20)</f>
        <v xml:space="preserve"> </v>
      </c>
      <c r="AN50" s="319"/>
      <c r="AO50" s="319"/>
      <c r="AP50" s="319"/>
      <c r="AQ50" s="34"/>
      <c r="AR50" s="35"/>
      <c r="AS50" s="322"/>
      <c r="AT50" s="323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9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22"/>
      <c r="AT51" s="323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311" t="s">
        <v>49</v>
      </c>
      <c r="D52" s="312"/>
      <c r="E52" s="312"/>
      <c r="F52" s="312"/>
      <c r="G52" s="312"/>
      <c r="H52" s="57"/>
      <c r="I52" s="314" t="s">
        <v>50</v>
      </c>
      <c r="J52" s="312"/>
      <c r="K52" s="312"/>
      <c r="L52" s="312"/>
      <c r="M52" s="312"/>
      <c r="N52" s="312"/>
      <c r="O52" s="312"/>
      <c r="P52" s="312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2"/>
      <c r="AE52" s="312"/>
      <c r="AF52" s="312"/>
      <c r="AG52" s="313" t="s">
        <v>51</v>
      </c>
      <c r="AH52" s="312"/>
      <c r="AI52" s="312"/>
      <c r="AJ52" s="312"/>
      <c r="AK52" s="312"/>
      <c r="AL52" s="312"/>
      <c r="AM52" s="312"/>
      <c r="AN52" s="314" t="s">
        <v>52</v>
      </c>
      <c r="AO52" s="312"/>
      <c r="AP52" s="312"/>
      <c r="AQ52" s="58" t="s">
        <v>53</v>
      </c>
      <c r="AR52" s="35"/>
      <c r="AS52" s="59" t="s">
        <v>54</v>
      </c>
      <c r="AT52" s="60" t="s">
        <v>55</v>
      </c>
      <c r="AU52" s="60" t="s">
        <v>56</v>
      </c>
      <c r="AV52" s="60" t="s">
        <v>57</v>
      </c>
      <c r="AW52" s="60" t="s">
        <v>58</v>
      </c>
      <c r="AX52" s="60" t="s">
        <v>59</v>
      </c>
      <c r="AY52" s="60" t="s">
        <v>60</v>
      </c>
      <c r="AZ52" s="60" t="s">
        <v>61</v>
      </c>
      <c r="BA52" s="60" t="s">
        <v>62</v>
      </c>
      <c r="BB52" s="60" t="s">
        <v>63</v>
      </c>
      <c r="BC52" s="60" t="s">
        <v>64</v>
      </c>
      <c r="BD52" s="61" t="s">
        <v>65</v>
      </c>
      <c r="BE52" s="34"/>
    </row>
    <row r="53" spans="1:57" s="2" customFormat="1" ht="10.9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66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309">
        <f>ROUND(SUM(AG55:AG62),2)</f>
        <v>0</v>
      </c>
      <c r="AH54" s="309"/>
      <c r="AI54" s="309"/>
      <c r="AJ54" s="309"/>
      <c r="AK54" s="309"/>
      <c r="AL54" s="309"/>
      <c r="AM54" s="309"/>
      <c r="AN54" s="310">
        <f aca="true" t="shared" si="0" ref="AN54:AN62">SUM(AG54,AT54)</f>
        <v>0</v>
      </c>
      <c r="AO54" s="310"/>
      <c r="AP54" s="310"/>
      <c r="AQ54" s="69" t="s">
        <v>3</v>
      </c>
      <c r="AR54" s="65"/>
      <c r="AS54" s="70">
        <f>ROUND(SUM(AS55:AS62),2)</f>
        <v>0</v>
      </c>
      <c r="AT54" s="71">
        <f aca="true" t="shared" si="1" ref="AT54:AT62">ROUND(SUM(AV54:AW54),2)</f>
        <v>0</v>
      </c>
      <c r="AU54" s="72">
        <f>ROUND(SUM(AU55:AU62),5)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ROUND(SUM(AZ55:AZ62),2)</f>
        <v>0</v>
      </c>
      <c r="BA54" s="71">
        <f>ROUND(SUM(BA55:BA62),2)</f>
        <v>0</v>
      </c>
      <c r="BB54" s="71">
        <f>ROUND(SUM(BB55:BB62),2)</f>
        <v>0</v>
      </c>
      <c r="BC54" s="71">
        <f>ROUND(SUM(BC55:BC62),2)</f>
        <v>0</v>
      </c>
      <c r="BD54" s="73">
        <f>ROUND(SUM(BD55:BD62),2)</f>
        <v>0</v>
      </c>
      <c r="BS54" s="74" t="s">
        <v>67</v>
      </c>
      <c r="BT54" s="74" t="s">
        <v>68</v>
      </c>
      <c r="BU54" s="75" t="s">
        <v>69</v>
      </c>
      <c r="BV54" s="74" t="s">
        <v>70</v>
      </c>
      <c r="BW54" s="74" t="s">
        <v>5</v>
      </c>
      <c r="BX54" s="74" t="s">
        <v>71</v>
      </c>
      <c r="CL54" s="74" t="s">
        <v>3</v>
      </c>
    </row>
    <row r="55" spans="1:91" s="7" customFormat="1" ht="16.5" customHeight="1">
      <c r="A55" s="76" t="s">
        <v>72</v>
      </c>
      <c r="B55" s="77"/>
      <c r="C55" s="78"/>
      <c r="D55" s="308" t="s">
        <v>73</v>
      </c>
      <c r="E55" s="308"/>
      <c r="F55" s="308"/>
      <c r="G55" s="308"/>
      <c r="H55" s="308"/>
      <c r="I55" s="79"/>
      <c r="J55" s="308" t="s">
        <v>74</v>
      </c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6">
        <f>'SO 01 - Inventarizace zel...'!J30</f>
        <v>0</v>
      </c>
      <c r="AH55" s="307"/>
      <c r="AI55" s="307"/>
      <c r="AJ55" s="307"/>
      <c r="AK55" s="307"/>
      <c r="AL55" s="307"/>
      <c r="AM55" s="307"/>
      <c r="AN55" s="306">
        <f t="shared" si="0"/>
        <v>0</v>
      </c>
      <c r="AO55" s="307"/>
      <c r="AP55" s="307"/>
      <c r="AQ55" s="80" t="s">
        <v>75</v>
      </c>
      <c r="AR55" s="77"/>
      <c r="AS55" s="81">
        <v>0</v>
      </c>
      <c r="AT55" s="82">
        <f t="shared" si="1"/>
        <v>0</v>
      </c>
      <c r="AU55" s="83">
        <f>'SO 01 - Inventarizace zel...'!P81</f>
        <v>0</v>
      </c>
      <c r="AV55" s="82">
        <f>'SO 01 - Inventarizace zel...'!J33</f>
        <v>0</v>
      </c>
      <c r="AW55" s="82">
        <f>'SO 01 - Inventarizace zel...'!J34</f>
        <v>0</v>
      </c>
      <c r="AX55" s="82">
        <f>'SO 01 - Inventarizace zel...'!J35</f>
        <v>0</v>
      </c>
      <c r="AY55" s="82">
        <f>'SO 01 - Inventarizace zel...'!J36</f>
        <v>0</v>
      </c>
      <c r="AZ55" s="82">
        <f>'SO 01 - Inventarizace zel...'!F33</f>
        <v>0</v>
      </c>
      <c r="BA55" s="82">
        <f>'SO 01 - Inventarizace zel...'!F34</f>
        <v>0</v>
      </c>
      <c r="BB55" s="82">
        <f>'SO 01 - Inventarizace zel...'!F35</f>
        <v>0</v>
      </c>
      <c r="BC55" s="82">
        <f>'SO 01 - Inventarizace zel...'!F36</f>
        <v>0</v>
      </c>
      <c r="BD55" s="84">
        <f>'SO 01 - Inventarizace zel...'!F37</f>
        <v>0</v>
      </c>
      <c r="BT55" s="85" t="s">
        <v>76</v>
      </c>
      <c r="BV55" s="85" t="s">
        <v>70</v>
      </c>
      <c r="BW55" s="85" t="s">
        <v>77</v>
      </c>
      <c r="BX55" s="85" t="s">
        <v>5</v>
      </c>
      <c r="CL55" s="85" t="s">
        <v>3</v>
      </c>
      <c r="CM55" s="85" t="s">
        <v>78</v>
      </c>
    </row>
    <row r="56" spans="1:91" s="7" customFormat="1" ht="16.5" customHeight="1">
      <c r="A56" s="76" t="s">
        <v>72</v>
      </c>
      <c r="B56" s="77"/>
      <c r="C56" s="78"/>
      <c r="D56" s="308" t="s">
        <v>79</v>
      </c>
      <c r="E56" s="308"/>
      <c r="F56" s="308"/>
      <c r="G56" s="308"/>
      <c r="H56" s="308"/>
      <c r="I56" s="79"/>
      <c r="J56" s="308" t="s">
        <v>80</v>
      </c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6">
        <f>'SO 02 - Sanační zásahy na...'!J30</f>
        <v>0</v>
      </c>
      <c r="AH56" s="307"/>
      <c r="AI56" s="307"/>
      <c r="AJ56" s="307"/>
      <c r="AK56" s="307"/>
      <c r="AL56" s="307"/>
      <c r="AM56" s="307"/>
      <c r="AN56" s="306">
        <f t="shared" si="0"/>
        <v>0</v>
      </c>
      <c r="AO56" s="307"/>
      <c r="AP56" s="307"/>
      <c r="AQ56" s="80" t="s">
        <v>75</v>
      </c>
      <c r="AR56" s="77"/>
      <c r="AS56" s="81">
        <v>0</v>
      </c>
      <c r="AT56" s="82">
        <f t="shared" si="1"/>
        <v>0</v>
      </c>
      <c r="AU56" s="83">
        <f>'SO 02 - Sanační zásahy na...'!P87</f>
        <v>0</v>
      </c>
      <c r="AV56" s="82">
        <f>'SO 02 - Sanační zásahy na...'!J33</f>
        <v>0</v>
      </c>
      <c r="AW56" s="82">
        <f>'SO 02 - Sanační zásahy na...'!J34</f>
        <v>0</v>
      </c>
      <c r="AX56" s="82">
        <f>'SO 02 - Sanační zásahy na...'!J35</f>
        <v>0</v>
      </c>
      <c r="AY56" s="82">
        <f>'SO 02 - Sanační zásahy na...'!J36</f>
        <v>0</v>
      </c>
      <c r="AZ56" s="82">
        <f>'SO 02 - Sanační zásahy na...'!F33</f>
        <v>0</v>
      </c>
      <c r="BA56" s="82">
        <f>'SO 02 - Sanační zásahy na...'!F34</f>
        <v>0</v>
      </c>
      <c r="BB56" s="82">
        <f>'SO 02 - Sanační zásahy na...'!F35</f>
        <v>0</v>
      </c>
      <c r="BC56" s="82">
        <f>'SO 02 - Sanační zásahy na...'!F36</f>
        <v>0</v>
      </c>
      <c r="BD56" s="84">
        <f>'SO 02 - Sanační zásahy na...'!F37</f>
        <v>0</v>
      </c>
      <c r="BT56" s="85" t="s">
        <v>76</v>
      </c>
      <c r="BV56" s="85" t="s">
        <v>70</v>
      </c>
      <c r="BW56" s="85" t="s">
        <v>81</v>
      </c>
      <c r="BX56" s="85" t="s">
        <v>5</v>
      </c>
      <c r="CL56" s="85" t="s">
        <v>3</v>
      </c>
      <c r="CM56" s="85" t="s">
        <v>78</v>
      </c>
    </row>
    <row r="57" spans="1:91" s="7" customFormat="1" ht="16.5" customHeight="1">
      <c r="A57" s="76" t="s">
        <v>72</v>
      </c>
      <c r="B57" s="77"/>
      <c r="C57" s="78"/>
      <c r="D57" s="308" t="s">
        <v>82</v>
      </c>
      <c r="E57" s="308"/>
      <c r="F57" s="308"/>
      <c r="G57" s="308"/>
      <c r="H57" s="308"/>
      <c r="I57" s="79"/>
      <c r="J57" s="308" t="s">
        <v>83</v>
      </c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6">
        <f>'SO 03 - Terénní úpravy, z...'!J30</f>
        <v>0</v>
      </c>
      <c r="AH57" s="307"/>
      <c r="AI57" s="307"/>
      <c r="AJ57" s="307"/>
      <c r="AK57" s="307"/>
      <c r="AL57" s="307"/>
      <c r="AM57" s="307"/>
      <c r="AN57" s="306">
        <f t="shared" si="0"/>
        <v>0</v>
      </c>
      <c r="AO57" s="307"/>
      <c r="AP57" s="307"/>
      <c r="AQ57" s="80" t="s">
        <v>75</v>
      </c>
      <c r="AR57" s="77"/>
      <c r="AS57" s="81">
        <v>0</v>
      </c>
      <c r="AT57" s="82">
        <f t="shared" si="1"/>
        <v>0</v>
      </c>
      <c r="AU57" s="83">
        <f>'SO 03 - Terénní úpravy, z...'!P91</f>
        <v>0</v>
      </c>
      <c r="AV57" s="82">
        <f>'SO 03 - Terénní úpravy, z...'!J33</f>
        <v>0</v>
      </c>
      <c r="AW57" s="82">
        <f>'SO 03 - Terénní úpravy, z...'!J34</f>
        <v>0</v>
      </c>
      <c r="AX57" s="82">
        <f>'SO 03 - Terénní úpravy, z...'!J35</f>
        <v>0</v>
      </c>
      <c r="AY57" s="82">
        <f>'SO 03 - Terénní úpravy, z...'!J36</f>
        <v>0</v>
      </c>
      <c r="AZ57" s="82">
        <f>'SO 03 - Terénní úpravy, z...'!F33</f>
        <v>0</v>
      </c>
      <c r="BA57" s="82">
        <f>'SO 03 - Terénní úpravy, z...'!F34</f>
        <v>0</v>
      </c>
      <c r="BB57" s="82">
        <f>'SO 03 - Terénní úpravy, z...'!F35</f>
        <v>0</v>
      </c>
      <c r="BC57" s="82">
        <f>'SO 03 - Terénní úpravy, z...'!F36</f>
        <v>0</v>
      </c>
      <c r="BD57" s="84">
        <f>'SO 03 - Terénní úpravy, z...'!F37</f>
        <v>0</v>
      </c>
      <c r="BT57" s="85" t="s">
        <v>76</v>
      </c>
      <c r="BV57" s="85" t="s">
        <v>70</v>
      </c>
      <c r="BW57" s="85" t="s">
        <v>84</v>
      </c>
      <c r="BX57" s="85" t="s">
        <v>5</v>
      </c>
      <c r="CL57" s="85" t="s">
        <v>3</v>
      </c>
      <c r="CM57" s="85" t="s">
        <v>78</v>
      </c>
    </row>
    <row r="58" spans="1:91" s="7" customFormat="1" ht="16.5" customHeight="1">
      <c r="A58" s="76" t="s">
        <v>72</v>
      </c>
      <c r="B58" s="77"/>
      <c r="C58" s="78"/>
      <c r="D58" s="308" t="s">
        <v>85</v>
      </c>
      <c r="E58" s="308"/>
      <c r="F58" s="308"/>
      <c r="G58" s="308"/>
      <c r="H58" s="308"/>
      <c r="I58" s="79"/>
      <c r="J58" s="308" t="s">
        <v>86</v>
      </c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6">
        <f>'SO 04 - Zídka'!J30</f>
        <v>0</v>
      </c>
      <c r="AH58" s="307"/>
      <c r="AI58" s="307"/>
      <c r="AJ58" s="307"/>
      <c r="AK58" s="307"/>
      <c r="AL58" s="307"/>
      <c r="AM58" s="307"/>
      <c r="AN58" s="306">
        <f t="shared" si="0"/>
        <v>0</v>
      </c>
      <c r="AO58" s="307"/>
      <c r="AP58" s="307"/>
      <c r="AQ58" s="80" t="s">
        <v>75</v>
      </c>
      <c r="AR58" s="77"/>
      <c r="AS58" s="81">
        <v>0</v>
      </c>
      <c r="AT58" s="82">
        <f t="shared" si="1"/>
        <v>0</v>
      </c>
      <c r="AU58" s="83">
        <f>'SO 04 - Zídka'!P91</f>
        <v>0</v>
      </c>
      <c r="AV58" s="82">
        <f>'SO 04 - Zídka'!J33</f>
        <v>0</v>
      </c>
      <c r="AW58" s="82">
        <f>'SO 04 - Zídka'!J34</f>
        <v>0</v>
      </c>
      <c r="AX58" s="82">
        <f>'SO 04 - Zídka'!J35</f>
        <v>0</v>
      </c>
      <c r="AY58" s="82">
        <f>'SO 04 - Zídka'!J36</f>
        <v>0</v>
      </c>
      <c r="AZ58" s="82">
        <f>'SO 04 - Zídka'!F33</f>
        <v>0</v>
      </c>
      <c r="BA58" s="82">
        <f>'SO 04 - Zídka'!F34</f>
        <v>0</v>
      </c>
      <c r="BB58" s="82">
        <f>'SO 04 - Zídka'!F35</f>
        <v>0</v>
      </c>
      <c r="BC58" s="82">
        <f>'SO 04 - Zídka'!F36</f>
        <v>0</v>
      </c>
      <c r="BD58" s="84">
        <f>'SO 04 - Zídka'!F37</f>
        <v>0</v>
      </c>
      <c r="BT58" s="85" t="s">
        <v>76</v>
      </c>
      <c r="BV58" s="85" t="s">
        <v>70</v>
      </c>
      <c r="BW58" s="85" t="s">
        <v>87</v>
      </c>
      <c r="BX58" s="85" t="s">
        <v>5</v>
      </c>
      <c r="CL58" s="85" t="s">
        <v>3</v>
      </c>
      <c r="CM58" s="85" t="s">
        <v>78</v>
      </c>
    </row>
    <row r="59" spans="1:91" s="7" customFormat="1" ht="16.5" customHeight="1">
      <c r="A59" s="76" t="s">
        <v>72</v>
      </c>
      <c r="B59" s="77"/>
      <c r="C59" s="78"/>
      <c r="D59" s="308" t="s">
        <v>88</v>
      </c>
      <c r="E59" s="308"/>
      <c r="F59" s="308"/>
      <c r="G59" s="308"/>
      <c r="H59" s="308"/>
      <c r="I59" s="79"/>
      <c r="J59" s="308" t="s">
        <v>89</v>
      </c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6">
        <f>'SO 05 - Oplocení'!J30</f>
        <v>0</v>
      </c>
      <c r="AH59" s="307"/>
      <c r="AI59" s="307"/>
      <c r="AJ59" s="307"/>
      <c r="AK59" s="307"/>
      <c r="AL59" s="307"/>
      <c r="AM59" s="307"/>
      <c r="AN59" s="306">
        <f t="shared" si="0"/>
        <v>0</v>
      </c>
      <c r="AO59" s="307"/>
      <c r="AP59" s="307"/>
      <c r="AQ59" s="80" t="s">
        <v>75</v>
      </c>
      <c r="AR59" s="77"/>
      <c r="AS59" s="81">
        <v>0</v>
      </c>
      <c r="AT59" s="82">
        <f t="shared" si="1"/>
        <v>0</v>
      </c>
      <c r="AU59" s="83">
        <f>'SO 05 - Oplocení'!P88</f>
        <v>0</v>
      </c>
      <c r="AV59" s="82">
        <f>'SO 05 - Oplocení'!J33</f>
        <v>0</v>
      </c>
      <c r="AW59" s="82">
        <f>'SO 05 - Oplocení'!J34</f>
        <v>0</v>
      </c>
      <c r="AX59" s="82">
        <f>'SO 05 - Oplocení'!J35</f>
        <v>0</v>
      </c>
      <c r="AY59" s="82">
        <f>'SO 05 - Oplocení'!J36</f>
        <v>0</v>
      </c>
      <c r="AZ59" s="82">
        <f>'SO 05 - Oplocení'!F33</f>
        <v>0</v>
      </c>
      <c r="BA59" s="82">
        <f>'SO 05 - Oplocení'!F34</f>
        <v>0</v>
      </c>
      <c r="BB59" s="82">
        <f>'SO 05 - Oplocení'!F35</f>
        <v>0</v>
      </c>
      <c r="BC59" s="82">
        <f>'SO 05 - Oplocení'!F36</f>
        <v>0</v>
      </c>
      <c r="BD59" s="84">
        <f>'SO 05 - Oplocení'!F37</f>
        <v>0</v>
      </c>
      <c r="BT59" s="85" t="s">
        <v>76</v>
      </c>
      <c r="BV59" s="85" t="s">
        <v>70</v>
      </c>
      <c r="BW59" s="85" t="s">
        <v>90</v>
      </c>
      <c r="BX59" s="85" t="s">
        <v>5</v>
      </c>
      <c r="CL59" s="85" t="s">
        <v>3</v>
      </c>
      <c r="CM59" s="85" t="s">
        <v>78</v>
      </c>
    </row>
    <row r="60" spans="1:91" s="7" customFormat="1" ht="16.5" customHeight="1">
      <c r="A60" s="76" t="s">
        <v>72</v>
      </c>
      <c r="B60" s="77"/>
      <c r="C60" s="78"/>
      <c r="D60" s="308" t="s">
        <v>91</v>
      </c>
      <c r="E60" s="308"/>
      <c r="F60" s="308"/>
      <c r="G60" s="308"/>
      <c r="H60" s="308"/>
      <c r="I60" s="79"/>
      <c r="J60" s="308" t="s">
        <v>92</v>
      </c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6">
        <f>'SO 06 - Herní prvky a mob...'!J30</f>
        <v>0</v>
      </c>
      <c r="AH60" s="307"/>
      <c r="AI60" s="307"/>
      <c r="AJ60" s="307"/>
      <c r="AK60" s="307"/>
      <c r="AL60" s="307"/>
      <c r="AM60" s="307"/>
      <c r="AN60" s="306">
        <f t="shared" si="0"/>
        <v>0</v>
      </c>
      <c r="AO60" s="307"/>
      <c r="AP60" s="307"/>
      <c r="AQ60" s="80" t="s">
        <v>75</v>
      </c>
      <c r="AR60" s="77"/>
      <c r="AS60" s="81">
        <v>0</v>
      </c>
      <c r="AT60" s="82">
        <f t="shared" si="1"/>
        <v>0</v>
      </c>
      <c r="AU60" s="83">
        <f>'SO 06 - Herní prvky a mob...'!P82</f>
        <v>0</v>
      </c>
      <c r="AV60" s="82">
        <f>'SO 06 - Herní prvky a mob...'!J33</f>
        <v>0</v>
      </c>
      <c r="AW60" s="82">
        <f>'SO 06 - Herní prvky a mob...'!J34</f>
        <v>0</v>
      </c>
      <c r="AX60" s="82">
        <f>'SO 06 - Herní prvky a mob...'!J35</f>
        <v>0</v>
      </c>
      <c r="AY60" s="82">
        <f>'SO 06 - Herní prvky a mob...'!J36</f>
        <v>0</v>
      </c>
      <c r="AZ60" s="82">
        <f>'SO 06 - Herní prvky a mob...'!F33</f>
        <v>0</v>
      </c>
      <c r="BA60" s="82">
        <f>'SO 06 - Herní prvky a mob...'!F34</f>
        <v>0</v>
      </c>
      <c r="BB60" s="82">
        <f>'SO 06 - Herní prvky a mob...'!F35</f>
        <v>0</v>
      </c>
      <c r="BC60" s="82">
        <f>'SO 06 - Herní prvky a mob...'!F36</f>
        <v>0</v>
      </c>
      <c r="BD60" s="84">
        <f>'SO 06 - Herní prvky a mob...'!F37</f>
        <v>0</v>
      </c>
      <c r="BT60" s="85" t="s">
        <v>76</v>
      </c>
      <c r="BV60" s="85" t="s">
        <v>70</v>
      </c>
      <c r="BW60" s="85" t="s">
        <v>93</v>
      </c>
      <c r="BX60" s="85" t="s">
        <v>5</v>
      </c>
      <c r="CL60" s="85" t="s">
        <v>3</v>
      </c>
      <c r="CM60" s="85" t="s">
        <v>78</v>
      </c>
    </row>
    <row r="61" spans="1:91" s="7" customFormat="1" ht="16.5" customHeight="1">
      <c r="A61" s="76" t="s">
        <v>72</v>
      </c>
      <c r="B61" s="77"/>
      <c r="C61" s="78"/>
      <c r="D61" s="308" t="s">
        <v>94</v>
      </c>
      <c r="E61" s="308"/>
      <c r="F61" s="308"/>
      <c r="G61" s="308"/>
      <c r="H61" s="308"/>
      <c r="I61" s="79"/>
      <c r="J61" s="308" t="s">
        <v>95</v>
      </c>
      <c r="K61" s="308"/>
      <c r="L61" s="308"/>
      <c r="M61" s="308"/>
      <c r="N61" s="308"/>
      <c r="O61" s="308"/>
      <c r="P61" s="308"/>
      <c r="Q61" s="308"/>
      <c r="R61" s="308"/>
      <c r="S61" s="308"/>
      <c r="T61" s="308"/>
      <c r="U61" s="308"/>
      <c r="V61" s="308"/>
      <c r="W61" s="308"/>
      <c r="X61" s="308"/>
      <c r="Y61" s="308"/>
      <c r="Z61" s="308"/>
      <c r="AA61" s="308"/>
      <c r="AB61" s="308"/>
      <c r="AC61" s="308"/>
      <c r="AD61" s="308"/>
      <c r="AE61" s="308"/>
      <c r="AF61" s="308"/>
      <c r="AG61" s="306">
        <f>'SO 07 - Sadové úpravy'!J30</f>
        <v>0</v>
      </c>
      <c r="AH61" s="307"/>
      <c r="AI61" s="307"/>
      <c r="AJ61" s="307"/>
      <c r="AK61" s="307"/>
      <c r="AL61" s="307"/>
      <c r="AM61" s="307"/>
      <c r="AN61" s="306">
        <f t="shared" si="0"/>
        <v>0</v>
      </c>
      <c r="AO61" s="307"/>
      <c r="AP61" s="307"/>
      <c r="AQ61" s="80" t="s">
        <v>75</v>
      </c>
      <c r="AR61" s="77"/>
      <c r="AS61" s="81">
        <v>0</v>
      </c>
      <c r="AT61" s="82">
        <f t="shared" si="1"/>
        <v>0</v>
      </c>
      <c r="AU61" s="83">
        <f>'SO 07 - Sadové úpravy'!P82</f>
        <v>0</v>
      </c>
      <c r="AV61" s="82">
        <f>'SO 07 - Sadové úpravy'!J33</f>
        <v>0</v>
      </c>
      <c r="AW61" s="82">
        <f>'SO 07 - Sadové úpravy'!J34</f>
        <v>0</v>
      </c>
      <c r="AX61" s="82">
        <f>'SO 07 - Sadové úpravy'!J35</f>
        <v>0</v>
      </c>
      <c r="AY61" s="82">
        <f>'SO 07 - Sadové úpravy'!J36</f>
        <v>0</v>
      </c>
      <c r="AZ61" s="82">
        <f>'SO 07 - Sadové úpravy'!F33</f>
        <v>0</v>
      </c>
      <c r="BA61" s="82">
        <f>'SO 07 - Sadové úpravy'!F34</f>
        <v>0</v>
      </c>
      <c r="BB61" s="82">
        <f>'SO 07 - Sadové úpravy'!F35</f>
        <v>0</v>
      </c>
      <c r="BC61" s="82">
        <f>'SO 07 - Sadové úpravy'!F36</f>
        <v>0</v>
      </c>
      <c r="BD61" s="84">
        <f>'SO 07 - Sadové úpravy'!F37</f>
        <v>0</v>
      </c>
      <c r="BT61" s="85" t="s">
        <v>76</v>
      </c>
      <c r="BV61" s="85" t="s">
        <v>70</v>
      </c>
      <c r="BW61" s="85" t="s">
        <v>96</v>
      </c>
      <c r="BX61" s="85" t="s">
        <v>5</v>
      </c>
      <c r="CL61" s="85" t="s">
        <v>3</v>
      </c>
      <c r="CM61" s="85" t="s">
        <v>78</v>
      </c>
    </row>
    <row r="62" spans="1:91" s="7" customFormat="1" ht="16.5" customHeight="1">
      <c r="A62" s="76" t="s">
        <v>72</v>
      </c>
      <c r="B62" s="77"/>
      <c r="C62" s="78"/>
      <c r="D62" s="308" t="s">
        <v>97</v>
      </c>
      <c r="E62" s="308"/>
      <c r="F62" s="308"/>
      <c r="G62" s="308"/>
      <c r="H62" s="308"/>
      <c r="I62" s="79"/>
      <c r="J62" s="308" t="s">
        <v>98</v>
      </c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6">
        <f>'VN - Vedlejší náklady'!J30</f>
        <v>0</v>
      </c>
      <c r="AH62" s="307"/>
      <c r="AI62" s="307"/>
      <c r="AJ62" s="307"/>
      <c r="AK62" s="307"/>
      <c r="AL62" s="307"/>
      <c r="AM62" s="307"/>
      <c r="AN62" s="306">
        <f t="shared" si="0"/>
        <v>0</v>
      </c>
      <c r="AO62" s="307"/>
      <c r="AP62" s="307"/>
      <c r="AQ62" s="80" t="s">
        <v>75</v>
      </c>
      <c r="AR62" s="77"/>
      <c r="AS62" s="86">
        <v>0</v>
      </c>
      <c r="AT62" s="87">
        <f t="shared" si="1"/>
        <v>0</v>
      </c>
      <c r="AU62" s="88">
        <f>'VN - Vedlejší náklady'!P80</f>
        <v>0</v>
      </c>
      <c r="AV62" s="87">
        <f>'VN - Vedlejší náklady'!J33</f>
        <v>0</v>
      </c>
      <c r="AW62" s="87">
        <f>'VN - Vedlejší náklady'!J34</f>
        <v>0</v>
      </c>
      <c r="AX62" s="87">
        <f>'VN - Vedlejší náklady'!J35</f>
        <v>0</v>
      </c>
      <c r="AY62" s="87">
        <f>'VN - Vedlejší náklady'!J36</f>
        <v>0</v>
      </c>
      <c r="AZ62" s="87">
        <f>'VN - Vedlejší náklady'!F33</f>
        <v>0</v>
      </c>
      <c r="BA62" s="87">
        <f>'VN - Vedlejší náklady'!F34</f>
        <v>0</v>
      </c>
      <c r="BB62" s="87">
        <f>'VN - Vedlejší náklady'!F35</f>
        <v>0</v>
      </c>
      <c r="BC62" s="87">
        <f>'VN - Vedlejší náklady'!F36</f>
        <v>0</v>
      </c>
      <c r="BD62" s="89">
        <f>'VN - Vedlejší náklady'!F37</f>
        <v>0</v>
      </c>
      <c r="BT62" s="85" t="s">
        <v>76</v>
      </c>
      <c r="BV62" s="85" t="s">
        <v>70</v>
      </c>
      <c r="BW62" s="85" t="s">
        <v>99</v>
      </c>
      <c r="BX62" s="85" t="s">
        <v>5</v>
      </c>
      <c r="CL62" s="85" t="s">
        <v>3</v>
      </c>
      <c r="CM62" s="85" t="s">
        <v>78</v>
      </c>
    </row>
    <row r="63" spans="1:57" s="2" customFormat="1" ht="30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5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35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</sheetData>
  <mergeCells count="70"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D59:H59"/>
    <mergeCell ref="J59:AF59"/>
    <mergeCell ref="J56:AF56"/>
    <mergeCell ref="D56:H56"/>
    <mergeCell ref="AG56:AM56"/>
    <mergeCell ref="D57:H57"/>
    <mergeCell ref="J57:AF57"/>
    <mergeCell ref="AG57:AM57"/>
    <mergeCell ref="D62:H62"/>
    <mergeCell ref="J62:AF62"/>
    <mergeCell ref="AG54:AM54"/>
    <mergeCell ref="AN54:AP54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58:AP58"/>
    <mergeCell ref="AG58:AM58"/>
    <mergeCell ref="D58:H58"/>
    <mergeCell ref="J58:AF58"/>
    <mergeCell ref="AK30:AO30"/>
    <mergeCell ref="L30:P30"/>
    <mergeCell ref="W30:AE30"/>
    <mergeCell ref="L31:P31"/>
    <mergeCell ref="AN62:AP62"/>
    <mergeCell ref="AG62:AM62"/>
    <mergeCell ref="AN59:AP59"/>
    <mergeCell ref="AG59:AM59"/>
    <mergeCell ref="AN56:AP56"/>
    <mergeCell ref="AN57:AP57"/>
    <mergeCell ref="L45:AO45"/>
    <mergeCell ref="AM47:AN47"/>
    <mergeCell ref="AM49:AP49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SO 01 - Inventarizace zel...'!C2" display="/"/>
    <hyperlink ref="A56" location="'SO 02 - Sanační zásahy na...'!C2" display="/"/>
    <hyperlink ref="A57" location="'SO 03 - Terénní úpravy, z...'!C2" display="/"/>
    <hyperlink ref="A58" location="'SO 04 - Zídka'!C2" display="/"/>
    <hyperlink ref="A59" location="'SO 05 - Oplocení'!C2" display="/"/>
    <hyperlink ref="A60" location="'SO 06 - Herní prvky a mob...'!C2" display="/"/>
    <hyperlink ref="A61" location="'SO 07 - Sadové úpravy'!C2" display="/"/>
    <hyperlink ref="A62" location="'VN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99" customWidth="1"/>
    <col min="2" max="2" width="1.7109375" style="199" customWidth="1"/>
    <col min="3" max="4" width="5.00390625" style="199" customWidth="1"/>
    <col min="5" max="5" width="11.7109375" style="199" customWidth="1"/>
    <col min="6" max="6" width="9.140625" style="199" customWidth="1"/>
    <col min="7" max="7" width="5.00390625" style="199" customWidth="1"/>
    <col min="8" max="8" width="77.8515625" style="199" customWidth="1"/>
    <col min="9" max="10" width="20.00390625" style="199" customWidth="1"/>
    <col min="11" max="11" width="1.7109375" style="199" customWidth="1"/>
  </cols>
  <sheetData>
    <row r="1" s="1" customFormat="1" ht="37.5" customHeight="1"/>
    <row r="2" spans="2:11" s="1" customFormat="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6" customFormat="1" ht="45" customHeight="1">
      <c r="B3" s="203"/>
      <c r="C3" s="330" t="s">
        <v>1609</v>
      </c>
      <c r="D3" s="330"/>
      <c r="E3" s="330"/>
      <c r="F3" s="330"/>
      <c r="G3" s="330"/>
      <c r="H3" s="330"/>
      <c r="I3" s="330"/>
      <c r="J3" s="330"/>
      <c r="K3" s="204"/>
    </row>
    <row r="4" spans="2:11" s="1" customFormat="1" ht="25.5" customHeight="1">
      <c r="B4" s="205"/>
      <c r="C4" s="335" t="s">
        <v>1610</v>
      </c>
      <c r="D4" s="335"/>
      <c r="E4" s="335"/>
      <c r="F4" s="335"/>
      <c r="G4" s="335"/>
      <c r="H4" s="335"/>
      <c r="I4" s="335"/>
      <c r="J4" s="335"/>
      <c r="K4" s="206"/>
    </row>
    <row r="5" spans="2:11" s="1" customFormat="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s="1" customFormat="1" ht="15" customHeight="1">
      <c r="B6" s="205"/>
      <c r="C6" s="334" t="s">
        <v>1611</v>
      </c>
      <c r="D6" s="334"/>
      <c r="E6" s="334"/>
      <c r="F6" s="334"/>
      <c r="G6" s="334"/>
      <c r="H6" s="334"/>
      <c r="I6" s="334"/>
      <c r="J6" s="334"/>
      <c r="K6" s="206"/>
    </row>
    <row r="7" spans="2:11" s="1" customFormat="1" ht="15" customHeight="1">
      <c r="B7" s="209"/>
      <c r="C7" s="334" t="s">
        <v>1612</v>
      </c>
      <c r="D7" s="334"/>
      <c r="E7" s="334"/>
      <c r="F7" s="334"/>
      <c r="G7" s="334"/>
      <c r="H7" s="334"/>
      <c r="I7" s="334"/>
      <c r="J7" s="334"/>
      <c r="K7" s="206"/>
    </row>
    <row r="8" spans="2:11" s="1" customFormat="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s="1" customFormat="1" ht="15" customHeight="1">
      <c r="B9" s="209"/>
      <c r="C9" s="334" t="s">
        <v>1613</v>
      </c>
      <c r="D9" s="334"/>
      <c r="E9" s="334"/>
      <c r="F9" s="334"/>
      <c r="G9" s="334"/>
      <c r="H9" s="334"/>
      <c r="I9" s="334"/>
      <c r="J9" s="334"/>
      <c r="K9" s="206"/>
    </row>
    <row r="10" spans="2:11" s="1" customFormat="1" ht="15" customHeight="1">
      <c r="B10" s="209"/>
      <c r="C10" s="208"/>
      <c r="D10" s="334" t="s">
        <v>1614</v>
      </c>
      <c r="E10" s="334"/>
      <c r="F10" s="334"/>
      <c r="G10" s="334"/>
      <c r="H10" s="334"/>
      <c r="I10" s="334"/>
      <c r="J10" s="334"/>
      <c r="K10" s="206"/>
    </row>
    <row r="11" spans="2:11" s="1" customFormat="1" ht="15" customHeight="1">
      <c r="B11" s="209"/>
      <c r="C11" s="210"/>
      <c r="D11" s="334" t="s">
        <v>1615</v>
      </c>
      <c r="E11" s="334"/>
      <c r="F11" s="334"/>
      <c r="G11" s="334"/>
      <c r="H11" s="334"/>
      <c r="I11" s="334"/>
      <c r="J11" s="334"/>
      <c r="K11" s="206"/>
    </row>
    <row r="12" spans="2:11" s="1" customFormat="1" ht="15" customHeight="1">
      <c r="B12" s="209"/>
      <c r="C12" s="210"/>
      <c r="D12" s="208"/>
      <c r="E12" s="208"/>
      <c r="F12" s="208"/>
      <c r="G12" s="208"/>
      <c r="H12" s="208"/>
      <c r="I12" s="208"/>
      <c r="J12" s="208"/>
      <c r="K12" s="206"/>
    </row>
    <row r="13" spans="2:11" s="1" customFormat="1" ht="15" customHeight="1">
      <c r="B13" s="209"/>
      <c r="C13" s="210"/>
      <c r="D13" s="211" t="s">
        <v>1616</v>
      </c>
      <c r="E13" s="208"/>
      <c r="F13" s="208"/>
      <c r="G13" s="208"/>
      <c r="H13" s="208"/>
      <c r="I13" s="208"/>
      <c r="J13" s="208"/>
      <c r="K13" s="206"/>
    </row>
    <row r="14" spans="2:11" s="1" customFormat="1" ht="12.75" customHeight="1">
      <c r="B14" s="209"/>
      <c r="C14" s="210"/>
      <c r="D14" s="210"/>
      <c r="E14" s="210"/>
      <c r="F14" s="210"/>
      <c r="G14" s="210"/>
      <c r="H14" s="210"/>
      <c r="I14" s="210"/>
      <c r="J14" s="210"/>
      <c r="K14" s="206"/>
    </row>
    <row r="15" spans="2:11" s="1" customFormat="1" ht="15" customHeight="1">
      <c r="B15" s="209"/>
      <c r="C15" s="210"/>
      <c r="D15" s="334" t="s">
        <v>1617</v>
      </c>
      <c r="E15" s="334"/>
      <c r="F15" s="334"/>
      <c r="G15" s="334"/>
      <c r="H15" s="334"/>
      <c r="I15" s="334"/>
      <c r="J15" s="334"/>
      <c r="K15" s="206"/>
    </row>
    <row r="16" spans="2:11" s="1" customFormat="1" ht="15" customHeight="1">
      <c r="B16" s="209"/>
      <c r="C16" s="210"/>
      <c r="D16" s="334" t="s">
        <v>1618</v>
      </c>
      <c r="E16" s="334"/>
      <c r="F16" s="334"/>
      <c r="G16" s="334"/>
      <c r="H16" s="334"/>
      <c r="I16" s="334"/>
      <c r="J16" s="334"/>
      <c r="K16" s="206"/>
    </row>
    <row r="17" spans="2:11" s="1" customFormat="1" ht="15" customHeight="1">
      <c r="B17" s="209"/>
      <c r="C17" s="210"/>
      <c r="D17" s="334" t="s">
        <v>1619</v>
      </c>
      <c r="E17" s="334"/>
      <c r="F17" s="334"/>
      <c r="G17" s="334"/>
      <c r="H17" s="334"/>
      <c r="I17" s="334"/>
      <c r="J17" s="334"/>
      <c r="K17" s="206"/>
    </row>
    <row r="18" spans="2:11" s="1" customFormat="1" ht="15" customHeight="1">
      <c r="B18" s="209"/>
      <c r="C18" s="210"/>
      <c r="D18" s="210"/>
      <c r="E18" s="212" t="s">
        <v>75</v>
      </c>
      <c r="F18" s="334" t="s">
        <v>1620</v>
      </c>
      <c r="G18" s="334"/>
      <c r="H18" s="334"/>
      <c r="I18" s="334"/>
      <c r="J18" s="334"/>
      <c r="K18" s="206"/>
    </row>
    <row r="19" spans="2:11" s="1" customFormat="1" ht="15" customHeight="1">
      <c r="B19" s="209"/>
      <c r="C19" s="210"/>
      <c r="D19" s="210"/>
      <c r="E19" s="212" t="s">
        <v>1621</v>
      </c>
      <c r="F19" s="334" t="s">
        <v>1622</v>
      </c>
      <c r="G19" s="334"/>
      <c r="H19" s="334"/>
      <c r="I19" s="334"/>
      <c r="J19" s="334"/>
      <c r="K19" s="206"/>
    </row>
    <row r="20" spans="2:11" s="1" customFormat="1" ht="15" customHeight="1">
      <c r="B20" s="209"/>
      <c r="C20" s="210"/>
      <c r="D20" s="210"/>
      <c r="E20" s="212" t="s">
        <v>1623</v>
      </c>
      <c r="F20" s="334" t="s">
        <v>1624</v>
      </c>
      <c r="G20" s="334"/>
      <c r="H20" s="334"/>
      <c r="I20" s="334"/>
      <c r="J20" s="334"/>
      <c r="K20" s="206"/>
    </row>
    <row r="21" spans="2:11" s="1" customFormat="1" ht="15" customHeight="1">
      <c r="B21" s="209"/>
      <c r="C21" s="210"/>
      <c r="D21" s="210"/>
      <c r="E21" s="212" t="s">
        <v>1625</v>
      </c>
      <c r="F21" s="334" t="s">
        <v>1626</v>
      </c>
      <c r="G21" s="334"/>
      <c r="H21" s="334"/>
      <c r="I21" s="334"/>
      <c r="J21" s="334"/>
      <c r="K21" s="206"/>
    </row>
    <row r="22" spans="2:11" s="1" customFormat="1" ht="15" customHeight="1">
      <c r="B22" s="209"/>
      <c r="C22" s="210"/>
      <c r="D22" s="210"/>
      <c r="E22" s="212" t="s">
        <v>1627</v>
      </c>
      <c r="F22" s="334" t="s">
        <v>1628</v>
      </c>
      <c r="G22" s="334"/>
      <c r="H22" s="334"/>
      <c r="I22" s="334"/>
      <c r="J22" s="334"/>
      <c r="K22" s="206"/>
    </row>
    <row r="23" spans="2:11" s="1" customFormat="1" ht="15" customHeight="1">
      <c r="B23" s="209"/>
      <c r="C23" s="210"/>
      <c r="D23" s="210"/>
      <c r="E23" s="212" t="s">
        <v>1629</v>
      </c>
      <c r="F23" s="334" t="s">
        <v>1630</v>
      </c>
      <c r="G23" s="334"/>
      <c r="H23" s="334"/>
      <c r="I23" s="334"/>
      <c r="J23" s="334"/>
      <c r="K23" s="206"/>
    </row>
    <row r="24" spans="2:11" s="1" customFormat="1" ht="12.75" customHeight="1">
      <c r="B24" s="209"/>
      <c r="C24" s="210"/>
      <c r="D24" s="210"/>
      <c r="E24" s="210"/>
      <c r="F24" s="210"/>
      <c r="G24" s="210"/>
      <c r="H24" s="210"/>
      <c r="I24" s="210"/>
      <c r="J24" s="210"/>
      <c r="K24" s="206"/>
    </row>
    <row r="25" spans="2:11" s="1" customFormat="1" ht="15" customHeight="1">
      <c r="B25" s="209"/>
      <c r="C25" s="334" t="s">
        <v>1631</v>
      </c>
      <c r="D25" s="334"/>
      <c r="E25" s="334"/>
      <c r="F25" s="334"/>
      <c r="G25" s="334"/>
      <c r="H25" s="334"/>
      <c r="I25" s="334"/>
      <c r="J25" s="334"/>
      <c r="K25" s="206"/>
    </row>
    <row r="26" spans="2:11" s="1" customFormat="1" ht="15" customHeight="1">
      <c r="B26" s="209"/>
      <c r="C26" s="334" t="s">
        <v>1632</v>
      </c>
      <c r="D26" s="334"/>
      <c r="E26" s="334"/>
      <c r="F26" s="334"/>
      <c r="G26" s="334"/>
      <c r="H26" s="334"/>
      <c r="I26" s="334"/>
      <c r="J26" s="334"/>
      <c r="K26" s="206"/>
    </row>
    <row r="27" spans="2:11" s="1" customFormat="1" ht="15" customHeight="1">
      <c r="B27" s="209"/>
      <c r="C27" s="208"/>
      <c r="D27" s="334" t="s">
        <v>1633</v>
      </c>
      <c r="E27" s="334"/>
      <c r="F27" s="334"/>
      <c r="G27" s="334"/>
      <c r="H27" s="334"/>
      <c r="I27" s="334"/>
      <c r="J27" s="334"/>
      <c r="K27" s="206"/>
    </row>
    <row r="28" spans="2:11" s="1" customFormat="1" ht="15" customHeight="1">
      <c r="B28" s="209"/>
      <c r="C28" s="210"/>
      <c r="D28" s="334" t="s">
        <v>1634</v>
      </c>
      <c r="E28" s="334"/>
      <c r="F28" s="334"/>
      <c r="G28" s="334"/>
      <c r="H28" s="334"/>
      <c r="I28" s="334"/>
      <c r="J28" s="334"/>
      <c r="K28" s="206"/>
    </row>
    <row r="29" spans="2:11" s="1" customFormat="1" ht="12.75" customHeight="1">
      <c r="B29" s="209"/>
      <c r="C29" s="210"/>
      <c r="D29" s="210"/>
      <c r="E29" s="210"/>
      <c r="F29" s="210"/>
      <c r="G29" s="210"/>
      <c r="H29" s="210"/>
      <c r="I29" s="210"/>
      <c r="J29" s="210"/>
      <c r="K29" s="206"/>
    </row>
    <row r="30" spans="2:11" s="1" customFormat="1" ht="15" customHeight="1">
      <c r="B30" s="209"/>
      <c r="C30" s="210"/>
      <c r="D30" s="334" t="s">
        <v>1635</v>
      </c>
      <c r="E30" s="334"/>
      <c r="F30" s="334"/>
      <c r="G30" s="334"/>
      <c r="H30" s="334"/>
      <c r="I30" s="334"/>
      <c r="J30" s="334"/>
      <c r="K30" s="206"/>
    </row>
    <row r="31" spans="2:11" s="1" customFormat="1" ht="15" customHeight="1">
      <c r="B31" s="209"/>
      <c r="C31" s="210"/>
      <c r="D31" s="334" t="s">
        <v>1636</v>
      </c>
      <c r="E31" s="334"/>
      <c r="F31" s="334"/>
      <c r="G31" s="334"/>
      <c r="H31" s="334"/>
      <c r="I31" s="334"/>
      <c r="J31" s="334"/>
      <c r="K31" s="206"/>
    </row>
    <row r="32" spans="2:11" s="1" customFormat="1" ht="12.75" customHeight="1">
      <c r="B32" s="209"/>
      <c r="C32" s="210"/>
      <c r="D32" s="210"/>
      <c r="E32" s="210"/>
      <c r="F32" s="210"/>
      <c r="G32" s="210"/>
      <c r="H32" s="210"/>
      <c r="I32" s="210"/>
      <c r="J32" s="210"/>
      <c r="K32" s="206"/>
    </row>
    <row r="33" spans="2:11" s="1" customFormat="1" ht="15" customHeight="1">
      <c r="B33" s="209"/>
      <c r="C33" s="210"/>
      <c r="D33" s="334" t="s">
        <v>1637</v>
      </c>
      <c r="E33" s="334"/>
      <c r="F33" s="334"/>
      <c r="G33" s="334"/>
      <c r="H33" s="334"/>
      <c r="I33" s="334"/>
      <c r="J33" s="334"/>
      <c r="K33" s="206"/>
    </row>
    <row r="34" spans="2:11" s="1" customFormat="1" ht="15" customHeight="1">
      <c r="B34" s="209"/>
      <c r="C34" s="210"/>
      <c r="D34" s="334" t="s">
        <v>1638</v>
      </c>
      <c r="E34" s="334"/>
      <c r="F34" s="334"/>
      <c r="G34" s="334"/>
      <c r="H34" s="334"/>
      <c r="I34" s="334"/>
      <c r="J34" s="334"/>
      <c r="K34" s="206"/>
    </row>
    <row r="35" spans="2:11" s="1" customFormat="1" ht="15" customHeight="1">
      <c r="B35" s="209"/>
      <c r="C35" s="210"/>
      <c r="D35" s="334" t="s">
        <v>1639</v>
      </c>
      <c r="E35" s="334"/>
      <c r="F35" s="334"/>
      <c r="G35" s="334"/>
      <c r="H35" s="334"/>
      <c r="I35" s="334"/>
      <c r="J35" s="334"/>
      <c r="K35" s="206"/>
    </row>
    <row r="36" spans="2:11" s="1" customFormat="1" ht="15" customHeight="1">
      <c r="B36" s="209"/>
      <c r="C36" s="210"/>
      <c r="D36" s="208"/>
      <c r="E36" s="211" t="s">
        <v>110</v>
      </c>
      <c r="F36" s="208"/>
      <c r="G36" s="334" t="s">
        <v>1640</v>
      </c>
      <c r="H36" s="334"/>
      <c r="I36" s="334"/>
      <c r="J36" s="334"/>
      <c r="K36" s="206"/>
    </row>
    <row r="37" spans="2:11" s="1" customFormat="1" ht="30.75" customHeight="1">
      <c r="B37" s="209"/>
      <c r="C37" s="210"/>
      <c r="D37" s="208"/>
      <c r="E37" s="211" t="s">
        <v>1641</v>
      </c>
      <c r="F37" s="208"/>
      <c r="G37" s="334" t="s">
        <v>1642</v>
      </c>
      <c r="H37" s="334"/>
      <c r="I37" s="334"/>
      <c r="J37" s="334"/>
      <c r="K37" s="206"/>
    </row>
    <row r="38" spans="2:11" s="1" customFormat="1" ht="15" customHeight="1">
      <c r="B38" s="209"/>
      <c r="C38" s="210"/>
      <c r="D38" s="208"/>
      <c r="E38" s="211" t="s">
        <v>49</v>
      </c>
      <c r="F38" s="208"/>
      <c r="G38" s="334" t="s">
        <v>1643</v>
      </c>
      <c r="H38" s="334"/>
      <c r="I38" s="334"/>
      <c r="J38" s="334"/>
      <c r="K38" s="206"/>
    </row>
    <row r="39" spans="2:11" s="1" customFormat="1" ht="15" customHeight="1">
      <c r="B39" s="209"/>
      <c r="C39" s="210"/>
      <c r="D39" s="208"/>
      <c r="E39" s="211" t="s">
        <v>50</v>
      </c>
      <c r="F39" s="208"/>
      <c r="G39" s="334" t="s">
        <v>1644</v>
      </c>
      <c r="H39" s="334"/>
      <c r="I39" s="334"/>
      <c r="J39" s="334"/>
      <c r="K39" s="206"/>
    </row>
    <row r="40" spans="2:11" s="1" customFormat="1" ht="15" customHeight="1">
      <c r="B40" s="209"/>
      <c r="C40" s="210"/>
      <c r="D40" s="208"/>
      <c r="E40" s="211" t="s">
        <v>111</v>
      </c>
      <c r="F40" s="208"/>
      <c r="G40" s="334" t="s">
        <v>1645</v>
      </c>
      <c r="H40" s="334"/>
      <c r="I40" s="334"/>
      <c r="J40" s="334"/>
      <c r="K40" s="206"/>
    </row>
    <row r="41" spans="2:11" s="1" customFormat="1" ht="15" customHeight="1">
      <c r="B41" s="209"/>
      <c r="C41" s="210"/>
      <c r="D41" s="208"/>
      <c r="E41" s="211" t="s">
        <v>112</v>
      </c>
      <c r="F41" s="208"/>
      <c r="G41" s="334" t="s">
        <v>1646</v>
      </c>
      <c r="H41" s="334"/>
      <c r="I41" s="334"/>
      <c r="J41" s="334"/>
      <c r="K41" s="206"/>
    </row>
    <row r="42" spans="2:11" s="1" customFormat="1" ht="15" customHeight="1">
      <c r="B42" s="209"/>
      <c r="C42" s="210"/>
      <c r="D42" s="208"/>
      <c r="E42" s="211" t="s">
        <v>1647</v>
      </c>
      <c r="F42" s="208"/>
      <c r="G42" s="334" t="s">
        <v>1648</v>
      </c>
      <c r="H42" s="334"/>
      <c r="I42" s="334"/>
      <c r="J42" s="334"/>
      <c r="K42" s="206"/>
    </row>
    <row r="43" spans="2:11" s="1" customFormat="1" ht="15" customHeight="1">
      <c r="B43" s="209"/>
      <c r="C43" s="210"/>
      <c r="D43" s="208"/>
      <c r="E43" s="211"/>
      <c r="F43" s="208"/>
      <c r="G43" s="334" t="s">
        <v>1649</v>
      </c>
      <c r="H43" s="334"/>
      <c r="I43" s="334"/>
      <c r="J43" s="334"/>
      <c r="K43" s="206"/>
    </row>
    <row r="44" spans="2:11" s="1" customFormat="1" ht="15" customHeight="1">
      <c r="B44" s="209"/>
      <c r="C44" s="210"/>
      <c r="D44" s="208"/>
      <c r="E44" s="211" t="s">
        <v>1650</v>
      </c>
      <c r="F44" s="208"/>
      <c r="G44" s="334" t="s">
        <v>1651</v>
      </c>
      <c r="H44" s="334"/>
      <c r="I44" s="334"/>
      <c r="J44" s="334"/>
      <c r="K44" s="206"/>
    </row>
    <row r="45" spans="2:11" s="1" customFormat="1" ht="15" customHeight="1">
      <c r="B45" s="209"/>
      <c r="C45" s="210"/>
      <c r="D45" s="208"/>
      <c r="E45" s="211" t="s">
        <v>114</v>
      </c>
      <c r="F45" s="208"/>
      <c r="G45" s="334" t="s">
        <v>1652</v>
      </c>
      <c r="H45" s="334"/>
      <c r="I45" s="334"/>
      <c r="J45" s="334"/>
      <c r="K45" s="206"/>
    </row>
    <row r="46" spans="2:11" s="1" customFormat="1" ht="12.75" customHeight="1">
      <c r="B46" s="209"/>
      <c r="C46" s="210"/>
      <c r="D46" s="208"/>
      <c r="E46" s="208"/>
      <c r="F46" s="208"/>
      <c r="G46" s="208"/>
      <c r="H46" s="208"/>
      <c r="I46" s="208"/>
      <c r="J46" s="208"/>
      <c r="K46" s="206"/>
    </row>
    <row r="47" spans="2:11" s="1" customFormat="1" ht="15" customHeight="1">
      <c r="B47" s="209"/>
      <c r="C47" s="210"/>
      <c r="D47" s="334" t="s">
        <v>1653</v>
      </c>
      <c r="E47" s="334"/>
      <c r="F47" s="334"/>
      <c r="G47" s="334"/>
      <c r="H47" s="334"/>
      <c r="I47" s="334"/>
      <c r="J47" s="334"/>
      <c r="K47" s="206"/>
    </row>
    <row r="48" spans="2:11" s="1" customFormat="1" ht="15" customHeight="1">
      <c r="B48" s="209"/>
      <c r="C48" s="210"/>
      <c r="D48" s="210"/>
      <c r="E48" s="334" t="s">
        <v>1654</v>
      </c>
      <c r="F48" s="334"/>
      <c r="G48" s="334"/>
      <c r="H48" s="334"/>
      <c r="I48" s="334"/>
      <c r="J48" s="334"/>
      <c r="K48" s="206"/>
    </row>
    <row r="49" spans="2:11" s="1" customFormat="1" ht="15" customHeight="1">
      <c r="B49" s="209"/>
      <c r="C49" s="210"/>
      <c r="D49" s="210"/>
      <c r="E49" s="334" t="s">
        <v>1655</v>
      </c>
      <c r="F49" s="334"/>
      <c r="G49" s="334"/>
      <c r="H49" s="334"/>
      <c r="I49" s="334"/>
      <c r="J49" s="334"/>
      <c r="K49" s="206"/>
    </row>
    <row r="50" spans="2:11" s="1" customFormat="1" ht="15" customHeight="1">
      <c r="B50" s="209"/>
      <c r="C50" s="210"/>
      <c r="D50" s="210"/>
      <c r="E50" s="334" t="s">
        <v>1656</v>
      </c>
      <c r="F50" s="334"/>
      <c r="G50" s="334"/>
      <c r="H50" s="334"/>
      <c r="I50" s="334"/>
      <c r="J50" s="334"/>
      <c r="K50" s="206"/>
    </row>
    <row r="51" spans="2:11" s="1" customFormat="1" ht="15" customHeight="1">
      <c r="B51" s="209"/>
      <c r="C51" s="210"/>
      <c r="D51" s="334" t="s">
        <v>1657</v>
      </c>
      <c r="E51" s="334"/>
      <c r="F51" s="334"/>
      <c r="G51" s="334"/>
      <c r="H51" s="334"/>
      <c r="I51" s="334"/>
      <c r="J51" s="334"/>
      <c r="K51" s="206"/>
    </row>
    <row r="52" spans="2:11" s="1" customFormat="1" ht="25.5" customHeight="1">
      <c r="B52" s="205"/>
      <c r="C52" s="335" t="s">
        <v>1658</v>
      </c>
      <c r="D52" s="335"/>
      <c r="E52" s="335"/>
      <c r="F52" s="335"/>
      <c r="G52" s="335"/>
      <c r="H52" s="335"/>
      <c r="I52" s="335"/>
      <c r="J52" s="335"/>
      <c r="K52" s="206"/>
    </row>
    <row r="53" spans="2:11" s="1" customFormat="1" ht="5.25" customHeight="1">
      <c r="B53" s="205"/>
      <c r="C53" s="207"/>
      <c r="D53" s="207"/>
      <c r="E53" s="207"/>
      <c r="F53" s="207"/>
      <c r="G53" s="207"/>
      <c r="H53" s="207"/>
      <c r="I53" s="207"/>
      <c r="J53" s="207"/>
      <c r="K53" s="206"/>
    </row>
    <row r="54" spans="2:11" s="1" customFormat="1" ht="15" customHeight="1">
      <c r="B54" s="205"/>
      <c r="C54" s="334" t="s">
        <v>1659</v>
      </c>
      <c r="D54" s="334"/>
      <c r="E54" s="334"/>
      <c r="F54" s="334"/>
      <c r="G54" s="334"/>
      <c r="H54" s="334"/>
      <c r="I54" s="334"/>
      <c r="J54" s="334"/>
      <c r="K54" s="206"/>
    </row>
    <row r="55" spans="2:11" s="1" customFormat="1" ht="15" customHeight="1">
      <c r="B55" s="205"/>
      <c r="C55" s="334" t="s">
        <v>1660</v>
      </c>
      <c r="D55" s="334"/>
      <c r="E55" s="334"/>
      <c r="F55" s="334"/>
      <c r="G55" s="334"/>
      <c r="H55" s="334"/>
      <c r="I55" s="334"/>
      <c r="J55" s="334"/>
      <c r="K55" s="206"/>
    </row>
    <row r="56" spans="2:11" s="1" customFormat="1" ht="12.75" customHeight="1">
      <c r="B56" s="205"/>
      <c r="C56" s="208"/>
      <c r="D56" s="208"/>
      <c r="E56" s="208"/>
      <c r="F56" s="208"/>
      <c r="G56" s="208"/>
      <c r="H56" s="208"/>
      <c r="I56" s="208"/>
      <c r="J56" s="208"/>
      <c r="K56" s="206"/>
    </row>
    <row r="57" spans="2:11" s="1" customFormat="1" ht="15" customHeight="1">
      <c r="B57" s="205"/>
      <c r="C57" s="334" t="s">
        <v>1661</v>
      </c>
      <c r="D57" s="334"/>
      <c r="E57" s="334"/>
      <c r="F57" s="334"/>
      <c r="G57" s="334"/>
      <c r="H57" s="334"/>
      <c r="I57" s="334"/>
      <c r="J57" s="334"/>
      <c r="K57" s="206"/>
    </row>
    <row r="58" spans="2:11" s="1" customFormat="1" ht="15" customHeight="1">
      <c r="B58" s="205"/>
      <c r="C58" s="210"/>
      <c r="D58" s="334" t="s">
        <v>1662</v>
      </c>
      <c r="E58" s="334"/>
      <c r="F58" s="334"/>
      <c r="G58" s="334"/>
      <c r="H58" s="334"/>
      <c r="I58" s="334"/>
      <c r="J58" s="334"/>
      <c r="K58" s="206"/>
    </row>
    <row r="59" spans="2:11" s="1" customFormat="1" ht="15" customHeight="1">
      <c r="B59" s="205"/>
      <c r="C59" s="210"/>
      <c r="D59" s="334" t="s">
        <v>1663</v>
      </c>
      <c r="E59" s="334"/>
      <c r="F59" s="334"/>
      <c r="G59" s="334"/>
      <c r="H59" s="334"/>
      <c r="I59" s="334"/>
      <c r="J59" s="334"/>
      <c r="K59" s="206"/>
    </row>
    <row r="60" spans="2:11" s="1" customFormat="1" ht="15" customHeight="1">
      <c r="B60" s="205"/>
      <c r="C60" s="210"/>
      <c r="D60" s="334" t="s">
        <v>1664</v>
      </c>
      <c r="E60" s="334"/>
      <c r="F60" s="334"/>
      <c r="G60" s="334"/>
      <c r="H60" s="334"/>
      <c r="I60" s="334"/>
      <c r="J60" s="334"/>
      <c r="K60" s="206"/>
    </row>
    <row r="61" spans="2:11" s="1" customFormat="1" ht="15" customHeight="1">
      <c r="B61" s="205"/>
      <c r="C61" s="210"/>
      <c r="D61" s="334" t="s">
        <v>1665</v>
      </c>
      <c r="E61" s="334"/>
      <c r="F61" s="334"/>
      <c r="G61" s="334"/>
      <c r="H61" s="334"/>
      <c r="I61" s="334"/>
      <c r="J61" s="334"/>
      <c r="K61" s="206"/>
    </row>
    <row r="62" spans="2:11" s="1" customFormat="1" ht="15" customHeight="1">
      <c r="B62" s="205"/>
      <c r="C62" s="210"/>
      <c r="D62" s="333" t="s">
        <v>1666</v>
      </c>
      <c r="E62" s="333"/>
      <c r="F62" s="333"/>
      <c r="G62" s="333"/>
      <c r="H62" s="333"/>
      <c r="I62" s="333"/>
      <c r="J62" s="333"/>
      <c r="K62" s="206"/>
    </row>
    <row r="63" spans="2:11" s="1" customFormat="1" ht="15" customHeight="1">
      <c r="B63" s="205"/>
      <c r="C63" s="210"/>
      <c r="D63" s="334" t="s">
        <v>1667</v>
      </c>
      <c r="E63" s="334"/>
      <c r="F63" s="334"/>
      <c r="G63" s="334"/>
      <c r="H63" s="334"/>
      <c r="I63" s="334"/>
      <c r="J63" s="334"/>
      <c r="K63" s="206"/>
    </row>
    <row r="64" spans="2:11" s="1" customFormat="1" ht="12.75" customHeight="1">
      <c r="B64" s="205"/>
      <c r="C64" s="210"/>
      <c r="D64" s="210"/>
      <c r="E64" s="213"/>
      <c r="F64" s="210"/>
      <c r="G64" s="210"/>
      <c r="H64" s="210"/>
      <c r="I64" s="210"/>
      <c r="J64" s="210"/>
      <c r="K64" s="206"/>
    </row>
    <row r="65" spans="2:11" s="1" customFormat="1" ht="15" customHeight="1">
      <c r="B65" s="205"/>
      <c r="C65" s="210"/>
      <c r="D65" s="334" t="s">
        <v>1668</v>
      </c>
      <c r="E65" s="334"/>
      <c r="F65" s="334"/>
      <c r="G65" s="334"/>
      <c r="H65" s="334"/>
      <c r="I65" s="334"/>
      <c r="J65" s="334"/>
      <c r="K65" s="206"/>
    </row>
    <row r="66" spans="2:11" s="1" customFormat="1" ht="15" customHeight="1">
      <c r="B66" s="205"/>
      <c r="C66" s="210"/>
      <c r="D66" s="333" t="s">
        <v>1669</v>
      </c>
      <c r="E66" s="333"/>
      <c r="F66" s="333"/>
      <c r="G66" s="333"/>
      <c r="H66" s="333"/>
      <c r="I66" s="333"/>
      <c r="J66" s="333"/>
      <c r="K66" s="206"/>
    </row>
    <row r="67" spans="2:11" s="1" customFormat="1" ht="15" customHeight="1">
      <c r="B67" s="205"/>
      <c r="C67" s="210"/>
      <c r="D67" s="334" t="s">
        <v>1670</v>
      </c>
      <c r="E67" s="334"/>
      <c r="F67" s="334"/>
      <c r="G67" s="334"/>
      <c r="H67" s="334"/>
      <c r="I67" s="334"/>
      <c r="J67" s="334"/>
      <c r="K67" s="206"/>
    </row>
    <row r="68" spans="2:11" s="1" customFormat="1" ht="15" customHeight="1">
      <c r="B68" s="205"/>
      <c r="C68" s="210"/>
      <c r="D68" s="334" t="s">
        <v>1671</v>
      </c>
      <c r="E68" s="334"/>
      <c r="F68" s="334"/>
      <c r="G68" s="334"/>
      <c r="H68" s="334"/>
      <c r="I68" s="334"/>
      <c r="J68" s="334"/>
      <c r="K68" s="206"/>
    </row>
    <row r="69" spans="2:11" s="1" customFormat="1" ht="15" customHeight="1">
      <c r="B69" s="205"/>
      <c r="C69" s="210"/>
      <c r="D69" s="334" t="s">
        <v>1672</v>
      </c>
      <c r="E69" s="334"/>
      <c r="F69" s="334"/>
      <c r="G69" s="334"/>
      <c r="H69" s="334"/>
      <c r="I69" s="334"/>
      <c r="J69" s="334"/>
      <c r="K69" s="206"/>
    </row>
    <row r="70" spans="2:11" s="1" customFormat="1" ht="15" customHeight="1">
      <c r="B70" s="205"/>
      <c r="C70" s="210"/>
      <c r="D70" s="334" t="s">
        <v>1673</v>
      </c>
      <c r="E70" s="334"/>
      <c r="F70" s="334"/>
      <c r="G70" s="334"/>
      <c r="H70" s="334"/>
      <c r="I70" s="334"/>
      <c r="J70" s="334"/>
      <c r="K70" s="206"/>
    </row>
    <row r="71" spans="2:11" s="1" customFormat="1" ht="12.75" customHeight="1">
      <c r="B71" s="214"/>
      <c r="C71" s="215"/>
      <c r="D71" s="215"/>
      <c r="E71" s="215"/>
      <c r="F71" s="215"/>
      <c r="G71" s="215"/>
      <c r="H71" s="215"/>
      <c r="I71" s="215"/>
      <c r="J71" s="215"/>
      <c r="K71" s="216"/>
    </row>
    <row r="72" spans="2:11" s="1" customFormat="1" ht="18.75" customHeight="1">
      <c r="B72" s="217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s="1" customFormat="1" ht="18.75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</row>
    <row r="74" spans="2:11" s="1" customFormat="1" ht="7.5" customHeight="1">
      <c r="B74" s="219"/>
      <c r="C74" s="220"/>
      <c r="D74" s="220"/>
      <c r="E74" s="220"/>
      <c r="F74" s="220"/>
      <c r="G74" s="220"/>
      <c r="H74" s="220"/>
      <c r="I74" s="220"/>
      <c r="J74" s="220"/>
      <c r="K74" s="221"/>
    </row>
    <row r="75" spans="2:11" s="1" customFormat="1" ht="45" customHeight="1">
      <c r="B75" s="222"/>
      <c r="C75" s="332" t="s">
        <v>1674</v>
      </c>
      <c r="D75" s="332"/>
      <c r="E75" s="332"/>
      <c r="F75" s="332"/>
      <c r="G75" s="332"/>
      <c r="H75" s="332"/>
      <c r="I75" s="332"/>
      <c r="J75" s="332"/>
      <c r="K75" s="223"/>
    </row>
    <row r="76" spans="2:11" s="1" customFormat="1" ht="17.25" customHeight="1">
      <c r="B76" s="222"/>
      <c r="C76" s="224" t="s">
        <v>1675</v>
      </c>
      <c r="D76" s="224"/>
      <c r="E76" s="224"/>
      <c r="F76" s="224" t="s">
        <v>1676</v>
      </c>
      <c r="G76" s="225"/>
      <c r="H76" s="224" t="s">
        <v>50</v>
      </c>
      <c r="I76" s="224" t="s">
        <v>53</v>
      </c>
      <c r="J76" s="224" t="s">
        <v>1677</v>
      </c>
      <c r="K76" s="223"/>
    </row>
    <row r="77" spans="2:11" s="1" customFormat="1" ht="17.25" customHeight="1">
      <c r="B77" s="222"/>
      <c r="C77" s="226" t="s">
        <v>1678</v>
      </c>
      <c r="D77" s="226"/>
      <c r="E77" s="226"/>
      <c r="F77" s="227" t="s">
        <v>1679</v>
      </c>
      <c r="G77" s="228"/>
      <c r="H77" s="226"/>
      <c r="I77" s="226"/>
      <c r="J77" s="226" t="s">
        <v>1680</v>
      </c>
      <c r="K77" s="223"/>
    </row>
    <row r="78" spans="2:11" s="1" customFormat="1" ht="5.25" customHeight="1">
      <c r="B78" s="222"/>
      <c r="C78" s="229"/>
      <c r="D78" s="229"/>
      <c r="E78" s="229"/>
      <c r="F78" s="229"/>
      <c r="G78" s="230"/>
      <c r="H78" s="229"/>
      <c r="I78" s="229"/>
      <c r="J78" s="229"/>
      <c r="K78" s="223"/>
    </row>
    <row r="79" spans="2:11" s="1" customFormat="1" ht="15" customHeight="1">
      <c r="B79" s="222"/>
      <c r="C79" s="211" t="s">
        <v>49</v>
      </c>
      <c r="D79" s="231"/>
      <c r="E79" s="231"/>
      <c r="F79" s="232" t="s">
        <v>1681</v>
      </c>
      <c r="G79" s="233"/>
      <c r="H79" s="211" t="s">
        <v>1682</v>
      </c>
      <c r="I79" s="211" t="s">
        <v>1683</v>
      </c>
      <c r="J79" s="211">
        <v>20</v>
      </c>
      <c r="K79" s="223"/>
    </row>
    <row r="80" spans="2:11" s="1" customFormat="1" ht="15" customHeight="1">
      <c r="B80" s="222"/>
      <c r="C80" s="211" t="s">
        <v>1684</v>
      </c>
      <c r="D80" s="211"/>
      <c r="E80" s="211"/>
      <c r="F80" s="232" t="s">
        <v>1681</v>
      </c>
      <c r="G80" s="233"/>
      <c r="H80" s="211" t="s">
        <v>1685</v>
      </c>
      <c r="I80" s="211" t="s">
        <v>1683</v>
      </c>
      <c r="J80" s="211">
        <v>120</v>
      </c>
      <c r="K80" s="223"/>
    </row>
    <row r="81" spans="2:11" s="1" customFormat="1" ht="15" customHeight="1">
      <c r="B81" s="234"/>
      <c r="C81" s="211" t="s">
        <v>1686</v>
      </c>
      <c r="D81" s="211"/>
      <c r="E81" s="211"/>
      <c r="F81" s="232" t="s">
        <v>1687</v>
      </c>
      <c r="G81" s="233"/>
      <c r="H81" s="211" t="s">
        <v>1688</v>
      </c>
      <c r="I81" s="211" t="s">
        <v>1683</v>
      </c>
      <c r="J81" s="211">
        <v>50</v>
      </c>
      <c r="K81" s="223"/>
    </row>
    <row r="82" spans="2:11" s="1" customFormat="1" ht="15" customHeight="1">
      <c r="B82" s="234"/>
      <c r="C82" s="211" t="s">
        <v>1689</v>
      </c>
      <c r="D82" s="211"/>
      <c r="E82" s="211"/>
      <c r="F82" s="232" t="s">
        <v>1681</v>
      </c>
      <c r="G82" s="233"/>
      <c r="H82" s="211" t="s">
        <v>1690</v>
      </c>
      <c r="I82" s="211" t="s">
        <v>1691</v>
      </c>
      <c r="J82" s="211"/>
      <c r="K82" s="223"/>
    </row>
    <row r="83" spans="2:11" s="1" customFormat="1" ht="15" customHeight="1">
      <c r="B83" s="234"/>
      <c r="C83" s="235" t="s">
        <v>1692</v>
      </c>
      <c r="D83" s="235"/>
      <c r="E83" s="235"/>
      <c r="F83" s="236" t="s">
        <v>1687</v>
      </c>
      <c r="G83" s="235"/>
      <c r="H83" s="235" t="s">
        <v>1693</v>
      </c>
      <c r="I83" s="235" t="s">
        <v>1683</v>
      </c>
      <c r="J83" s="235">
        <v>15</v>
      </c>
      <c r="K83" s="223"/>
    </row>
    <row r="84" spans="2:11" s="1" customFormat="1" ht="15" customHeight="1">
      <c r="B84" s="234"/>
      <c r="C84" s="235" t="s">
        <v>1694</v>
      </c>
      <c r="D84" s="235"/>
      <c r="E84" s="235"/>
      <c r="F84" s="236" t="s">
        <v>1687</v>
      </c>
      <c r="G84" s="235"/>
      <c r="H84" s="235" t="s">
        <v>1695</v>
      </c>
      <c r="I84" s="235" t="s">
        <v>1683</v>
      </c>
      <c r="J84" s="235">
        <v>15</v>
      </c>
      <c r="K84" s="223"/>
    </row>
    <row r="85" spans="2:11" s="1" customFormat="1" ht="15" customHeight="1">
      <c r="B85" s="234"/>
      <c r="C85" s="235" t="s">
        <v>1696</v>
      </c>
      <c r="D85" s="235"/>
      <c r="E85" s="235"/>
      <c r="F85" s="236" t="s">
        <v>1687</v>
      </c>
      <c r="G85" s="235"/>
      <c r="H85" s="235" t="s">
        <v>1697</v>
      </c>
      <c r="I85" s="235" t="s">
        <v>1683</v>
      </c>
      <c r="J85" s="235">
        <v>20</v>
      </c>
      <c r="K85" s="223"/>
    </row>
    <row r="86" spans="2:11" s="1" customFormat="1" ht="15" customHeight="1">
      <c r="B86" s="234"/>
      <c r="C86" s="235" t="s">
        <v>1698</v>
      </c>
      <c r="D86" s="235"/>
      <c r="E86" s="235"/>
      <c r="F86" s="236" t="s">
        <v>1687</v>
      </c>
      <c r="G86" s="235"/>
      <c r="H86" s="235" t="s">
        <v>1699</v>
      </c>
      <c r="I86" s="235" t="s">
        <v>1683</v>
      </c>
      <c r="J86" s="235">
        <v>20</v>
      </c>
      <c r="K86" s="223"/>
    </row>
    <row r="87" spans="2:11" s="1" customFormat="1" ht="15" customHeight="1">
      <c r="B87" s="234"/>
      <c r="C87" s="211" t="s">
        <v>1700</v>
      </c>
      <c r="D87" s="211"/>
      <c r="E87" s="211"/>
      <c r="F87" s="232" t="s">
        <v>1687</v>
      </c>
      <c r="G87" s="233"/>
      <c r="H87" s="211" t="s">
        <v>1701</v>
      </c>
      <c r="I87" s="211" t="s">
        <v>1683</v>
      </c>
      <c r="J87" s="211">
        <v>50</v>
      </c>
      <c r="K87" s="223"/>
    </row>
    <row r="88" spans="2:11" s="1" customFormat="1" ht="15" customHeight="1">
      <c r="B88" s="234"/>
      <c r="C88" s="211" t="s">
        <v>1702</v>
      </c>
      <c r="D88" s="211"/>
      <c r="E88" s="211"/>
      <c r="F88" s="232" t="s">
        <v>1687</v>
      </c>
      <c r="G88" s="233"/>
      <c r="H88" s="211" t="s">
        <v>1703</v>
      </c>
      <c r="I88" s="211" t="s">
        <v>1683</v>
      </c>
      <c r="J88" s="211">
        <v>20</v>
      </c>
      <c r="K88" s="223"/>
    </row>
    <row r="89" spans="2:11" s="1" customFormat="1" ht="15" customHeight="1">
      <c r="B89" s="234"/>
      <c r="C89" s="211" t="s">
        <v>1704</v>
      </c>
      <c r="D89" s="211"/>
      <c r="E89" s="211"/>
      <c r="F89" s="232" t="s">
        <v>1687</v>
      </c>
      <c r="G89" s="233"/>
      <c r="H89" s="211" t="s">
        <v>1705</v>
      </c>
      <c r="I89" s="211" t="s">
        <v>1683</v>
      </c>
      <c r="J89" s="211">
        <v>20</v>
      </c>
      <c r="K89" s="223"/>
    </row>
    <row r="90" spans="2:11" s="1" customFormat="1" ht="15" customHeight="1">
      <c r="B90" s="234"/>
      <c r="C90" s="211" t="s">
        <v>1706</v>
      </c>
      <c r="D90" s="211"/>
      <c r="E90" s="211"/>
      <c r="F90" s="232" t="s">
        <v>1687</v>
      </c>
      <c r="G90" s="233"/>
      <c r="H90" s="211" t="s">
        <v>1707</v>
      </c>
      <c r="I90" s="211" t="s">
        <v>1683</v>
      </c>
      <c r="J90" s="211">
        <v>50</v>
      </c>
      <c r="K90" s="223"/>
    </row>
    <row r="91" spans="2:11" s="1" customFormat="1" ht="15" customHeight="1">
      <c r="B91" s="234"/>
      <c r="C91" s="211" t="s">
        <v>1708</v>
      </c>
      <c r="D91" s="211"/>
      <c r="E91" s="211"/>
      <c r="F91" s="232" t="s">
        <v>1687</v>
      </c>
      <c r="G91" s="233"/>
      <c r="H91" s="211" t="s">
        <v>1708</v>
      </c>
      <c r="I91" s="211" t="s">
        <v>1683</v>
      </c>
      <c r="J91" s="211">
        <v>50</v>
      </c>
      <c r="K91" s="223"/>
    </row>
    <row r="92" spans="2:11" s="1" customFormat="1" ht="15" customHeight="1">
      <c r="B92" s="234"/>
      <c r="C92" s="211" t="s">
        <v>1709</v>
      </c>
      <c r="D92" s="211"/>
      <c r="E92" s="211"/>
      <c r="F92" s="232" t="s">
        <v>1687</v>
      </c>
      <c r="G92" s="233"/>
      <c r="H92" s="211" t="s">
        <v>1710</v>
      </c>
      <c r="I92" s="211" t="s">
        <v>1683</v>
      </c>
      <c r="J92" s="211">
        <v>255</v>
      </c>
      <c r="K92" s="223"/>
    </row>
    <row r="93" spans="2:11" s="1" customFormat="1" ht="15" customHeight="1">
      <c r="B93" s="234"/>
      <c r="C93" s="211" t="s">
        <v>1711</v>
      </c>
      <c r="D93" s="211"/>
      <c r="E93" s="211"/>
      <c r="F93" s="232" t="s">
        <v>1681</v>
      </c>
      <c r="G93" s="233"/>
      <c r="H93" s="211" t="s">
        <v>1712</v>
      </c>
      <c r="I93" s="211" t="s">
        <v>1713</v>
      </c>
      <c r="J93" s="211"/>
      <c r="K93" s="223"/>
    </row>
    <row r="94" spans="2:11" s="1" customFormat="1" ht="15" customHeight="1">
      <c r="B94" s="234"/>
      <c r="C94" s="211" t="s">
        <v>1714</v>
      </c>
      <c r="D94" s="211"/>
      <c r="E94" s="211"/>
      <c r="F94" s="232" t="s">
        <v>1681</v>
      </c>
      <c r="G94" s="233"/>
      <c r="H94" s="211" t="s">
        <v>1715</v>
      </c>
      <c r="I94" s="211" t="s">
        <v>1716</v>
      </c>
      <c r="J94" s="211"/>
      <c r="K94" s="223"/>
    </row>
    <row r="95" spans="2:11" s="1" customFormat="1" ht="15" customHeight="1">
      <c r="B95" s="234"/>
      <c r="C95" s="211" t="s">
        <v>1717</v>
      </c>
      <c r="D95" s="211"/>
      <c r="E95" s="211"/>
      <c r="F95" s="232" t="s">
        <v>1681</v>
      </c>
      <c r="G95" s="233"/>
      <c r="H95" s="211" t="s">
        <v>1717</v>
      </c>
      <c r="I95" s="211" t="s">
        <v>1716</v>
      </c>
      <c r="J95" s="211"/>
      <c r="K95" s="223"/>
    </row>
    <row r="96" spans="2:11" s="1" customFormat="1" ht="15" customHeight="1">
      <c r="B96" s="234"/>
      <c r="C96" s="211" t="s">
        <v>34</v>
      </c>
      <c r="D96" s="211"/>
      <c r="E96" s="211"/>
      <c r="F96" s="232" t="s">
        <v>1681</v>
      </c>
      <c r="G96" s="233"/>
      <c r="H96" s="211" t="s">
        <v>1718</v>
      </c>
      <c r="I96" s="211" t="s">
        <v>1716</v>
      </c>
      <c r="J96" s="211"/>
      <c r="K96" s="223"/>
    </row>
    <row r="97" spans="2:11" s="1" customFormat="1" ht="15" customHeight="1">
      <c r="B97" s="234"/>
      <c r="C97" s="211" t="s">
        <v>44</v>
      </c>
      <c r="D97" s="211"/>
      <c r="E97" s="211"/>
      <c r="F97" s="232" t="s">
        <v>1681</v>
      </c>
      <c r="G97" s="233"/>
      <c r="H97" s="211" t="s">
        <v>1719</v>
      </c>
      <c r="I97" s="211" t="s">
        <v>1716</v>
      </c>
      <c r="J97" s="211"/>
      <c r="K97" s="223"/>
    </row>
    <row r="98" spans="2:11" s="1" customFormat="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s="1" customFormat="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s="1" customFormat="1" ht="18.75" customHeight="1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</row>
    <row r="101" spans="2:11" s="1" customFormat="1" ht="7.5" customHeight="1">
      <c r="B101" s="219"/>
      <c r="C101" s="220"/>
      <c r="D101" s="220"/>
      <c r="E101" s="220"/>
      <c r="F101" s="220"/>
      <c r="G101" s="220"/>
      <c r="H101" s="220"/>
      <c r="I101" s="220"/>
      <c r="J101" s="220"/>
      <c r="K101" s="221"/>
    </row>
    <row r="102" spans="2:11" s="1" customFormat="1" ht="45" customHeight="1">
      <c r="B102" s="222"/>
      <c r="C102" s="332" t="s">
        <v>1720</v>
      </c>
      <c r="D102" s="332"/>
      <c r="E102" s="332"/>
      <c r="F102" s="332"/>
      <c r="G102" s="332"/>
      <c r="H102" s="332"/>
      <c r="I102" s="332"/>
      <c r="J102" s="332"/>
      <c r="K102" s="223"/>
    </row>
    <row r="103" spans="2:11" s="1" customFormat="1" ht="17.25" customHeight="1">
      <c r="B103" s="222"/>
      <c r="C103" s="224" t="s">
        <v>1675</v>
      </c>
      <c r="D103" s="224"/>
      <c r="E103" s="224"/>
      <c r="F103" s="224" t="s">
        <v>1676</v>
      </c>
      <c r="G103" s="225"/>
      <c r="H103" s="224" t="s">
        <v>50</v>
      </c>
      <c r="I103" s="224" t="s">
        <v>53</v>
      </c>
      <c r="J103" s="224" t="s">
        <v>1677</v>
      </c>
      <c r="K103" s="223"/>
    </row>
    <row r="104" spans="2:11" s="1" customFormat="1" ht="17.25" customHeight="1">
      <c r="B104" s="222"/>
      <c r="C104" s="226" t="s">
        <v>1678</v>
      </c>
      <c r="D104" s="226"/>
      <c r="E104" s="226"/>
      <c r="F104" s="227" t="s">
        <v>1679</v>
      </c>
      <c r="G104" s="228"/>
      <c r="H104" s="226"/>
      <c r="I104" s="226"/>
      <c r="J104" s="226" t="s">
        <v>1680</v>
      </c>
      <c r="K104" s="223"/>
    </row>
    <row r="105" spans="2:11" s="1" customFormat="1" ht="5.25" customHeight="1">
      <c r="B105" s="222"/>
      <c r="C105" s="224"/>
      <c r="D105" s="224"/>
      <c r="E105" s="224"/>
      <c r="F105" s="224"/>
      <c r="G105" s="242"/>
      <c r="H105" s="224"/>
      <c r="I105" s="224"/>
      <c r="J105" s="224"/>
      <c r="K105" s="223"/>
    </row>
    <row r="106" spans="2:11" s="1" customFormat="1" ht="15" customHeight="1">
      <c r="B106" s="222"/>
      <c r="C106" s="211" t="s">
        <v>49</v>
      </c>
      <c r="D106" s="231"/>
      <c r="E106" s="231"/>
      <c r="F106" s="232" t="s">
        <v>1681</v>
      </c>
      <c r="G106" s="211"/>
      <c r="H106" s="211" t="s">
        <v>1721</v>
      </c>
      <c r="I106" s="211" t="s">
        <v>1683</v>
      </c>
      <c r="J106" s="211">
        <v>20</v>
      </c>
      <c r="K106" s="223"/>
    </row>
    <row r="107" spans="2:11" s="1" customFormat="1" ht="15" customHeight="1">
      <c r="B107" s="222"/>
      <c r="C107" s="211" t="s">
        <v>1684</v>
      </c>
      <c r="D107" s="211"/>
      <c r="E107" s="211"/>
      <c r="F107" s="232" t="s">
        <v>1681</v>
      </c>
      <c r="G107" s="211"/>
      <c r="H107" s="211" t="s">
        <v>1721</v>
      </c>
      <c r="I107" s="211" t="s">
        <v>1683</v>
      </c>
      <c r="J107" s="211">
        <v>120</v>
      </c>
      <c r="K107" s="223"/>
    </row>
    <row r="108" spans="2:11" s="1" customFormat="1" ht="15" customHeight="1">
      <c r="B108" s="234"/>
      <c r="C108" s="211" t="s">
        <v>1686</v>
      </c>
      <c r="D108" s="211"/>
      <c r="E108" s="211"/>
      <c r="F108" s="232" t="s">
        <v>1687</v>
      </c>
      <c r="G108" s="211"/>
      <c r="H108" s="211" t="s">
        <v>1721</v>
      </c>
      <c r="I108" s="211" t="s">
        <v>1683</v>
      </c>
      <c r="J108" s="211">
        <v>50</v>
      </c>
      <c r="K108" s="223"/>
    </row>
    <row r="109" spans="2:11" s="1" customFormat="1" ht="15" customHeight="1">
      <c r="B109" s="234"/>
      <c r="C109" s="211" t="s">
        <v>1689</v>
      </c>
      <c r="D109" s="211"/>
      <c r="E109" s="211"/>
      <c r="F109" s="232" t="s">
        <v>1681</v>
      </c>
      <c r="G109" s="211"/>
      <c r="H109" s="211" t="s">
        <v>1721</v>
      </c>
      <c r="I109" s="211" t="s">
        <v>1691</v>
      </c>
      <c r="J109" s="211"/>
      <c r="K109" s="223"/>
    </row>
    <row r="110" spans="2:11" s="1" customFormat="1" ht="15" customHeight="1">
      <c r="B110" s="234"/>
      <c r="C110" s="211" t="s">
        <v>1700</v>
      </c>
      <c r="D110" s="211"/>
      <c r="E110" s="211"/>
      <c r="F110" s="232" t="s">
        <v>1687</v>
      </c>
      <c r="G110" s="211"/>
      <c r="H110" s="211" t="s">
        <v>1721</v>
      </c>
      <c r="I110" s="211" t="s">
        <v>1683</v>
      </c>
      <c r="J110" s="211">
        <v>50</v>
      </c>
      <c r="K110" s="223"/>
    </row>
    <row r="111" spans="2:11" s="1" customFormat="1" ht="15" customHeight="1">
      <c r="B111" s="234"/>
      <c r="C111" s="211" t="s">
        <v>1708</v>
      </c>
      <c r="D111" s="211"/>
      <c r="E111" s="211"/>
      <c r="F111" s="232" t="s">
        <v>1687</v>
      </c>
      <c r="G111" s="211"/>
      <c r="H111" s="211" t="s">
        <v>1721</v>
      </c>
      <c r="I111" s="211" t="s">
        <v>1683</v>
      </c>
      <c r="J111" s="211">
        <v>50</v>
      </c>
      <c r="K111" s="223"/>
    </row>
    <row r="112" spans="2:11" s="1" customFormat="1" ht="15" customHeight="1">
      <c r="B112" s="234"/>
      <c r="C112" s="211" t="s">
        <v>1706</v>
      </c>
      <c r="D112" s="211"/>
      <c r="E112" s="211"/>
      <c r="F112" s="232" t="s">
        <v>1687</v>
      </c>
      <c r="G112" s="211"/>
      <c r="H112" s="211" t="s">
        <v>1721</v>
      </c>
      <c r="I112" s="211" t="s">
        <v>1683</v>
      </c>
      <c r="J112" s="211">
        <v>50</v>
      </c>
      <c r="K112" s="223"/>
    </row>
    <row r="113" spans="2:11" s="1" customFormat="1" ht="15" customHeight="1">
      <c r="B113" s="234"/>
      <c r="C113" s="211" t="s">
        <v>49</v>
      </c>
      <c r="D113" s="211"/>
      <c r="E113" s="211"/>
      <c r="F113" s="232" t="s">
        <v>1681</v>
      </c>
      <c r="G113" s="211"/>
      <c r="H113" s="211" t="s">
        <v>1722</v>
      </c>
      <c r="I113" s="211" t="s">
        <v>1683</v>
      </c>
      <c r="J113" s="211">
        <v>20</v>
      </c>
      <c r="K113" s="223"/>
    </row>
    <row r="114" spans="2:11" s="1" customFormat="1" ht="15" customHeight="1">
      <c r="B114" s="234"/>
      <c r="C114" s="211" t="s">
        <v>1723</v>
      </c>
      <c r="D114" s="211"/>
      <c r="E114" s="211"/>
      <c r="F114" s="232" t="s">
        <v>1681</v>
      </c>
      <c r="G114" s="211"/>
      <c r="H114" s="211" t="s">
        <v>1724</v>
      </c>
      <c r="I114" s="211" t="s">
        <v>1683</v>
      </c>
      <c r="J114" s="211">
        <v>120</v>
      </c>
      <c r="K114" s="223"/>
    </row>
    <row r="115" spans="2:11" s="1" customFormat="1" ht="15" customHeight="1">
      <c r="B115" s="234"/>
      <c r="C115" s="211" t="s">
        <v>34</v>
      </c>
      <c r="D115" s="211"/>
      <c r="E115" s="211"/>
      <c r="F115" s="232" t="s">
        <v>1681</v>
      </c>
      <c r="G115" s="211"/>
      <c r="H115" s="211" t="s">
        <v>1725</v>
      </c>
      <c r="I115" s="211" t="s">
        <v>1716</v>
      </c>
      <c r="J115" s="211"/>
      <c r="K115" s="223"/>
    </row>
    <row r="116" spans="2:11" s="1" customFormat="1" ht="15" customHeight="1">
      <c r="B116" s="234"/>
      <c r="C116" s="211" t="s">
        <v>44</v>
      </c>
      <c r="D116" s="211"/>
      <c r="E116" s="211"/>
      <c r="F116" s="232" t="s">
        <v>1681</v>
      </c>
      <c r="G116" s="211"/>
      <c r="H116" s="211" t="s">
        <v>1726</v>
      </c>
      <c r="I116" s="211" t="s">
        <v>1716</v>
      </c>
      <c r="J116" s="211"/>
      <c r="K116" s="223"/>
    </row>
    <row r="117" spans="2:11" s="1" customFormat="1" ht="15" customHeight="1">
      <c r="B117" s="234"/>
      <c r="C117" s="211" t="s">
        <v>53</v>
      </c>
      <c r="D117" s="211"/>
      <c r="E117" s="211"/>
      <c r="F117" s="232" t="s">
        <v>1681</v>
      </c>
      <c r="G117" s="211"/>
      <c r="H117" s="211" t="s">
        <v>1727</v>
      </c>
      <c r="I117" s="211" t="s">
        <v>1728</v>
      </c>
      <c r="J117" s="211"/>
      <c r="K117" s="223"/>
    </row>
    <row r="118" spans="2:11" s="1" customFormat="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s="1" customFormat="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s="1" customFormat="1" ht="18.75" customHeight="1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2:11" s="1" customFormat="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s="1" customFormat="1" ht="45" customHeight="1">
      <c r="B122" s="250"/>
      <c r="C122" s="330" t="s">
        <v>1729</v>
      </c>
      <c r="D122" s="330"/>
      <c r="E122" s="330"/>
      <c r="F122" s="330"/>
      <c r="G122" s="330"/>
      <c r="H122" s="330"/>
      <c r="I122" s="330"/>
      <c r="J122" s="330"/>
      <c r="K122" s="251"/>
    </row>
    <row r="123" spans="2:11" s="1" customFormat="1" ht="17.25" customHeight="1">
      <c r="B123" s="252"/>
      <c r="C123" s="224" t="s">
        <v>1675</v>
      </c>
      <c r="D123" s="224"/>
      <c r="E123" s="224"/>
      <c r="F123" s="224" t="s">
        <v>1676</v>
      </c>
      <c r="G123" s="225"/>
      <c r="H123" s="224" t="s">
        <v>50</v>
      </c>
      <c r="I123" s="224" t="s">
        <v>53</v>
      </c>
      <c r="J123" s="224" t="s">
        <v>1677</v>
      </c>
      <c r="K123" s="253"/>
    </row>
    <row r="124" spans="2:11" s="1" customFormat="1" ht="17.25" customHeight="1">
      <c r="B124" s="252"/>
      <c r="C124" s="226" t="s">
        <v>1678</v>
      </c>
      <c r="D124" s="226"/>
      <c r="E124" s="226"/>
      <c r="F124" s="227" t="s">
        <v>1679</v>
      </c>
      <c r="G124" s="228"/>
      <c r="H124" s="226"/>
      <c r="I124" s="226"/>
      <c r="J124" s="226" t="s">
        <v>1680</v>
      </c>
      <c r="K124" s="253"/>
    </row>
    <row r="125" spans="2:11" s="1" customFormat="1" ht="5.25" customHeight="1">
      <c r="B125" s="254"/>
      <c r="C125" s="229"/>
      <c r="D125" s="229"/>
      <c r="E125" s="229"/>
      <c r="F125" s="229"/>
      <c r="G125" s="255"/>
      <c r="H125" s="229"/>
      <c r="I125" s="229"/>
      <c r="J125" s="229"/>
      <c r="K125" s="256"/>
    </row>
    <row r="126" spans="2:11" s="1" customFormat="1" ht="15" customHeight="1">
      <c r="B126" s="254"/>
      <c r="C126" s="211" t="s">
        <v>1684</v>
      </c>
      <c r="D126" s="231"/>
      <c r="E126" s="231"/>
      <c r="F126" s="232" t="s">
        <v>1681</v>
      </c>
      <c r="G126" s="211"/>
      <c r="H126" s="211" t="s">
        <v>1721</v>
      </c>
      <c r="I126" s="211" t="s">
        <v>1683</v>
      </c>
      <c r="J126" s="211">
        <v>120</v>
      </c>
      <c r="K126" s="257"/>
    </row>
    <row r="127" spans="2:11" s="1" customFormat="1" ht="15" customHeight="1">
      <c r="B127" s="254"/>
      <c r="C127" s="211" t="s">
        <v>1730</v>
      </c>
      <c r="D127" s="211"/>
      <c r="E127" s="211"/>
      <c r="F127" s="232" t="s">
        <v>1681</v>
      </c>
      <c r="G127" s="211"/>
      <c r="H127" s="211" t="s">
        <v>1731</v>
      </c>
      <c r="I127" s="211" t="s">
        <v>1683</v>
      </c>
      <c r="J127" s="211" t="s">
        <v>1732</v>
      </c>
      <c r="K127" s="257"/>
    </row>
    <row r="128" spans="2:11" s="1" customFormat="1" ht="15" customHeight="1">
      <c r="B128" s="254"/>
      <c r="C128" s="211" t="s">
        <v>1629</v>
      </c>
      <c r="D128" s="211"/>
      <c r="E128" s="211"/>
      <c r="F128" s="232" t="s">
        <v>1681</v>
      </c>
      <c r="G128" s="211"/>
      <c r="H128" s="211" t="s">
        <v>1733</v>
      </c>
      <c r="I128" s="211" t="s">
        <v>1683</v>
      </c>
      <c r="J128" s="211" t="s">
        <v>1732</v>
      </c>
      <c r="K128" s="257"/>
    </row>
    <row r="129" spans="2:11" s="1" customFormat="1" ht="15" customHeight="1">
      <c r="B129" s="254"/>
      <c r="C129" s="211" t="s">
        <v>1692</v>
      </c>
      <c r="D129" s="211"/>
      <c r="E129" s="211"/>
      <c r="F129" s="232" t="s">
        <v>1687</v>
      </c>
      <c r="G129" s="211"/>
      <c r="H129" s="211" t="s">
        <v>1693</v>
      </c>
      <c r="I129" s="211" t="s">
        <v>1683</v>
      </c>
      <c r="J129" s="211">
        <v>15</v>
      </c>
      <c r="K129" s="257"/>
    </row>
    <row r="130" spans="2:11" s="1" customFormat="1" ht="15" customHeight="1">
      <c r="B130" s="254"/>
      <c r="C130" s="235" t="s">
        <v>1694</v>
      </c>
      <c r="D130" s="235"/>
      <c r="E130" s="235"/>
      <c r="F130" s="236" t="s">
        <v>1687</v>
      </c>
      <c r="G130" s="235"/>
      <c r="H130" s="235" t="s">
        <v>1695</v>
      </c>
      <c r="I130" s="235" t="s">
        <v>1683</v>
      </c>
      <c r="J130" s="235">
        <v>15</v>
      </c>
      <c r="K130" s="257"/>
    </row>
    <row r="131" spans="2:11" s="1" customFormat="1" ht="15" customHeight="1">
      <c r="B131" s="254"/>
      <c r="C131" s="235" t="s">
        <v>1696</v>
      </c>
      <c r="D131" s="235"/>
      <c r="E131" s="235"/>
      <c r="F131" s="236" t="s">
        <v>1687</v>
      </c>
      <c r="G131" s="235"/>
      <c r="H131" s="235" t="s">
        <v>1697</v>
      </c>
      <c r="I131" s="235" t="s">
        <v>1683</v>
      </c>
      <c r="J131" s="235">
        <v>20</v>
      </c>
      <c r="K131" s="257"/>
    </row>
    <row r="132" spans="2:11" s="1" customFormat="1" ht="15" customHeight="1">
      <c r="B132" s="254"/>
      <c r="C132" s="235" t="s">
        <v>1698</v>
      </c>
      <c r="D132" s="235"/>
      <c r="E132" s="235"/>
      <c r="F132" s="236" t="s">
        <v>1687</v>
      </c>
      <c r="G132" s="235"/>
      <c r="H132" s="235" t="s">
        <v>1699</v>
      </c>
      <c r="I132" s="235" t="s">
        <v>1683</v>
      </c>
      <c r="J132" s="235">
        <v>20</v>
      </c>
      <c r="K132" s="257"/>
    </row>
    <row r="133" spans="2:11" s="1" customFormat="1" ht="15" customHeight="1">
      <c r="B133" s="254"/>
      <c r="C133" s="211" t="s">
        <v>1686</v>
      </c>
      <c r="D133" s="211"/>
      <c r="E133" s="211"/>
      <c r="F133" s="232" t="s">
        <v>1687</v>
      </c>
      <c r="G133" s="211"/>
      <c r="H133" s="211" t="s">
        <v>1721</v>
      </c>
      <c r="I133" s="211" t="s">
        <v>1683</v>
      </c>
      <c r="J133" s="211">
        <v>50</v>
      </c>
      <c r="K133" s="257"/>
    </row>
    <row r="134" spans="2:11" s="1" customFormat="1" ht="15" customHeight="1">
      <c r="B134" s="254"/>
      <c r="C134" s="211" t="s">
        <v>1700</v>
      </c>
      <c r="D134" s="211"/>
      <c r="E134" s="211"/>
      <c r="F134" s="232" t="s">
        <v>1687</v>
      </c>
      <c r="G134" s="211"/>
      <c r="H134" s="211" t="s">
        <v>1721</v>
      </c>
      <c r="I134" s="211" t="s">
        <v>1683</v>
      </c>
      <c r="J134" s="211">
        <v>50</v>
      </c>
      <c r="K134" s="257"/>
    </row>
    <row r="135" spans="2:11" s="1" customFormat="1" ht="15" customHeight="1">
      <c r="B135" s="254"/>
      <c r="C135" s="211" t="s">
        <v>1706</v>
      </c>
      <c r="D135" s="211"/>
      <c r="E135" s="211"/>
      <c r="F135" s="232" t="s">
        <v>1687</v>
      </c>
      <c r="G135" s="211"/>
      <c r="H135" s="211" t="s">
        <v>1721</v>
      </c>
      <c r="I135" s="211" t="s">
        <v>1683</v>
      </c>
      <c r="J135" s="211">
        <v>50</v>
      </c>
      <c r="K135" s="257"/>
    </row>
    <row r="136" spans="2:11" s="1" customFormat="1" ht="15" customHeight="1">
      <c r="B136" s="254"/>
      <c r="C136" s="211" t="s">
        <v>1708</v>
      </c>
      <c r="D136" s="211"/>
      <c r="E136" s="211"/>
      <c r="F136" s="232" t="s">
        <v>1687</v>
      </c>
      <c r="G136" s="211"/>
      <c r="H136" s="211" t="s">
        <v>1721</v>
      </c>
      <c r="I136" s="211" t="s">
        <v>1683</v>
      </c>
      <c r="J136" s="211">
        <v>50</v>
      </c>
      <c r="K136" s="257"/>
    </row>
    <row r="137" spans="2:11" s="1" customFormat="1" ht="15" customHeight="1">
      <c r="B137" s="254"/>
      <c r="C137" s="211" t="s">
        <v>1709</v>
      </c>
      <c r="D137" s="211"/>
      <c r="E137" s="211"/>
      <c r="F137" s="232" t="s">
        <v>1687</v>
      </c>
      <c r="G137" s="211"/>
      <c r="H137" s="211" t="s">
        <v>1734</v>
      </c>
      <c r="I137" s="211" t="s">
        <v>1683</v>
      </c>
      <c r="J137" s="211">
        <v>255</v>
      </c>
      <c r="K137" s="257"/>
    </row>
    <row r="138" spans="2:11" s="1" customFormat="1" ht="15" customHeight="1">
      <c r="B138" s="254"/>
      <c r="C138" s="211" t="s">
        <v>1711</v>
      </c>
      <c r="D138" s="211"/>
      <c r="E138" s="211"/>
      <c r="F138" s="232" t="s">
        <v>1681</v>
      </c>
      <c r="G138" s="211"/>
      <c r="H138" s="211" t="s">
        <v>1735</v>
      </c>
      <c r="I138" s="211" t="s">
        <v>1713</v>
      </c>
      <c r="J138" s="211"/>
      <c r="K138" s="257"/>
    </row>
    <row r="139" spans="2:11" s="1" customFormat="1" ht="15" customHeight="1">
      <c r="B139" s="254"/>
      <c r="C139" s="211" t="s">
        <v>1714</v>
      </c>
      <c r="D139" s="211"/>
      <c r="E139" s="211"/>
      <c r="F139" s="232" t="s">
        <v>1681</v>
      </c>
      <c r="G139" s="211"/>
      <c r="H139" s="211" t="s">
        <v>1736</v>
      </c>
      <c r="I139" s="211" t="s">
        <v>1716</v>
      </c>
      <c r="J139" s="211"/>
      <c r="K139" s="257"/>
    </row>
    <row r="140" spans="2:11" s="1" customFormat="1" ht="15" customHeight="1">
      <c r="B140" s="254"/>
      <c r="C140" s="211" t="s">
        <v>1717</v>
      </c>
      <c r="D140" s="211"/>
      <c r="E140" s="211"/>
      <c r="F140" s="232" t="s">
        <v>1681</v>
      </c>
      <c r="G140" s="211"/>
      <c r="H140" s="211" t="s">
        <v>1717</v>
      </c>
      <c r="I140" s="211" t="s">
        <v>1716</v>
      </c>
      <c r="J140" s="211"/>
      <c r="K140" s="257"/>
    </row>
    <row r="141" spans="2:11" s="1" customFormat="1" ht="15" customHeight="1">
      <c r="B141" s="254"/>
      <c r="C141" s="211" t="s">
        <v>34</v>
      </c>
      <c r="D141" s="211"/>
      <c r="E141" s="211"/>
      <c r="F141" s="232" t="s">
        <v>1681</v>
      </c>
      <c r="G141" s="211"/>
      <c r="H141" s="211" t="s">
        <v>1737</v>
      </c>
      <c r="I141" s="211" t="s">
        <v>1716</v>
      </c>
      <c r="J141" s="211"/>
      <c r="K141" s="257"/>
    </row>
    <row r="142" spans="2:11" s="1" customFormat="1" ht="15" customHeight="1">
      <c r="B142" s="254"/>
      <c r="C142" s="211" t="s">
        <v>1738</v>
      </c>
      <c r="D142" s="211"/>
      <c r="E142" s="211"/>
      <c r="F142" s="232" t="s">
        <v>1681</v>
      </c>
      <c r="G142" s="211"/>
      <c r="H142" s="211" t="s">
        <v>1739</v>
      </c>
      <c r="I142" s="211" t="s">
        <v>1716</v>
      </c>
      <c r="J142" s="211"/>
      <c r="K142" s="257"/>
    </row>
    <row r="143" spans="2:11" s="1" customFormat="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s="1" customFormat="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s="1" customFormat="1" ht="18.75" customHeight="1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</row>
    <row r="146" spans="2:11" s="1" customFormat="1" ht="7.5" customHeight="1">
      <c r="B146" s="219"/>
      <c r="C146" s="220"/>
      <c r="D146" s="220"/>
      <c r="E146" s="220"/>
      <c r="F146" s="220"/>
      <c r="G146" s="220"/>
      <c r="H146" s="220"/>
      <c r="I146" s="220"/>
      <c r="J146" s="220"/>
      <c r="K146" s="221"/>
    </row>
    <row r="147" spans="2:11" s="1" customFormat="1" ht="45" customHeight="1">
      <c r="B147" s="222"/>
      <c r="C147" s="332" t="s">
        <v>1740</v>
      </c>
      <c r="D147" s="332"/>
      <c r="E147" s="332"/>
      <c r="F147" s="332"/>
      <c r="G147" s="332"/>
      <c r="H147" s="332"/>
      <c r="I147" s="332"/>
      <c r="J147" s="332"/>
      <c r="K147" s="223"/>
    </row>
    <row r="148" spans="2:11" s="1" customFormat="1" ht="17.25" customHeight="1">
      <c r="B148" s="222"/>
      <c r="C148" s="224" t="s">
        <v>1675</v>
      </c>
      <c r="D148" s="224"/>
      <c r="E148" s="224"/>
      <c r="F148" s="224" t="s">
        <v>1676</v>
      </c>
      <c r="G148" s="225"/>
      <c r="H148" s="224" t="s">
        <v>50</v>
      </c>
      <c r="I148" s="224" t="s">
        <v>53</v>
      </c>
      <c r="J148" s="224" t="s">
        <v>1677</v>
      </c>
      <c r="K148" s="223"/>
    </row>
    <row r="149" spans="2:11" s="1" customFormat="1" ht="17.25" customHeight="1">
      <c r="B149" s="222"/>
      <c r="C149" s="226" t="s">
        <v>1678</v>
      </c>
      <c r="D149" s="226"/>
      <c r="E149" s="226"/>
      <c r="F149" s="227" t="s">
        <v>1679</v>
      </c>
      <c r="G149" s="228"/>
      <c r="H149" s="226"/>
      <c r="I149" s="226"/>
      <c r="J149" s="226" t="s">
        <v>1680</v>
      </c>
      <c r="K149" s="223"/>
    </row>
    <row r="150" spans="2:11" s="1" customFormat="1" ht="5.25" customHeight="1">
      <c r="B150" s="234"/>
      <c r="C150" s="229"/>
      <c r="D150" s="229"/>
      <c r="E150" s="229"/>
      <c r="F150" s="229"/>
      <c r="G150" s="230"/>
      <c r="H150" s="229"/>
      <c r="I150" s="229"/>
      <c r="J150" s="229"/>
      <c r="K150" s="257"/>
    </row>
    <row r="151" spans="2:11" s="1" customFormat="1" ht="15" customHeight="1">
      <c r="B151" s="234"/>
      <c r="C151" s="261" t="s">
        <v>1684</v>
      </c>
      <c r="D151" s="211"/>
      <c r="E151" s="211"/>
      <c r="F151" s="262" t="s">
        <v>1681</v>
      </c>
      <c r="G151" s="211"/>
      <c r="H151" s="261" t="s">
        <v>1721</v>
      </c>
      <c r="I151" s="261" t="s">
        <v>1683</v>
      </c>
      <c r="J151" s="261">
        <v>120</v>
      </c>
      <c r="K151" s="257"/>
    </row>
    <row r="152" spans="2:11" s="1" customFormat="1" ht="15" customHeight="1">
      <c r="B152" s="234"/>
      <c r="C152" s="261" t="s">
        <v>1730</v>
      </c>
      <c r="D152" s="211"/>
      <c r="E152" s="211"/>
      <c r="F152" s="262" t="s">
        <v>1681</v>
      </c>
      <c r="G152" s="211"/>
      <c r="H152" s="261" t="s">
        <v>1741</v>
      </c>
      <c r="I152" s="261" t="s">
        <v>1683</v>
      </c>
      <c r="J152" s="261" t="s">
        <v>1732</v>
      </c>
      <c r="K152" s="257"/>
    </row>
    <row r="153" spans="2:11" s="1" customFormat="1" ht="15" customHeight="1">
      <c r="B153" s="234"/>
      <c r="C153" s="261" t="s">
        <v>1629</v>
      </c>
      <c r="D153" s="211"/>
      <c r="E153" s="211"/>
      <c r="F153" s="262" t="s">
        <v>1681</v>
      </c>
      <c r="G153" s="211"/>
      <c r="H153" s="261" t="s">
        <v>1742</v>
      </c>
      <c r="I153" s="261" t="s">
        <v>1683</v>
      </c>
      <c r="J153" s="261" t="s">
        <v>1732</v>
      </c>
      <c r="K153" s="257"/>
    </row>
    <row r="154" spans="2:11" s="1" customFormat="1" ht="15" customHeight="1">
      <c r="B154" s="234"/>
      <c r="C154" s="261" t="s">
        <v>1686</v>
      </c>
      <c r="D154" s="211"/>
      <c r="E154" s="211"/>
      <c r="F154" s="262" t="s">
        <v>1687</v>
      </c>
      <c r="G154" s="211"/>
      <c r="H154" s="261" t="s">
        <v>1721</v>
      </c>
      <c r="I154" s="261" t="s">
        <v>1683</v>
      </c>
      <c r="J154" s="261">
        <v>50</v>
      </c>
      <c r="K154" s="257"/>
    </row>
    <row r="155" spans="2:11" s="1" customFormat="1" ht="15" customHeight="1">
      <c r="B155" s="234"/>
      <c r="C155" s="261" t="s">
        <v>1689</v>
      </c>
      <c r="D155" s="211"/>
      <c r="E155" s="211"/>
      <c r="F155" s="262" t="s">
        <v>1681</v>
      </c>
      <c r="G155" s="211"/>
      <c r="H155" s="261" t="s">
        <v>1721</v>
      </c>
      <c r="I155" s="261" t="s">
        <v>1691</v>
      </c>
      <c r="J155" s="261"/>
      <c r="K155" s="257"/>
    </row>
    <row r="156" spans="2:11" s="1" customFormat="1" ht="15" customHeight="1">
      <c r="B156" s="234"/>
      <c r="C156" s="261" t="s">
        <v>1700</v>
      </c>
      <c r="D156" s="211"/>
      <c r="E156" s="211"/>
      <c r="F156" s="262" t="s">
        <v>1687</v>
      </c>
      <c r="G156" s="211"/>
      <c r="H156" s="261" t="s">
        <v>1721</v>
      </c>
      <c r="I156" s="261" t="s">
        <v>1683</v>
      </c>
      <c r="J156" s="261">
        <v>50</v>
      </c>
      <c r="K156" s="257"/>
    </row>
    <row r="157" spans="2:11" s="1" customFormat="1" ht="15" customHeight="1">
      <c r="B157" s="234"/>
      <c r="C157" s="261" t="s">
        <v>1708</v>
      </c>
      <c r="D157" s="211"/>
      <c r="E157" s="211"/>
      <c r="F157" s="262" t="s">
        <v>1687</v>
      </c>
      <c r="G157" s="211"/>
      <c r="H157" s="261" t="s">
        <v>1721</v>
      </c>
      <c r="I157" s="261" t="s">
        <v>1683</v>
      </c>
      <c r="J157" s="261">
        <v>50</v>
      </c>
      <c r="K157" s="257"/>
    </row>
    <row r="158" spans="2:11" s="1" customFormat="1" ht="15" customHeight="1">
      <c r="B158" s="234"/>
      <c r="C158" s="261" t="s">
        <v>1706</v>
      </c>
      <c r="D158" s="211"/>
      <c r="E158" s="211"/>
      <c r="F158" s="262" t="s">
        <v>1687</v>
      </c>
      <c r="G158" s="211"/>
      <c r="H158" s="261" t="s">
        <v>1721</v>
      </c>
      <c r="I158" s="261" t="s">
        <v>1683</v>
      </c>
      <c r="J158" s="261">
        <v>50</v>
      </c>
      <c r="K158" s="257"/>
    </row>
    <row r="159" spans="2:11" s="1" customFormat="1" ht="15" customHeight="1">
      <c r="B159" s="234"/>
      <c r="C159" s="261" t="s">
        <v>104</v>
      </c>
      <c r="D159" s="211"/>
      <c r="E159" s="211"/>
      <c r="F159" s="262" t="s">
        <v>1681</v>
      </c>
      <c r="G159" s="211"/>
      <c r="H159" s="261" t="s">
        <v>1743</v>
      </c>
      <c r="I159" s="261" t="s">
        <v>1683</v>
      </c>
      <c r="J159" s="261" t="s">
        <v>1744</v>
      </c>
      <c r="K159" s="257"/>
    </row>
    <row r="160" spans="2:11" s="1" customFormat="1" ht="15" customHeight="1">
      <c r="B160" s="234"/>
      <c r="C160" s="261" t="s">
        <v>1745</v>
      </c>
      <c r="D160" s="211"/>
      <c r="E160" s="211"/>
      <c r="F160" s="262" t="s">
        <v>1681</v>
      </c>
      <c r="G160" s="211"/>
      <c r="H160" s="261" t="s">
        <v>1746</v>
      </c>
      <c r="I160" s="261" t="s">
        <v>1716</v>
      </c>
      <c r="J160" s="261"/>
      <c r="K160" s="257"/>
    </row>
    <row r="161" spans="2:11" s="1" customFormat="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s="1" customFormat="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s="1" customFormat="1" ht="18.75" customHeight="1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</row>
    <row r="164" spans="2:11" s="1" customFormat="1" ht="7.5" customHeight="1">
      <c r="B164" s="200"/>
      <c r="C164" s="201"/>
      <c r="D164" s="201"/>
      <c r="E164" s="201"/>
      <c r="F164" s="201"/>
      <c r="G164" s="201"/>
      <c r="H164" s="201"/>
      <c r="I164" s="201"/>
      <c r="J164" s="201"/>
      <c r="K164" s="202"/>
    </row>
    <row r="165" spans="2:11" s="1" customFormat="1" ht="45" customHeight="1">
      <c r="B165" s="203"/>
      <c r="C165" s="330" t="s">
        <v>1747</v>
      </c>
      <c r="D165" s="330"/>
      <c r="E165" s="330"/>
      <c r="F165" s="330"/>
      <c r="G165" s="330"/>
      <c r="H165" s="330"/>
      <c r="I165" s="330"/>
      <c r="J165" s="330"/>
      <c r="K165" s="204"/>
    </row>
    <row r="166" spans="2:11" s="1" customFormat="1" ht="17.25" customHeight="1">
      <c r="B166" s="203"/>
      <c r="C166" s="224" t="s">
        <v>1675</v>
      </c>
      <c r="D166" s="224"/>
      <c r="E166" s="224"/>
      <c r="F166" s="224" t="s">
        <v>1676</v>
      </c>
      <c r="G166" s="266"/>
      <c r="H166" s="267" t="s">
        <v>50</v>
      </c>
      <c r="I166" s="267" t="s">
        <v>53</v>
      </c>
      <c r="J166" s="224" t="s">
        <v>1677</v>
      </c>
      <c r="K166" s="204"/>
    </row>
    <row r="167" spans="2:11" s="1" customFormat="1" ht="17.25" customHeight="1">
      <c r="B167" s="205"/>
      <c r="C167" s="226" t="s">
        <v>1678</v>
      </c>
      <c r="D167" s="226"/>
      <c r="E167" s="226"/>
      <c r="F167" s="227" t="s">
        <v>1679</v>
      </c>
      <c r="G167" s="268"/>
      <c r="H167" s="269"/>
      <c r="I167" s="269"/>
      <c r="J167" s="226" t="s">
        <v>1680</v>
      </c>
      <c r="K167" s="206"/>
    </row>
    <row r="168" spans="2:11" s="1" customFormat="1" ht="5.25" customHeight="1">
      <c r="B168" s="234"/>
      <c r="C168" s="229"/>
      <c r="D168" s="229"/>
      <c r="E168" s="229"/>
      <c r="F168" s="229"/>
      <c r="G168" s="230"/>
      <c r="H168" s="229"/>
      <c r="I168" s="229"/>
      <c r="J168" s="229"/>
      <c r="K168" s="257"/>
    </row>
    <row r="169" spans="2:11" s="1" customFormat="1" ht="15" customHeight="1">
      <c r="B169" s="234"/>
      <c r="C169" s="211" t="s">
        <v>1684</v>
      </c>
      <c r="D169" s="211"/>
      <c r="E169" s="211"/>
      <c r="F169" s="232" t="s">
        <v>1681</v>
      </c>
      <c r="G169" s="211"/>
      <c r="H169" s="211" t="s">
        <v>1721</v>
      </c>
      <c r="I169" s="211" t="s">
        <v>1683</v>
      </c>
      <c r="J169" s="211">
        <v>120</v>
      </c>
      <c r="K169" s="257"/>
    </row>
    <row r="170" spans="2:11" s="1" customFormat="1" ht="15" customHeight="1">
      <c r="B170" s="234"/>
      <c r="C170" s="211" t="s">
        <v>1730</v>
      </c>
      <c r="D170" s="211"/>
      <c r="E170" s="211"/>
      <c r="F170" s="232" t="s">
        <v>1681</v>
      </c>
      <c r="G170" s="211"/>
      <c r="H170" s="211" t="s">
        <v>1731</v>
      </c>
      <c r="I170" s="211" t="s">
        <v>1683</v>
      </c>
      <c r="J170" s="211" t="s">
        <v>1732</v>
      </c>
      <c r="K170" s="257"/>
    </row>
    <row r="171" spans="2:11" s="1" customFormat="1" ht="15" customHeight="1">
      <c r="B171" s="234"/>
      <c r="C171" s="211" t="s">
        <v>1629</v>
      </c>
      <c r="D171" s="211"/>
      <c r="E171" s="211"/>
      <c r="F171" s="232" t="s">
        <v>1681</v>
      </c>
      <c r="G171" s="211"/>
      <c r="H171" s="211" t="s">
        <v>1748</v>
      </c>
      <c r="I171" s="211" t="s">
        <v>1683</v>
      </c>
      <c r="J171" s="211" t="s">
        <v>1732</v>
      </c>
      <c r="K171" s="257"/>
    </row>
    <row r="172" spans="2:11" s="1" customFormat="1" ht="15" customHeight="1">
      <c r="B172" s="234"/>
      <c r="C172" s="211" t="s">
        <v>1686</v>
      </c>
      <c r="D172" s="211"/>
      <c r="E172" s="211"/>
      <c r="F172" s="232" t="s">
        <v>1687</v>
      </c>
      <c r="G172" s="211"/>
      <c r="H172" s="211" t="s">
        <v>1748</v>
      </c>
      <c r="I172" s="211" t="s">
        <v>1683</v>
      </c>
      <c r="J172" s="211">
        <v>50</v>
      </c>
      <c r="K172" s="257"/>
    </row>
    <row r="173" spans="2:11" s="1" customFormat="1" ht="15" customHeight="1">
      <c r="B173" s="234"/>
      <c r="C173" s="211" t="s">
        <v>1689</v>
      </c>
      <c r="D173" s="211"/>
      <c r="E173" s="211"/>
      <c r="F173" s="232" t="s">
        <v>1681</v>
      </c>
      <c r="G173" s="211"/>
      <c r="H173" s="211" t="s">
        <v>1748</v>
      </c>
      <c r="I173" s="211" t="s">
        <v>1691</v>
      </c>
      <c r="J173" s="211"/>
      <c r="K173" s="257"/>
    </row>
    <row r="174" spans="2:11" s="1" customFormat="1" ht="15" customHeight="1">
      <c r="B174" s="234"/>
      <c r="C174" s="211" t="s">
        <v>1700</v>
      </c>
      <c r="D174" s="211"/>
      <c r="E174" s="211"/>
      <c r="F174" s="232" t="s">
        <v>1687</v>
      </c>
      <c r="G174" s="211"/>
      <c r="H174" s="211" t="s">
        <v>1748</v>
      </c>
      <c r="I174" s="211" t="s">
        <v>1683</v>
      </c>
      <c r="J174" s="211">
        <v>50</v>
      </c>
      <c r="K174" s="257"/>
    </row>
    <row r="175" spans="2:11" s="1" customFormat="1" ht="15" customHeight="1">
      <c r="B175" s="234"/>
      <c r="C175" s="211" t="s">
        <v>1708</v>
      </c>
      <c r="D175" s="211"/>
      <c r="E175" s="211"/>
      <c r="F175" s="232" t="s">
        <v>1687</v>
      </c>
      <c r="G175" s="211"/>
      <c r="H175" s="211" t="s">
        <v>1748</v>
      </c>
      <c r="I175" s="211" t="s">
        <v>1683</v>
      </c>
      <c r="J175" s="211">
        <v>50</v>
      </c>
      <c r="K175" s="257"/>
    </row>
    <row r="176" spans="2:11" s="1" customFormat="1" ht="15" customHeight="1">
      <c r="B176" s="234"/>
      <c r="C176" s="211" t="s">
        <v>1706</v>
      </c>
      <c r="D176" s="211"/>
      <c r="E176" s="211"/>
      <c r="F176" s="232" t="s">
        <v>1687</v>
      </c>
      <c r="G176" s="211"/>
      <c r="H176" s="211" t="s">
        <v>1748</v>
      </c>
      <c r="I176" s="211" t="s">
        <v>1683</v>
      </c>
      <c r="J176" s="211">
        <v>50</v>
      </c>
      <c r="K176" s="257"/>
    </row>
    <row r="177" spans="2:11" s="1" customFormat="1" ht="15" customHeight="1">
      <c r="B177" s="234"/>
      <c r="C177" s="211" t="s">
        <v>110</v>
      </c>
      <c r="D177" s="211"/>
      <c r="E177" s="211"/>
      <c r="F177" s="232" t="s">
        <v>1681</v>
      </c>
      <c r="G177" s="211"/>
      <c r="H177" s="211" t="s">
        <v>1749</v>
      </c>
      <c r="I177" s="211" t="s">
        <v>1750</v>
      </c>
      <c r="J177" s="211"/>
      <c r="K177" s="257"/>
    </row>
    <row r="178" spans="2:11" s="1" customFormat="1" ht="15" customHeight="1">
      <c r="B178" s="234"/>
      <c r="C178" s="211" t="s">
        <v>53</v>
      </c>
      <c r="D178" s="211"/>
      <c r="E178" s="211"/>
      <c r="F178" s="232" t="s">
        <v>1681</v>
      </c>
      <c r="G178" s="211"/>
      <c r="H178" s="211" t="s">
        <v>1751</v>
      </c>
      <c r="I178" s="211" t="s">
        <v>1752</v>
      </c>
      <c r="J178" s="211">
        <v>1</v>
      </c>
      <c r="K178" s="257"/>
    </row>
    <row r="179" spans="2:11" s="1" customFormat="1" ht="15" customHeight="1">
      <c r="B179" s="234"/>
      <c r="C179" s="211" t="s">
        <v>49</v>
      </c>
      <c r="D179" s="211"/>
      <c r="E179" s="211"/>
      <c r="F179" s="232" t="s">
        <v>1681</v>
      </c>
      <c r="G179" s="211"/>
      <c r="H179" s="211" t="s">
        <v>1753</v>
      </c>
      <c r="I179" s="211" t="s">
        <v>1683</v>
      </c>
      <c r="J179" s="211">
        <v>20</v>
      </c>
      <c r="K179" s="257"/>
    </row>
    <row r="180" spans="2:11" s="1" customFormat="1" ht="15" customHeight="1">
      <c r="B180" s="234"/>
      <c r="C180" s="211" t="s">
        <v>50</v>
      </c>
      <c r="D180" s="211"/>
      <c r="E180" s="211"/>
      <c r="F180" s="232" t="s">
        <v>1681</v>
      </c>
      <c r="G180" s="211"/>
      <c r="H180" s="211" t="s">
        <v>1754</v>
      </c>
      <c r="I180" s="211" t="s">
        <v>1683</v>
      </c>
      <c r="J180" s="211">
        <v>255</v>
      </c>
      <c r="K180" s="257"/>
    </row>
    <row r="181" spans="2:11" s="1" customFormat="1" ht="15" customHeight="1">
      <c r="B181" s="234"/>
      <c r="C181" s="211" t="s">
        <v>111</v>
      </c>
      <c r="D181" s="211"/>
      <c r="E181" s="211"/>
      <c r="F181" s="232" t="s">
        <v>1681</v>
      </c>
      <c r="G181" s="211"/>
      <c r="H181" s="211" t="s">
        <v>1645</v>
      </c>
      <c r="I181" s="211" t="s">
        <v>1683</v>
      </c>
      <c r="J181" s="211">
        <v>10</v>
      </c>
      <c r="K181" s="257"/>
    </row>
    <row r="182" spans="2:11" s="1" customFormat="1" ht="15" customHeight="1">
      <c r="B182" s="234"/>
      <c r="C182" s="211" t="s">
        <v>112</v>
      </c>
      <c r="D182" s="211"/>
      <c r="E182" s="211"/>
      <c r="F182" s="232" t="s">
        <v>1681</v>
      </c>
      <c r="G182" s="211"/>
      <c r="H182" s="211" t="s">
        <v>1755</v>
      </c>
      <c r="I182" s="211" t="s">
        <v>1716</v>
      </c>
      <c r="J182" s="211"/>
      <c r="K182" s="257"/>
    </row>
    <row r="183" spans="2:11" s="1" customFormat="1" ht="15" customHeight="1">
      <c r="B183" s="234"/>
      <c r="C183" s="211" t="s">
        <v>1756</v>
      </c>
      <c r="D183" s="211"/>
      <c r="E183" s="211"/>
      <c r="F183" s="232" t="s">
        <v>1681</v>
      </c>
      <c r="G183" s="211"/>
      <c r="H183" s="211" t="s">
        <v>1757</v>
      </c>
      <c r="I183" s="211" t="s">
        <v>1716</v>
      </c>
      <c r="J183" s="211"/>
      <c r="K183" s="257"/>
    </row>
    <row r="184" spans="2:11" s="1" customFormat="1" ht="15" customHeight="1">
      <c r="B184" s="234"/>
      <c r="C184" s="211" t="s">
        <v>1745</v>
      </c>
      <c r="D184" s="211"/>
      <c r="E184" s="211"/>
      <c r="F184" s="232" t="s">
        <v>1681</v>
      </c>
      <c r="G184" s="211"/>
      <c r="H184" s="211" t="s">
        <v>1758</v>
      </c>
      <c r="I184" s="211" t="s">
        <v>1716</v>
      </c>
      <c r="J184" s="211"/>
      <c r="K184" s="257"/>
    </row>
    <row r="185" spans="2:11" s="1" customFormat="1" ht="15" customHeight="1">
      <c r="B185" s="234"/>
      <c r="C185" s="211" t="s">
        <v>114</v>
      </c>
      <c r="D185" s="211"/>
      <c r="E185" s="211"/>
      <c r="F185" s="232" t="s">
        <v>1687</v>
      </c>
      <c r="G185" s="211"/>
      <c r="H185" s="211" t="s">
        <v>1759</v>
      </c>
      <c r="I185" s="211" t="s">
        <v>1683</v>
      </c>
      <c r="J185" s="211">
        <v>50</v>
      </c>
      <c r="K185" s="257"/>
    </row>
    <row r="186" spans="2:11" s="1" customFormat="1" ht="15" customHeight="1">
      <c r="B186" s="234"/>
      <c r="C186" s="211" t="s">
        <v>1760</v>
      </c>
      <c r="D186" s="211"/>
      <c r="E186" s="211"/>
      <c r="F186" s="232" t="s">
        <v>1687</v>
      </c>
      <c r="G186" s="211"/>
      <c r="H186" s="211" t="s">
        <v>1761</v>
      </c>
      <c r="I186" s="211" t="s">
        <v>1762</v>
      </c>
      <c r="J186" s="211"/>
      <c r="K186" s="257"/>
    </row>
    <row r="187" spans="2:11" s="1" customFormat="1" ht="15" customHeight="1">
      <c r="B187" s="234"/>
      <c r="C187" s="211" t="s">
        <v>1763</v>
      </c>
      <c r="D187" s="211"/>
      <c r="E187" s="211"/>
      <c r="F187" s="232" t="s">
        <v>1687</v>
      </c>
      <c r="G187" s="211"/>
      <c r="H187" s="211" t="s">
        <v>1764</v>
      </c>
      <c r="I187" s="211" t="s">
        <v>1762</v>
      </c>
      <c r="J187" s="211"/>
      <c r="K187" s="257"/>
    </row>
    <row r="188" spans="2:11" s="1" customFormat="1" ht="15" customHeight="1">
      <c r="B188" s="234"/>
      <c r="C188" s="211" t="s">
        <v>1765</v>
      </c>
      <c r="D188" s="211"/>
      <c r="E188" s="211"/>
      <c r="F188" s="232" t="s">
        <v>1687</v>
      </c>
      <c r="G188" s="211"/>
      <c r="H188" s="211" t="s">
        <v>1766</v>
      </c>
      <c r="I188" s="211" t="s">
        <v>1762</v>
      </c>
      <c r="J188" s="211"/>
      <c r="K188" s="257"/>
    </row>
    <row r="189" spans="2:11" s="1" customFormat="1" ht="15" customHeight="1">
      <c r="B189" s="234"/>
      <c r="C189" s="270" t="s">
        <v>1767</v>
      </c>
      <c r="D189" s="211"/>
      <c r="E189" s="211"/>
      <c r="F189" s="232" t="s">
        <v>1687</v>
      </c>
      <c r="G189" s="211"/>
      <c r="H189" s="211" t="s">
        <v>1768</v>
      </c>
      <c r="I189" s="211" t="s">
        <v>1769</v>
      </c>
      <c r="J189" s="271" t="s">
        <v>1770</v>
      </c>
      <c r="K189" s="257"/>
    </row>
    <row r="190" spans="2:11" s="17" customFormat="1" ht="15" customHeight="1">
      <c r="B190" s="272"/>
      <c r="C190" s="273" t="s">
        <v>1771</v>
      </c>
      <c r="D190" s="274"/>
      <c r="E190" s="274"/>
      <c r="F190" s="275" t="s">
        <v>1687</v>
      </c>
      <c r="G190" s="274"/>
      <c r="H190" s="274" t="s">
        <v>1772</v>
      </c>
      <c r="I190" s="274" t="s">
        <v>1769</v>
      </c>
      <c r="J190" s="276" t="s">
        <v>1770</v>
      </c>
      <c r="K190" s="277"/>
    </row>
    <row r="191" spans="2:11" s="1" customFormat="1" ht="15" customHeight="1">
      <c r="B191" s="234"/>
      <c r="C191" s="270" t="s">
        <v>38</v>
      </c>
      <c r="D191" s="211"/>
      <c r="E191" s="211"/>
      <c r="F191" s="232" t="s">
        <v>1681</v>
      </c>
      <c r="G191" s="211"/>
      <c r="H191" s="208" t="s">
        <v>1773</v>
      </c>
      <c r="I191" s="211" t="s">
        <v>1774</v>
      </c>
      <c r="J191" s="211"/>
      <c r="K191" s="257"/>
    </row>
    <row r="192" spans="2:11" s="1" customFormat="1" ht="15" customHeight="1">
      <c r="B192" s="234"/>
      <c r="C192" s="270" t="s">
        <v>1775</v>
      </c>
      <c r="D192" s="211"/>
      <c r="E192" s="211"/>
      <c r="F192" s="232" t="s">
        <v>1681</v>
      </c>
      <c r="G192" s="211"/>
      <c r="H192" s="211" t="s">
        <v>1776</v>
      </c>
      <c r="I192" s="211" t="s">
        <v>1716</v>
      </c>
      <c r="J192" s="211"/>
      <c r="K192" s="257"/>
    </row>
    <row r="193" spans="2:11" s="1" customFormat="1" ht="15" customHeight="1">
      <c r="B193" s="234"/>
      <c r="C193" s="270" t="s">
        <v>1777</v>
      </c>
      <c r="D193" s="211"/>
      <c r="E193" s="211"/>
      <c r="F193" s="232" t="s">
        <v>1681</v>
      </c>
      <c r="G193" s="211"/>
      <c r="H193" s="211" t="s">
        <v>1778</v>
      </c>
      <c r="I193" s="211" t="s">
        <v>1716</v>
      </c>
      <c r="J193" s="211"/>
      <c r="K193" s="257"/>
    </row>
    <row r="194" spans="2:11" s="1" customFormat="1" ht="15" customHeight="1">
      <c r="B194" s="234"/>
      <c r="C194" s="270" t="s">
        <v>1779</v>
      </c>
      <c r="D194" s="211"/>
      <c r="E194" s="211"/>
      <c r="F194" s="232" t="s">
        <v>1687</v>
      </c>
      <c r="G194" s="211"/>
      <c r="H194" s="211" t="s">
        <v>1780</v>
      </c>
      <c r="I194" s="211" t="s">
        <v>1716</v>
      </c>
      <c r="J194" s="211"/>
      <c r="K194" s="257"/>
    </row>
    <row r="195" spans="2:11" s="1" customFormat="1" ht="15" customHeight="1">
      <c r="B195" s="263"/>
      <c r="C195" s="278"/>
      <c r="D195" s="243"/>
      <c r="E195" s="243"/>
      <c r="F195" s="243"/>
      <c r="G195" s="243"/>
      <c r="H195" s="243"/>
      <c r="I195" s="243"/>
      <c r="J195" s="243"/>
      <c r="K195" s="264"/>
    </row>
    <row r="196" spans="2:11" s="1" customFormat="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s="1" customFormat="1" ht="18.75" customHeight="1">
      <c r="B197" s="245"/>
      <c r="C197" s="255"/>
      <c r="D197" s="255"/>
      <c r="E197" s="255"/>
      <c r="F197" s="265"/>
      <c r="G197" s="255"/>
      <c r="H197" s="255"/>
      <c r="I197" s="255"/>
      <c r="J197" s="255"/>
      <c r="K197" s="245"/>
    </row>
    <row r="198" spans="2:11" s="1" customFormat="1" ht="18.75" customHeight="1">
      <c r="B198" s="218"/>
      <c r="C198" s="218"/>
      <c r="D198" s="218"/>
      <c r="E198" s="218"/>
      <c r="F198" s="218"/>
      <c r="G198" s="218"/>
      <c r="H198" s="218"/>
      <c r="I198" s="218"/>
      <c r="J198" s="218"/>
      <c r="K198" s="218"/>
    </row>
    <row r="199" spans="2:11" s="1" customFormat="1" ht="13.5">
      <c r="B199" s="200"/>
      <c r="C199" s="201"/>
      <c r="D199" s="201"/>
      <c r="E199" s="201"/>
      <c r="F199" s="201"/>
      <c r="G199" s="201"/>
      <c r="H199" s="201"/>
      <c r="I199" s="201"/>
      <c r="J199" s="201"/>
      <c r="K199" s="202"/>
    </row>
    <row r="200" spans="2:11" s="1" customFormat="1" ht="21">
      <c r="B200" s="203"/>
      <c r="C200" s="330" t="s">
        <v>1781</v>
      </c>
      <c r="D200" s="330"/>
      <c r="E200" s="330"/>
      <c r="F200" s="330"/>
      <c r="G200" s="330"/>
      <c r="H200" s="330"/>
      <c r="I200" s="330"/>
      <c r="J200" s="330"/>
      <c r="K200" s="204"/>
    </row>
    <row r="201" spans="2:11" s="1" customFormat="1" ht="25.5" customHeight="1">
      <c r="B201" s="203"/>
      <c r="C201" s="279" t="s">
        <v>1782</v>
      </c>
      <c r="D201" s="279"/>
      <c r="E201" s="279"/>
      <c r="F201" s="279" t="s">
        <v>1783</v>
      </c>
      <c r="G201" s="280"/>
      <c r="H201" s="331" t="s">
        <v>1784</v>
      </c>
      <c r="I201" s="331"/>
      <c r="J201" s="331"/>
      <c r="K201" s="204"/>
    </row>
    <row r="202" spans="2:11" s="1" customFormat="1" ht="5.25" customHeight="1">
      <c r="B202" s="234"/>
      <c r="C202" s="229"/>
      <c r="D202" s="229"/>
      <c r="E202" s="229"/>
      <c r="F202" s="229"/>
      <c r="G202" s="255"/>
      <c r="H202" s="229"/>
      <c r="I202" s="229"/>
      <c r="J202" s="229"/>
      <c r="K202" s="257"/>
    </row>
    <row r="203" spans="2:11" s="1" customFormat="1" ht="15" customHeight="1">
      <c r="B203" s="234"/>
      <c r="C203" s="211" t="s">
        <v>1774</v>
      </c>
      <c r="D203" s="211"/>
      <c r="E203" s="211"/>
      <c r="F203" s="232" t="s">
        <v>39</v>
      </c>
      <c r="G203" s="211"/>
      <c r="H203" s="329" t="s">
        <v>1785</v>
      </c>
      <c r="I203" s="329"/>
      <c r="J203" s="329"/>
      <c r="K203" s="257"/>
    </row>
    <row r="204" spans="2:11" s="1" customFormat="1" ht="15" customHeight="1">
      <c r="B204" s="234"/>
      <c r="C204" s="211"/>
      <c r="D204" s="211"/>
      <c r="E204" s="211"/>
      <c r="F204" s="232" t="s">
        <v>40</v>
      </c>
      <c r="G204" s="211"/>
      <c r="H204" s="329" t="s">
        <v>1786</v>
      </c>
      <c r="I204" s="329"/>
      <c r="J204" s="329"/>
      <c r="K204" s="257"/>
    </row>
    <row r="205" spans="2:11" s="1" customFormat="1" ht="15" customHeight="1">
      <c r="B205" s="234"/>
      <c r="C205" s="211"/>
      <c r="D205" s="211"/>
      <c r="E205" s="211"/>
      <c r="F205" s="232" t="s">
        <v>43</v>
      </c>
      <c r="G205" s="211"/>
      <c r="H205" s="329" t="s">
        <v>1787</v>
      </c>
      <c r="I205" s="329"/>
      <c r="J205" s="329"/>
      <c r="K205" s="257"/>
    </row>
    <row r="206" spans="2:11" s="1" customFormat="1" ht="15" customHeight="1">
      <c r="B206" s="234"/>
      <c r="C206" s="211"/>
      <c r="D206" s="211"/>
      <c r="E206" s="211"/>
      <c r="F206" s="232" t="s">
        <v>41</v>
      </c>
      <c r="G206" s="211"/>
      <c r="H206" s="329" t="s">
        <v>1788</v>
      </c>
      <c r="I206" s="329"/>
      <c r="J206" s="329"/>
      <c r="K206" s="257"/>
    </row>
    <row r="207" spans="2:11" s="1" customFormat="1" ht="15" customHeight="1">
      <c r="B207" s="234"/>
      <c r="C207" s="211"/>
      <c r="D207" s="211"/>
      <c r="E207" s="211"/>
      <c r="F207" s="232" t="s">
        <v>42</v>
      </c>
      <c r="G207" s="211"/>
      <c r="H207" s="329" t="s">
        <v>1789</v>
      </c>
      <c r="I207" s="329"/>
      <c r="J207" s="329"/>
      <c r="K207" s="257"/>
    </row>
    <row r="208" spans="2:11" s="1" customFormat="1" ht="15" customHeight="1">
      <c r="B208" s="234"/>
      <c r="C208" s="211"/>
      <c r="D208" s="211"/>
      <c r="E208" s="211"/>
      <c r="F208" s="232"/>
      <c r="G208" s="211"/>
      <c r="H208" s="211"/>
      <c r="I208" s="211"/>
      <c r="J208" s="211"/>
      <c r="K208" s="257"/>
    </row>
    <row r="209" spans="2:11" s="1" customFormat="1" ht="15" customHeight="1">
      <c r="B209" s="234"/>
      <c r="C209" s="211" t="s">
        <v>1728</v>
      </c>
      <c r="D209" s="211"/>
      <c r="E209" s="211"/>
      <c r="F209" s="232" t="s">
        <v>75</v>
      </c>
      <c r="G209" s="211"/>
      <c r="H209" s="329" t="s">
        <v>1790</v>
      </c>
      <c r="I209" s="329"/>
      <c r="J209" s="329"/>
      <c r="K209" s="257"/>
    </row>
    <row r="210" spans="2:11" s="1" customFormat="1" ht="15" customHeight="1">
      <c r="B210" s="234"/>
      <c r="C210" s="211"/>
      <c r="D210" s="211"/>
      <c r="E210" s="211"/>
      <c r="F210" s="232" t="s">
        <v>1623</v>
      </c>
      <c r="G210" s="211"/>
      <c r="H210" s="329" t="s">
        <v>1624</v>
      </c>
      <c r="I210" s="329"/>
      <c r="J210" s="329"/>
      <c r="K210" s="257"/>
    </row>
    <row r="211" spans="2:11" s="1" customFormat="1" ht="15" customHeight="1">
      <c r="B211" s="234"/>
      <c r="C211" s="211"/>
      <c r="D211" s="211"/>
      <c r="E211" s="211"/>
      <c r="F211" s="232" t="s">
        <v>1621</v>
      </c>
      <c r="G211" s="211"/>
      <c r="H211" s="329" t="s">
        <v>1791</v>
      </c>
      <c r="I211" s="329"/>
      <c r="J211" s="329"/>
      <c r="K211" s="257"/>
    </row>
    <row r="212" spans="2:11" s="1" customFormat="1" ht="15" customHeight="1">
      <c r="B212" s="281"/>
      <c r="C212" s="211"/>
      <c r="D212" s="211"/>
      <c r="E212" s="211"/>
      <c r="F212" s="232" t="s">
        <v>1625</v>
      </c>
      <c r="G212" s="270"/>
      <c r="H212" s="328" t="s">
        <v>1626</v>
      </c>
      <c r="I212" s="328"/>
      <c r="J212" s="328"/>
      <c r="K212" s="282"/>
    </row>
    <row r="213" spans="2:11" s="1" customFormat="1" ht="15" customHeight="1">
      <c r="B213" s="281"/>
      <c r="C213" s="211"/>
      <c r="D213" s="211"/>
      <c r="E213" s="211"/>
      <c r="F213" s="232" t="s">
        <v>1627</v>
      </c>
      <c r="G213" s="270"/>
      <c r="H213" s="328" t="s">
        <v>1792</v>
      </c>
      <c r="I213" s="328"/>
      <c r="J213" s="328"/>
      <c r="K213" s="282"/>
    </row>
    <row r="214" spans="2:11" s="1" customFormat="1" ht="15" customHeight="1">
      <c r="B214" s="281"/>
      <c r="C214" s="211"/>
      <c r="D214" s="211"/>
      <c r="E214" s="211"/>
      <c r="F214" s="232"/>
      <c r="G214" s="270"/>
      <c r="H214" s="261"/>
      <c r="I214" s="261"/>
      <c r="J214" s="261"/>
      <c r="K214" s="282"/>
    </row>
    <row r="215" spans="2:11" s="1" customFormat="1" ht="15" customHeight="1">
      <c r="B215" s="281"/>
      <c r="C215" s="211" t="s">
        <v>1752</v>
      </c>
      <c r="D215" s="211"/>
      <c r="E215" s="211"/>
      <c r="F215" s="232">
        <v>1</v>
      </c>
      <c r="G215" s="270"/>
      <c r="H215" s="328" t="s">
        <v>1793</v>
      </c>
      <c r="I215" s="328"/>
      <c r="J215" s="328"/>
      <c r="K215" s="282"/>
    </row>
    <row r="216" spans="2:11" s="1" customFormat="1" ht="15" customHeight="1">
      <c r="B216" s="281"/>
      <c r="C216" s="211"/>
      <c r="D216" s="211"/>
      <c r="E216" s="211"/>
      <c r="F216" s="232">
        <v>2</v>
      </c>
      <c r="G216" s="270"/>
      <c r="H216" s="328" t="s">
        <v>1794</v>
      </c>
      <c r="I216" s="328"/>
      <c r="J216" s="328"/>
      <c r="K216" s="282"/>
    </row>
    <row r="217" spans="2:11" s="1" customFormat="1" ht="15" customHeight="1">
      <c r="B217" s="281"/>
      <c r="C217" s="211"/>
      <c r="D217" s="211"/>
      <c r="E217" s="211"/>
      <c r="F217" s="232">
        <v>3</v>
      </c>
      <c r="G217" s="270"/>
      <c r="H217" s="328" t="s">
        <v>1795</v>
      </c>
      <c r="I217" s="328"/>
      <c r="J217" s="328"/>
      <c r="K217" s="282"/>
    </row>
    <row r="218" spans="2:11" s="1" customFormat="1" ht="15" customHeight="1">
      <c r="B218" s="281"/>
      <c r="C218" s="211"/>
      <c r="D218" s="211"/>
      <c r="E218" s="211"/>
      <c r="F218" s="232">
        <v>4</v>
      </c>
      <c r="G218" s="270"/>
      <c r="H218" s="328" t="s">
        <v>1796</v>
      </c>
      <c r="I218" s="328"/>
      <c r="J218" s="328"/>
      <c r="K218" s="282"/>
    </row>
    <row r="219" spans="2:11" s="1" customFormat="1" ht="12.75" customHeight="1">
      <c r="B219" s="283"/>
      <c r="C219" s="284"/>
      <c r="D219" s="284"/>
      <c r="E219" s="284"/>
      <c r="F219" s="284"/>
      <c r="G219" s="284"/>
      <c r="H219" s="284"/>
      <c r="I219" s="284"/>
      <c r="J219" s="284"/>
      <c r="K219" s="28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77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102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ROUND(J81,2)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ROUND((SUM(BE81:BE119)),2)</f>
        <v>0</v>
      </c>
      <c r="G33" s="34"/>
      <c r="H33" s="34"/>
      <c r="I33" s="98">
        <v>0.21</v>
      </c>
      <c r="J33" s="97">
        <f>ROUND(((SUM(BE81:BE119))*I33),2)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ROUND((SUM(BF81:BF119)),2)</f>
        <v>0</v>
      </c>
      <c r="G34" s="34"/>
      <c r="H34" s="34"/>
      <c r="I34" s="98">
        <v>0.15</v>
      </c>
      <c r="J34" s="97">
        <f>ROUND(((SUM(BF81:BF119))*I34),2)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ROUND((SUM(BG81:BG119)),2)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ROUND((SUM(BH81:BH119)),2)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ROUND((SUM(BI81:BI119)),2)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SO 01 - Inventarizace zeleně a sanační zásahy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J81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107</v>
      </c>
      <c r="E60" s="110"/>
      <c r="F60" s="110"/>
      <c r="G60" s="110"/>
      <c r="H60" s="110"/>
      <c r="I60" s="110"/>
      <c r="J60" s="111">
        <f>J82</f>
        <v>0</v>
      </c>
      <c r="L60" s="108"/>
    </row>
    <row r="61" spans="2:12" s="10" customFormat="1" ht="19.9" customHeight="1">
      <c r="B61" s="112"/>
      <c r="D61" s="113" t="s">
        <v>108</v>
      </c>
      <c r="E61" s="114"/>
      <c r="F61" s="114"/>
      <c r="G61" s="114"/>
      <c r="H61" s="114"/>
      <c r="I61" s="114"/>
      <c r="J61" s="115">
        <f>J83</f>
        <v>0</v>
      </c>
      <c r="L61" s="112"/>
    </row>
    <row r="62" spans="1:31" s="2" customFormat="1" ht="21.75" customHeight="1">
      <c r="A62" s="34"/>
      <c r="B62" s="35"/>
      <c r="C62" s="34"/>
      <c r="D62" s="34"/>
      <c r="E62" s="34"/>
      <c r="F62" s="34"/>
      <c r="G62" s="34"/>
      <c r="H62" s="34"/>
      <c r="I62" s="34"/>
      <c r="J62" s="34"/>
      <c r="K62" s="34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4"/>
      <c r="C63" s="45"/>
      <c r="D63" s="45"/>
      <c r="E63" s="45"/>
      <c r="F63" s="45"/>
      <c r="G63" s="45"/>
      <c r="H63" s="45"/>
      <c r="I63" s="45"/>
      <c r="J63" s="45"/>
      <c r="K63" s="45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6"/>
      <c r="C67" s="47"/>
      <c r="D67" s="47"/>
      <c r="E67" s="47"/>
      <c r="F67" s="47"/>
      <c r="G67" s="47"/>
      <c r="H67" s="47"/>
      <c r="I67" s="47"/>
      <c r="J67" s="47"/>
      <c r="K67" s="47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109</v>
      </c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4"/>
      <c r="D71" s="34"/>
      <c r="E71" s="325" t="str">
        <f>E7</f>
        <v>MŠ Jirásková - zahrada</v>
      </c>
      <c r="F71" s="326"/>
      <c r="G71" s="326"/>
      <c r="H71" s="326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101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15" t="str">
        <f>E9</f>
        <v>SO 01 - Inventarizace zeleně a sanační zásahy</v>
      </c>
      <c r="F73" s="324"/>
      <c r="G73" s="324"/>
      <c r="H73" s="32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4"/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20</v>
      </c>
      <c r="D75" s="34"/>
      <c r="E75" s="34"/>
      <c r="F75" s="27" t="str">
        <f>F12</f>
        <v xml:space="preserve"> </v>
      </c>
      <c r="G75" s="34"/>
      <c r="H75" s="34"/>
      <c r="I75" s="29" t="s">
        <v>22</v>
      </c>
      <c r="J75" s="52" t="str">
        <f>IF(J12="","",J12)</f>
        <v>11. 12. 2022</v>
      </c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24</v>
      </c>
      <c r="D77" s="34"/>
      <c r="E77" s="34"/>
      <c r="F77" s="27" t="str">
        <f>E15</f>
        <v xml:space="preserve"> </v>
      </c>
      <c r="G77" s="34"/>
      <c r="H77" s="34"/>
      <c r="I77" s="29" t="s">
        <v>29</v>
      </c>
      <c r="J77" s="32" t="str">
        <f>E21</f>
        <v xml:space="preserve"> 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27</v>
      </c>
      <c r="D78" s="34"/>
      <c r="E78" s="34"/>
      <c r="F78" s="27" t="str">
        <f>IF(E18="","",E18)</f>
        <v>Vyplň údaj</v>
      </c>
      <c r="G78" s="34"/>
      <c r="H78" s="34"/>
      <c r="I78" s="29" t="s">
        <v>31</v>
      </c>
      <c r="J78" s="32" t="str">
        <f>E24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16"/>
      <c r="B80" s="117"/>
      <c r="C80" s="118" t="s">
        <v>110</v>
      </c>
      <c r="D80" s="119" t="s">
        <v>53</v>
      </c>
      <c r="E80" s="119" t="s">
        <v>49</v>
      </c>
      <c r="F80" s="119" t="s">
        <v>50</v>
      </c>
      <c r="G80" s="119" t="s">
        <v>111</v>
      </c>
      <c r="H80" s="119" t="s">
        <v>112</v>
      </c>
      <c r="I80" s="119" t="s">
        <v>113</v>
      </c>
      <c r="J80" s="119" t="s">
        <v>105</v>
      </c>
      <c r="K80" s="120" t="s">
        <v>114</v>
      </c>
      <c r="L80" s="121"/>
      <c r="M80" s="59" t="s">
        <v>3</v>
      </c>
      <c r="N80" s="60" t="s">
        <v>38</v>
      </c>
      <c r="O80" s="60" t="s">
        <v>115</v>
      </c>
      <c r="P80" s="60" t="s">
        <v>116</v>
      </c>
      <c r="Q80" s="60" t="s">
        <v>117</v>
      </c>
      <c r="R80" s="60" t="s">
        <v>118</v>
      </c>
      <c r="S80" s="60" t="s">
        <v>119</v>
      </c>
      <c r="T80" s="61" t="s">
        <v>120</v>
      </c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</row>
    <row r="81" spans="1:63" s="2" customFormat="1" ht="22.9" customHeight="1">
      <c r="A81" s="34"/>
      <c r="B81" s="35"/>
      <c r="C81" s="66" t="s">
        <v>121</v>
      </c>
      <c r="D81" s="34"/>
      <c r="E81" s="34"/>
      <c r="F81" s="34"/>
      <c r="G81" s="34"/>
      <c r="H81" s="34"/>
      <c r="I81" s="34"/>
      <c r="J81" s="122">
        <f>BK81</f>
        <v>0</v>
      </c>
      <c r="K81" s="34"/>
      <c r="L81" s="35"/>
      <c r="M81" s="62"/>
      <c r="N81" s="53"/>
      <c r="O81" s="63"/>
      <c r="P81" s="123">
        <f>P82</f>
        <v>0</v>
      </c>
      <c r="Q81" s="63"/>
      <c r="R81" s="123">
        <f>R82</f>
        <v>6.944529999999999</v>
      </c>
      <c r="S81" s="63"/>
      <c r="T81" s="124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9" t="s">
        <v>67</v>
      </c>
      <c r="AU81" s="19" t="s">
        <v>106</v>
      </c>
      <c r="BK81" s="125">
        <f>BK82</f>
        <v>0</v>
      </c>
    </row>
    <row r="82" spans="2:63" s="12" customFormat="1" ht="25.9" customHeight="1">
      <c r="B82" s="126"/>
      <c r="D82" s="127" t="s">
        <v>67</v>
      </c>
      <c r="E82" s="128" t="s">
        <v>122</v>
      </c>
      <c r="F82" s="128" t="s">
        <v>123</v>
      </c>
      <c r="I82" s="129"/>
      <c r="J82" s="130">
        <f>BK82</f>
        <v>0</v>
      </c>
      <c r="L82" s="126"/>
      <c r="M82" s="131"/>
      <c r="N82" s="132"/>
      <c r="O82" s="132"/>
      <c r="P82" s="133">
        <f>P83</f>
        <v>0</v>
      </c>
      <c r="Q82" s="132"/>
      <c r="R82" s="133">
        <f>R83</f>
        <v>6.944529999999999</v>
      </c>
      <c r="S82" s="132"/>
      <c r="T82" s="134">
        <f>T83</f>
        <v>0</v>
      </c>
      <c r="AR82" s="127" t="s">
        <v>76</v>
      </c>
      <c r="AT82" s="135" t="s">
        <v>67</v>
      </c>
      <c r="AU82" s="135" t="s">
        <v>68</v>
      </c>
      <c r="AY82" s="127" t="s">
        <v>124</v>
      </c>
      <c r="BK82" s="136">
        <f>BK83</f>
        <v>0</v>
      </c>
    </row>
    <row r="83" spans="2:63" s="12" customFormat="1" ht="22.9" customHeight="1">
      <c r="B83" s="126"/>
      <c r="D83" s="127" t="s">
        <v>67</v>
      </c>
      <c r="E83" s="137" t="s">
        <v>76</v>
      </c>
      <c r="F83" s="137" t="s">
        <v>125</v>
      </c>
      <c r="I83" s="129"/>
      <c r="J83" s="138">
        <f>BK83</f>
        <v>0</v>
      </c>
      <c r="L83" s="126"/>
      <c r="M83" s="131"/>
      <c r="N83" s="132"/>
      <c r="O83" s="132"/>
      <c r="P83" s="133">
        <f>SUM(P84:P119)</f>
        <v>0</v>
      </c>
      <c r="Q83" s="132"/>
      <c r="R83" s="133">
        <f>SUM(R84:R119)</f>
        <v>6.944529999999999</v>
      </c>
      <c r="S83" s="132"/>
      <c r="T83" s="134">
        <f>SUM(T84:T119)</f>
        <v>0</v>
      </c>
      <c r="AR83" s="127" t="s">
        <v>76</v>
      </c>
      <c r="AT83" s="135" t="s">
        <v>67</v>
      </c>
      <c r="AU83" s="135" t="s">
        <v>76</v>
      </c>
      <c r="AY83" s="127" t="s">
        <v>124</v>
      </c>
      <c r="BK83" s="136">
        <f>SUM(BK84:BK119)</f>
        <v>0</v>
      </c>
    </row>
    <row r="84" spans="1:65" s="2" customFormat="1" ht="33" customHeight="1">
      <c r="A84" s="34"/>
      <c r="B84" s="139"/>
      <c r="C84" s="140" t="s">
        <v>76</v>
      </c>
      <c r="D84" s="140" t="s">
        <v>126</v>
      </c>
      <c r="E84" s="141" t="s">
        <v>127</v>
      </c>
      <c r="F84" s="142" t="s">
        <v>128</v>
      </c>
      <c r="G84" s="143" t="s">
        <v>129</v>
      </c>
      <c r="H84" s="144">
        <v>45</v>
      </c>
      <c r="I84" s="145"/>
      <c r="J84" s="146">
        <f>ROUND(I84*H84,2)</f>
        <v>0</v>
      </c>
      <c r="K84" s="142" t="s">
        <v>130</v>
      </c>
      <c r="L84" s="35"/>
      <c r="M84" s="147" t="s">
        <v>3</v>
      </c>
      <c r="N84" s="148" t="s">
        <v>39</v>
      </c>
      <c r="O84" s="55"/>
      <c r="P84" s="149">
        <f>O84*H84</f>
        <v>0</v>
      </c>
      <c r="Q84" s="149">
        <v>0</v>
      </c>
      <c r="R84" s="149">
        <f>Q84*H84</f>
        <v>0</v>
      </c>
      <c r="S84" s="149">
        <v>0</v>
      </c>
      <c r="T84" s="150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1" t="s">
        <v>131</v>
      </c>
      <c r="AT84" s="151" t="s">
        <v>126</v>
      </c>
      <c r="AU84" s="151" t="s">
        <v>78</v>
      </c>
      <c r="AY84" s="19" t="s">
        <v>124</v>
      </c>
      <c r="BE84" s="152">
        <f>IF(N84="základní",J84,0)</f>
        <v>0</v>
      </c>
      <c r="BF84" s="152">
        <f>IF(N84="snížená",J84,0)</f>
        <v>0</v>
      </c>
      <c r="BG84" s="152">
        <f>IF(N84="zákl. přenesená",J84,0)</f>
        <v>0</v>
      </c>
      <c r="BH84" s="152">
        <f>IF(N84="sníž. přenesená",J84,0)</f>
        <v>0</v>
      </c>
      <c r="BI84" s="152">
        <f>IF(N84="nulová",J84,0)</f>
        <v>0</v>
      </c>
      <c r="BJ84" s="19" t="s">
        <v>76</v>
      </c>
      <c r="BK84" s="152">
        <f>ROUND(I84*H84,2)</f>
        <v>0</v>
      </c>
      <c r="BL84" s="19" t="s">
        <v>131</v>
      </c>
      <c r="BM84" s="151" t="s">
        <v>132</v>
      </c>
    </row>
    <row r="85" spans="1:47" s="2" customFormat="1" ht="29.25">
      <c r="A85" s="34"/>
      <c r="B85" s="35"/>
      <c r="C85" s="34"/>
      <c r="D85" s="153" t="s">
        <v>133</v>
      </c>
      <c r="E85" s="34"/>
      <c r="F85" s="154" t="s">
        <v>134</v>
      </c>
      <c r="G85" s="34"/>
      <c r="H85" s="34"/>
      <c r="I85" s="155"/>
      <c r="J85" s="34"/>
      <c r="K85" s="34"/>
      <c r="L85" s="35"/>
      <c r="M85" s="156"/>
      <c r="N85" s="157"/>
      <c r="O85" s="55"/>
      <c r="P85" s="55"/>
      <c r="Q85" s="55"/>
      <c r="R85" s="55"/>
      <c r="S85" s="55"/>
      <c r="T85" s="5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133</v>
      </c>
      <c r="AU85" s="19" t="s">
        <v>78</v>
      </c>
    </row>
    <row r="86" spans="1:47" s="2" customFormat="1" ht="12">
      <c r="A86" s="34"/>
      <c r="B86" s="35"/>
      <c r="C86" s="34"/>
      <c r="D86" s="158" t="s">
        <v>135</v>
      </c>
      <c r="E86" s="34"/>
      <c r="F86" s="159" t="s">
        <v>136</v>
      </c>
      <c r="G86" s="34"/>
      <c r="H86" s="34"/>
      <c r="I86" s="155"/>
      <c r="J86" s="34"/>
      <c r="K86" s="34"/>
      <c r="L86" s="35"/>
      <c r="M86" s="156"/>
      <c r="N86" s="157"/>
      <c r="O86" s="55"/>
      <c r="P86" s="55"/>
      <c r="Q86" s="55"/>
      <c r="R86" s="55"/>
      <c r="S86" s="55"/>
      <c r="T86" s="56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135</v>
      </c>
      <c r="AU86" s="19" t="s">
        <v>78</v>
      </c>
    </row>
    <row r="87" spans="2:51" s="13" customFormat="1" ht="12">
      <c r="B87" s="160"/>
      <c r="D87" s="153" t="s">
        <v>137</v>
      </c>
      <c r="E87" s="161" t="s">
        <v>3</v>
      </c>
      <c r="F87" s="162" t="s">
        <v>138</v>
      </c>
      <c r="H87" s="161" t="s">
        <v>3</v>
      </c>
      <c r="I87" s="163"/>
      <c r="L87" s="160"/>
      <c r="M87" s="164"/>
      <c r="N87" s="165"/>
      <c r="O87" s="165"/>
      <c r="P87" s="165"/>
      <c r="Q87" s="165"/>
      <c r="R87" s="165"/>
      <c r="S87" s="165"/>
      <c r="T87" s="166"/>
      <c r="AT87" s="161" t="s">
        <v>137</v>
      </c>
      <c r="AU87" s="161" t="s">
        <v>78</v>
      </c>
      <c r="AV87" s="13" t="s">
        <v>76</v>
      </c>
      <c r="AW87" s="13" t="s">
        <v>30</v>
      </c>
      <c r="AX87" s="13" t="s">
        <v>68</v>
      </c>
      <c r="AY87" s="161" t="s">
        <v>124</v>
      </c>
    </row>
    <row r="88" spans="2:51" s="14" customFormat="1" ht="12">
      <c r="B88" s="167"/>
      <c r="D88" s="153" t="s">
        <v>137</v>
      </c>
      <c r="E88" s="168" t="s">
        <v>3</v>
      </c>
      <c r="F88" s="169" t="s">
        <v>139</v>
      </c>
      <c r="H88" s="170">
        <v>45</v>
      </c>
      <c r="I88" s="171"/>
      <c r="L88" s="167"/>
      <c r="M88" s="172"/>
      <c r="N88" s="173"/>
      <c r="O88" s="173"/>
      <c r="P88" s="173"/>
      <c r="Q88" s="173"/>
      <c r="R88" s="173"/>
      <c r="S88" s="173"/>
      <c r="T88" s="174"/>
      <c r="AT88" s="168" t="s">
        <v>137</v>
      </c>
      <c r="AU88" s="168" t="s">
        <v>78</v>
      </c>
      <c r="AV88" s="14" t="s">
        <v>78</v>
      </c>
      <c r="AW88" s="14" t="s">
        <v>30</v>
      </c>
      <c r="AX88" s="14" t="s">
        <v>76</v>
      </c>
      <c r="AY88" s="168" t="s">
        <v>124</v>
      </c>
    </row>
    <row r="89" spans="1:65" s="2" customFormat="1" ht="33" customHeight="1">
      <c r="A89" s="34"/>
      <c r="B89" s="139"/>
      <c r="C89" s="140" t="s">
        <v>78</v>
      </c>
      <c r="D89" s="140" t="s">
        <v>126</v>
      </c>
      <c r="E89" s="141" t="s">
        <v>140</v>
      </c>
      <c r="F89" s="142" t="s">
        <v>141</v>
      </c>
      <c r="G89" s="143" t="s">
        <v>142</v>
      </c>
      <c r="H89" s="144">
        <v>1</v>
      </c>
      <c r="I89" s="145"/>
      <c r="J89" s="146">
        <f>ROUND(I89*H89,2)</f>
        <v>0</v>
      </c>
      <c r="K89" s="142" t="s">
        <v>130</v>
      </c>
      <c r="L89" s="35"/>
      <c r="M89" s="147" t="s">
        <v>3</v>
      </c>
      <c r="N89" s="148" t="s">
        <v>39</v>
      </c>
      <c r="O89" s="55"/>
      <c r="P89" s="149">
        <f>O89*H89</f>
        <v>0</v>
      </c>
      <c r="Q89" s="149">
        <v>0</v>
      </c>
      <c r="R89" s="149">
        <f>Q89*H89</f>
        <v>0</v>
      </c>
      <c r="S89" s="149">
        <v>0</v>
      </c>
      <c r="T89" s="150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131</v>
      </c>
      <c r="AT89" s="151" t="s">
        <v>126</v>
      </c>
      <c r="AU89" s="151" t="s">
        <v>78</v>
      </c>
      <c r="AY89" s="19" t="s">
        <v>124</v>
      </c>
      <c r="BE89" s="152">
        <f>IF(N89="základní",J89,0)</f>
        <v>0</v>
      </c>
      <c r="BF89" s="152">
        <f>IF(N89="snížená",J89,0)</f>
        <v>0</v>
      </c>
      <c r="BG89" s="152">
        <f>IF(N89="zákl. přenesená",J89,0)</f>
        <v>0</v>
      </c>
      <c r="BH89" s="152">
        <f>IF(N89="sníž. přenesená",J89,0)</f>
        <v>0</v>
      </c>
      <c r="BI89" s="152">
        <f>IF(N89="nulová",J89,0)</f>
        <v>0</v>
      </c>
      <c r="BJ89" s="19" t="s">
        <v>76</v>
      </c>
      <c r="BK89" s="152">
        <f>ROUND(I89*H89,2)</f>
        <v>0</v>
      </c>
      <c r="BL89" s="19" t="s">
        <v>131</v>
      </c>
      <c r="BM89" s="151" t="s">
        <v>143</v>
      </c>
    </row>
    <row r="90" spans="1:47" s="2" customFormat="1" ht="19.5">
      <c r="A90" s="34"/>
      <c r="B90" s="35"/>
      <c r="C90" s="34"/>
      <c r="D90" s="153" t="s">
        <v>133</v>
      </c>
      <c r="E90" s="34"/>
      <c r="F90" s="154" t="s">
        <v>144</v>
      </c>
      <c r="G90" s="34"/>
      <c r="H90" s="34"/>
      <c r="I90" s="155"/>
      <c r="J90" s="34"/>
      <c r="K90" s="34"/>
      <c r="L90" s="35"/>
      <c r="M90" s="156"/>
      <c r="N90" s="157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133</v>
      </c>
      <c r="AU90" s="19" t="s">
        <v>78</v>
      </c>
    </row>
    <row r="91" spans="1:47" s="2" customFormat="1" ht="12">
      <c r="A91" s="34"/>
      <c r="B91" s="35"/>
      <c r="C91" s="34"/>
      <c r="D91" s="158" t="s">
        <v>135</v>
      </c>
      <c r="E91" s="34"/>
      <c r="F91" s="159" t="s">
        <v>145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135</v>
      </c>
      <c r="AU91" s="19" t="s">
        <v>78</v>
      </c>
    </row>
    <row r="92" spans="1:65" s="2" customFormat="1" ht="33" customHeight="1">
      <c r="A92" s="34"/>
      <c r="B92" s="139"/>
      <c r="C92" s="140" t="s">
        <v>146</v>
      </c>
      <c r="D92" s="140" t="s">
        <v>126</v>
      </c>
      <c r="E92" s="141" t="s">
        <v>147</v>
      </c>
      <c r="F92" s="142" t="s">
        <v>148</v>
      </c>
      <c r="G92" s="143" t="s">
        <v>142</v>
      </c>
      <c r="H92" s="144">
        <v>1</v>
      </c>
      <c r="I92" s="145"/>
      <c r="J92" s="146">
        <f>ROUND(I92*H92,2)</f>
        <v>0</v>
      </c>
      <c r="K92" s="142" t="s">
        <v>130</v>
      </c>
      <c r="L92" s="35"/>
      <c r="M92" s="147" t="s">
        <v>3</v>
      </c>
      <c r="N92" s="148" t="s">
        <v>39</v>
      </c>
      <c r="O92" s="55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131</v>
      </c>
      <c r="AT92" s="151" t="s">
        <v>126</v>
      </c>
      <c r="AU92" s="151" t="s">
        <v>78</v>
      </c>
      <c r="AY92" s="19" t="s">
        <v>124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9" t="s">
        <v>76</v>
      </c>
      <c r="BK92" s="152">
        <f>ROUND(I92*H92,2)</f>
        <v>0</v>
      </c>
      <c r="BL92" s="19" t="s">
        <v>131</v>
      </c>
      <c r="BM92" s="151" t="s">
        <v>149</v>
      </c>
    </row>
    <row r="93" spans="1:47" s="2" customFormat="1" ht="19.5">
      <c r="A93" s="34"/>
      <c r="B93" s="35"/>
      <c r="C93" s="34"/>
      <c r="D93" s="153" t="s">
        <v>133</v>
      </c>
      <c r="E93" s="34"/>
      <c r="F93" s="154" t="s">
        <v>150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133</v>
      </c>
      <c r="AU93" s="19" t="s">
        <v>78</v>
      </c>
    </row>
    <row r="94" spans="1:47" s="2" customFormat="1" ht="12">
      <c r="A94" s="34"/>
      <c r="B94" s="35"/>
      <c r="C94" s="34"/>
      <c r="D94" s="158" t="s">
        <v>135</v>
      </c>
      <c r="E94" s="34"/>
      <c r="F94" s="159" t="s">
        <v>151</v>
      </c>
      <c r="G94" s="34"/>
      <c r="H94" s="34"/>
      <c r="I94" s="155"/>
      <c r="J94" s="34"/>
      <c r="K94" s="34"/>
      <c r="L94" s="35"/>
      <c r="M94" s="156"/>
      <c r="N94" s="157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9" t="s">
        <v>135</v>
      </c>
      <c r="AU94" s="19" t="s">
        <v>78</v>
      </c>
    </row>
    <row r="95" spans="1:65" s="2" customFormat="1" ht="24.2" customHeight="1">
      <c r="A95" s="34"/>
      <c r="B95" s="139"/>
      <c r="C95" s="140" t="s">
        <v>131</v>
      </c>
      <c r="D95" s="140" t="s">
        <v>126</v>
      </c>
      <c r="E95" s="141" t="s">
        <v>152</v>
      </c>
      <c r="F95" s="142" t="s">
        <v>153</v>
      </c>
      <c r="G95" s="143" t="s">
        <v>129</v>
      </c>
      <c r="H95" s="144">
        <v>29</v>
      </c>
      <c r="I95" s="145"/>
      <c r="J95" s="146">
        <f>ROUND(I95*H95,2)</f>
        <v>0</v>
      </c>
      <c r="K95" s="142" t="s">
        <v>130</v>
      </c>
      <c r="L95" s="35"/>
      <c r="M95" s="147" t="s">
        <v>3</v>
      </c>
      <c r="N95" s="148" t="s">
        <v>39</v>
      </c>
      <c r="O95" s="55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131</v>
      </c>
      <c r="AT95" s="151" t="s">
        <v>126</v>
      </c>
      <c r="AU95" s="151" t="s">
        <v>78</v>
      </c>
      <c r="AY95" s="19" t="s">
        <v>124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9" t="s">
        <v>76</v>
      </c>
      <c r="BK95" s="152">
        <f>ROUND(I95*H95,2)</f>
        <v>0</v>
      </c>
      <c r="BL95" s="19" t="s">
        <v>131</v>
      </c>
      <c r="BM95" s="151" t="s">
        <v>154</v>
      </c>
    </row>
    <row r="96" spans="1:47" s="2" customFormat="1" ht="19.5">
      <c r="A96" s="34"/>
      <c r="B96" s="35"/>
      <c r="C96" s="34"/>
      <c r="D96" s="153" t="s">
        <v>133</v>
      </c>
      <c r="E96" s="34"/>
      <c r="F96" s="154" t="s">
        <v>155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133</v>
      </c>
      <c r="AU96" s="19" t="s">
        <v>78</v>
      </c>
    </row>
    <row r="97" spans="1:47" s="2" customFormat="1" ht="12">
      <c r="A97" s="34"/>
      <c r="B97" s="35"/>
      <c r="C97" s="34"/>
      <c r="D97" s="158" t="s">
        <v>135</v>
      </c>
      <c r="E97" s="34"/>
      <c r="F97" s="159" t="s">
        <v>156</v>
      </c>
      <c r="G97" s="34"/>
      <c r="H97" s="34"/>
      <c r="I97" s="155"/>
      <c r="J97" s="34"/>
      <c r="K97" s="34"/>
      <c r="L97" s="35"/>
      <c r="M97" s="156"/>
      <c r="N97" s="157"/>
      <c r="O97" s="55"/>
      <c r="P97" s="55"/>
      <c r="Q97" s="55"/>
      <c r="R97" s="55"/>
      <c r="S97" s="55"/>
      <c r="T97" s="56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9" t="s">
        <v>135</v>
      </c>
      <c r="AU97" s="19" t="s">
        <v>78</v>
      </c>
    </row>
    <row r="98" spans="1:65" s="2" customFormat="1" ht="16.5" customHeight="1">
      <c r="A98" s="34"/>
      <c r="B98" s="139"/>
      <c r="C98" s="175" t="s">
        <v>157</v>
      </c>
      <c r="D98" s="175" t="s">
        <v>158</v>
      </c>
      <c r="E98" s="176" t="s">
        <v>159</v>
      </c>
      <c r="F98" s="177" t="s">
        <v>160</v>
      </c>
      <c r="G98" s="178" t="s">
        <v>161</v>
      </c>
      <c r="H98" s="179">
        <v>6.67</v>
      </c>
      <c r="I98" s="180"/>
      <c r="J98" s="181">
        <f>ROUND(I98*H98,2)</f>
        <v>0</v>
      </c>
      <c r="K98" s="177" t="s">
        <v>130</v>
      </c>
      <c r="L98" s="182"/>
      <c r="M98" s="183" t="s">
        <v>3</v>
      </c>
      <c r="N98" s="184" t="s">
        <v>39</v>
      </c>
      <c r="O98" s="55"/>
      <c r="P98" s="149">
        <f>O98*H98</f>
        <v>0</v>
      </c>
      <c r="Q98" s="149">
        <v>1</v>
      </c>
      <c r="R98" s="149">
        <f>Q98*H98</f>
        <v>6.67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162</v>
      </c>
      <c r="AT98" s="151" t="s">
        <v>158</v>
      </c>
      <c r="AU98" s="151" t="s">
        <v>78</v>
      </c>
      <c r="AY98" s="19" t="s">
        <v>124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9" t="s">
        <v>76</v>
      </c>
      <c r="BK98" s="152">
        <f>ROUND(I98*H98,2)</f>
        <v>0</v>
      </c>
      <c r="BL98" s="19" t="s">
        <v>131</v>
      </c>
      <c r="BM98" s="151" t="s">
        <v>163</v>
      </c>
    </row>
    <row r="99" spans="1:47" s="2" customFormat="1" ht="12">
      <c r="A99" s="34"/>
      <c r="B99" s="35"/>
      <c r="C99" s="34"/>
      <c r="D99" s="153" t="s">
        <v>133</v>
      </c>
      <c r="E99" s="34"/>
      <c r="F99" s="154" t="s">
        <v>160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133</v>
      </c>
      <c r="AU99" s="19" t="s">
        <v>78</v>
      </c>
    </row>
    <row r="100" spans="2:51" s="14" customFormat="1" ht="12">
      <c r="B100" s="167"/>
      <c r="D100" s="153" t="s">
        <v>137</v>
      </c>
      <c r="F100" s="169" t="s">
        <v>164</v>
      </c>
      <c r="H100" s="170">
        <v>6.67</v>
      </c>
      <c r="I100" s="171"/>
      <c r="L100" s="167"/>
      <c r="M100" s="172"/>
      <c r="N100" s="173"/>
      <c r="O100" s="173"/>
      <c r="P100" s="173"/>
      <c r="Q100" s="173"/>
      <c r="R100" s="173"/>
      <c r="S100" s="173"/>
      <c r="T100" s="174"/>
      <c r="AT100" s="168" t="s">
        <v>137</v>
      </c>
      <c r="AU100" s="168" t="s">
        <v>78</v>
      </c>
      <c r="AV100" s="14" t="s">
        <v>78</v>
      </c>
      <c r="AW100" s="14" t="s">
        <v>4</v>
      </c>
      <c r="AX100" s="14" t="s">
        <v>76</v>
      </c>
      <c r="AY100" s="168" t="s">
        <v>124</v>
      </c>
    </row>
    <row r="101" spans="1:65" s="2" customFormat="1" ht="24.2" customHeight="1">
      <c r="A101" s="34"/>
      <c r="B101" s="139"/>
      <c r="C101" s="140" t="s">
        <v>165</v>
      </c>
      <c r="D101" s="140" t="s">
        <v>126</v>
      </c>
      <c r="E101" s="141" t="s">
        <v>166</v>
      </c>
      <c r="F101" s="142" t="s">
        <v>167</v>
      </c>
      <c r="G101" s="143" t="s">
        <v>142</v>
      </c>
      <c r="H101" s="144">
        <v>2</v>
      </c>
      <c r="I101" s="145"/>
      <c r="J101" s="146">
        <f>ROUND(I101*H101,2)</f>
        <v>0</v>
      </c>
      <c r="K101" s="142" t="s">
        <v>130</v>
      </c>
      <c r="L101" s="35"/>
      <c r="M101" s="147" t="s">
        <v>3</v>
      </c>
      <c r="N101" s="148" t="s">
        <v>39</v>
      </c>
      <c r="O101" s="55"/>
      <c r="P101" s="149">
        <f>O101*H101</f>
        <v>0</v>
      </c>
      <c r="Q101" s="149">
        <v>0.01281</v>
      </c>
      <c r="R101" s="149">
        <f>Q101*H101</f>
        <v>0.02562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131</v>
      </c>
      <c r="AT101" s="151" t="s">
        <v>126</v>
      </c>
      <c r="AU101" s="151" t="s">
        <v>78</v>
      </c>
      <c r="AY101" s="19" t="s">
        <v>124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76</v>
      </c>
      <c r="BK101" s="152">
        <f>ROUND(I101*H101,2)</f>
        <v>0</v>
      </c>
      <c r="BL101" s="19" t="s">
        <v>131</v>
      </c>
      <c r="BM101" s="151" t="s">
        <v>168</v>
      </c>
    </row>
    <row r="102" spans="1:47" s="2" customFormat="1" ht="29.25">
      <c r="A102" s="34"/>
      <c r="B102" s="35"/>
      <c r="C102" s="34"/>
      <c r="D102" s="153" t="s">
        <v>133</v>
      </c>
      <c r="E102" s="34"/>
      <c r="F102" s="154" t="s">
        <v>169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133</v>
      </c>
      <c r="AU102" s="19" t="s">
        <v>78</v>
      </c>
    </row>
    <row r="103" spans="1:47" s="2" customFormat="1" ht="12">
      <c r="A103" s="34"/>
      <c r="B103" s="35"/>
      <c r="C103" s="34"/>
      <c r="D103" s="158" t="s">
        <v>135</v>
      </c>
      <c r="E103" s="34"/>
      <c r="F103" s="159" t="s">
        <v>170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135</v>
      </c>
      <c r="AU103" s="19" t="s">
        <v>78</v>
      </c>
    </row>
    <row r="104" spans="1:65" s="2" customFormat="1" ht="24.2" customHeight="1">
      <c r="A104" s="34"/>
      <c r="B104" s="139"/>
      <c r="C104" s="140" t="s">
        <v>171</v>
      </c>
      <c r="D104" s="140" t="s">
        <v>126</v>
      </c>
      <c r="E104" s="141" t="s">
        <v>172</v>
      </c>
      <c r="F104" s="142" t="s">
        <v>173</v>
      </c>
      <c r="G104" s="143" t="s">
        <v>142</v>
      </c>
      <c r="H104" s="144">
        <v>2</v>
      </c>
      <c r="I104" s="145"/>
      <c r="J104" s="146">
        <f>ROUND(I104*H104,2)</f>
        <v>0</v>
      </c>
      <c r="K104" s="142" t="s">
        <v>130</v>
      </c>
      <c r="L104" s="35"/>
      <c r="M104" s="147" t="s">
        <v>3</v>
      </c>
      <c r="N104" s="148" t="s">
        <v>39</v>
      </c>
      <c r="O104" s="55"/>
      <c r="P104" s="149">
        <f>O104*H104</f>
        <v>0</v>
      </c>
      <c r="Q104" s="149">
        <v>0.02135</v>
      </c>
      <c r="R104" s="149">
        <f>Q104*H104</f>
        <v>0.0427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131</v>
      </c>
      <c r="AT104" s="151" t="s">
        <v>126</v>
      </c>
      <c r="AU104" s="151" t="s">
        <v>78</v>
      </c>
      <c r="AY104" s="19" t="s">
        <v>124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76</v>
      </c>
      <c r="BK104" s="152">
        <f>ROUND(I104*H104,2)</f>
        <v>0</v>
      </c>
      <c r="BL104" s="19" t="s">
        <v>131</v>
      </c>
      <c r="BM104" s="151" t="s">
        <v>174</v>
      </c>
    </row>
    <row r="105" spans="1:47" s="2" customFormat="1" ht="29.25">
      <c r="A105" s="34"/>
      <c r="B105" s="35"/>
      <c r="C105" s="34"/>
      <c r="D105" s="153" t="s">
        <v>133</v>
      </c>
      <c r="E105" s="34"/>
      <c r="F105" s="154" t="s">
        <v>175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133</v>
      </c>
      <c r="AU105" s="19" t="s">
        <v>78</v>
      </c>
    </row>
    <row r="106" spans="1:47" s="2" customFormat="1" ht="12">
      <c r="A106" s="34"/>
      <c r="B106" s="35"/>
      <c r="C106" s="34"/>
      <c r="D106" s="158" t="s">
        <v>135</v>
      </c>
      <c r="E106" s="34"/>
      <c r="F106" s="159" t="s">
        <v>176</v>
      </c>
      <c r="G106" s="34"/>
      <c r="H106" s="34"/>
      <c r="I106" s="155"/>
      <c r="J106" s="34"/>
      <c r="K106" s="34"/>
      <c r="L106" s="35"/>
      <c r="M106" s="156"/>
      <c r="N106" s="157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135</v>
      </c>
      <c r="AU106" s="19" t="s">
        <v>78</v>
      </c>
    </row>
    <row r="107" spans="1:65" s="2" customFormat="1" ht="24.2" customHeight="1">
      <c r="A107" s="34"/>
      <c r="B107" s="139"/>
      <c r="C107" s="140" t="s">
        <v>162</v>
      </c>
      <c r="D107" s="140" t="s">
        <v>126</v>
      </c>
      <c r="E107" s="141" t="s">
        <v>177</v>
      </c>
      <c r="F107" s="142" t="s">
        <v>178</v>
      </c>
      <c r="G107" s="143" t="s">
        <v>142</v>
      </c>
      <c r="H107" s="144">
        <v>2</v>
      </c>
      <c r="I107" s="145"/>
      <c r="J107" s="146">
        <f>ROUND(I107*H107,2)</f>
        <v>0</v>
      </c>
      <c r="K107" s="142" t="s">
        <v>130</v>
      </c>
      <c r="L107" s="35"/>
      <c r="M107" s="147" t="s">
        <v>3</v>
      </c>
      <c r="N107" s="148" t="s">
        <v>39</v>
      </c>
      <c r="O107" s="55"/>
      <c r="P107" s="149">
        <f>O107*H107</f>
        <v>0</v>
      </c>
      <c r="Q107" s="149">
        <v>0.02989</v>
      </c>
      <c r="R107" s="149">
        <f>Q107*H107</f>
        <v>0.05978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131</v>
      </c>
      <c r="AT107" s="151" t="s">
        <v>126</v>
      </c>
      <c r="AU107" s="151" t="s">
        <v>78</v>
      </c>
      <c r="AY107" s="19" t="s">
        <v>124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76</v>
      </c>
      <c r="BK107" s="152">
        <f>ROUND(I107*H107,2)</f>
        <v>0</v>
      </c>
      <c r="BL107" s="19" t="s">
        <v>131</v>
      </c>
      <c r="BM107" s="151" t="s">
        <v>179</v>
      </c>
    </row>
    <row r="108" spans="1:47" s="2" customFormat="1" ht="29.25">
      <c r="A108" s="34"/>
      <c r="B108" s="35"/>
      <c r="C108" s="34"/>
      <c r="D108" s="153" t="s">
        <v>133</v>
      </c>
      <c r="E108" s="34"/>
      <c r="F108" s="154" t="s">
        <v>180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133</v>
      </c>
      <c r="AU108" s="19" t="s">
        <v>78</v>
      </c>
    </row>
    <row r="109" spans="1:47" s="2" customFormat="1" ht="12">
      <c r="A109" s="34"/>
      <c r="B109" s="35"/>
      <c r="C109" s="34"/>
      <c r="D109" s="158" t="s">
        <v>135</v>
      </c>
      <c r="E109" s="34"/>
      <c r="F109" s="159" t="s">
        <v>181</v>
      </c>
      <c r="G109" s="34"/>
      <c r="H109" s="34"/>
      <c r="I109" s="155"/>
      <c r="J109" s="34"/>
      <c r="K109" s="34"/>
      <c r="L109" s="35"/>
      <c r="M109" s="156"/>
      <c r="N109" s="157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135</v>
      </c>
      <c r="AU109" s="19" t="s">
        <v>78</v>
      </c>
    </row>
    <row r="110" spans="1:65" s="2" customFormat="1" ht="24.2" customHeight="1">
      <c r="A110" s="34"/>
      <c r="B110" s="139"/>
      <c r="C110" s="140" t="s">
        <v>182</v>
      </c>
      <c r="D110" s="140" t="s">
        <v>126</v>
      </c>
      <c r="E110" s="141" t="s">
        <v>183</v>
      </c>
      <c r="F110" s="142" t="s">
        <v>184</v>
      </c>
      <c r="G110" s="143" t="s">
        <v>142</v>
      </c>
      <c r="H110" s="144">
        <v>1</v>
      </c>
      <c r="I110" s="145"/>
      <c r="J110" s="146">
        <f>ROUND(I110*H110,2)</f>
        <v>0</v>
      </c>
      <c r="K110" s="142" t="s">
        <v>130</v>
      </c>
      <c r="L110" s="35"/>
      <c r="M110" s="147" t="s">
        <v>3</v>
      </c>
      <c r="N110" s="148" t="s">
        <v>39</v>
      </c>
      <c r="O110" s="55"/>
      <c r="P110" s="149">
        <f>O110*H110</f>
        <v>0</v>
      </c>
      <c r="Q110" s="149">
        <v>0.03843</v>
      </c>
      <c r="R110" s="149">
        <f>Q110*H110</f>
        <v>0.03843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131</v>
      </c>
      <c r="AT110" s="151" t="s">
        <v>126</v>
      </c>
      <c r="AU110" s="151" t="s">
        <v>78</v>
      </c>
      <c r="AY110" s="19" t="s">
        <v>124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76</v>
      </c>
      <c r="BK110" s="152">
        <f>ROUND(I110*H110,2)</f>
        <v>0</v>
      </c>
      <c r="BL110" s="19" t="s">
        <v>131</v>
      </c>
      <c r="BM110" s="151" t="s">
        <v>185</v>
      </c>
    </row>
    <row r="111" spans="1:47" s="2" customFormat="1" ht="29.25">
      <c r="A111" s="34"/>
      <c r="B111" s="35"/>
      <c r="C111" s="34"/>
      <c r="D111" s="153" t="s">
        <v>133</v>
      </c>
      <c r="E111" s="34"/>
      <c r="F111" s="154" t="s">
        <v>186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133</v>
      </c>
      <c r="AU111" s="19" t="s">
        <v>78</v>
      </c>
    </row>
    <row r="112" spans="1:47" s="2" customFormat="1" ht="12">
      <c r="A112" s="34"/>
      <c r="B112" s="35"/>
      <c r="C112" s="34"/>
      <c r="D112" s="158" t="s">
        <v>135</v>
      </c>
      <c r="E112" s="34"/>
      <c r="F112" s="159" t="s">
        <v>187</v>
      </c>
      <c r="G112" s="34"/>
      <c r="H112" s="34"/>
      <c r="I112" s="155"/>
      <c r="J112" s="34"/>
      <c r="K112" s="34"/>
      <c r="L112" s="35"/>
      <c r="M112" s="156"/>
      <c r="N112" s="157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135</v>
      </c>
      <c r="AU112" s="19" t="s">
        <v>78</v>
      </c>
    </row>
    <row r="113" spans="1:65" s="2" customFormat="1" ht="24.2" customHeight="1">
      <c r="A113" s="34"/>
      <c r="B113" s="139"/>
      <c r="C113" s="140" t="s">
        <v>188</v>
      </c>
      <c r="D113" s="140" t="s">
        <v>126</v>
      </c>
      <c r="E113" s="141" t="s">
        <v>189</v>
      </c>
      <c r="F113" s="142" t="s">
        <v>190</v>
      </c>
      <c r="G113" s="143" t="s">
        <v>142</v>
      </c>
      <c r="H113" s="144">
        <v>9</v>
      </c>
      <c r="I113" s="145"/>
      <c r="J113" s="146">
        <f>ROUND(I113*H113,2)</f>
        <v>0</v>
      </c>
      <c r="K113" s="142" t="s">
        <v>130</v>
      </c>
      <c r="L113" s="35"/>
      <c r="M113" s="147" t="s">
        <v>3</v>
      </c>
      <c r="N113" s="148" t="s">
        <v>39</v>
      </c>
      <c r="O113" s="55"/>
      <c r="P113" s="149">
        <f>O113*H113</f>
        <v>0</v>
      </c>
      <c r="Q113" s="149">
        <v>0</v>
      </c>
      <c r="R113" s="149">
        <f>Q113*H113</f>
        <v>0</v>
      </c>
      <c r="S113" s="149">
        <v>0</v>
      </c>
      <c r="T113" s="150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131</v>
      </c>
      <c r="AT113" s="151" t="s">
        <v>126</v>
      </c>
      <c r="AU113" s="151" t="s">
        <v>78</v>
      </c>
      <c r="AY113" s="19" t="s">
        <v>124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9" t="s">
        <v>76</v>
      </c>
      <c r="BK113" s="152">
        <f>ROUND(I113*H113,2)</f>
        <v>0</v>
      </c>
      <c r="BL113" s="19" t="s">
        <v>131</v>
      </c>
      <c r="BM113" s="151" t="s">
        <v>191</v>
      </c>
    </row>
    <row r="114" spans="1:47" s="2" customFormat="1" ht="19.5">
      <c r="A114" s="34"/>
      <c r="B114" s="35"/>
      <c r="C114" s="34"/>
      <c r="D114" s="153" t="s">
        <v>133</v>
      </c>
      <c r="E114" s="34"/>
      <c r="F114" s="154" t="s">
        <v>192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133</v>
      </c>
      <c r="AU114" s="19" t="s">
        <v>78</v>
      </c>
    </row>
    <row r="115" spans="1:47" s="2" customFormat="1" ht="12">
      <c r="A115" s="34"/>
      <c r="B115" s="35"/>
      <c r="C115" s="34"/>
      <c r="D115" s="158" t="s">
        <v>135</v>
      </c>
      <c r="E115" s="34"/>
      <c r="F115" s="159" t="s">
        <v>193</v>
      </c>
      <c r="G115" s="34"/>
      <c r="H115" s="34"/>
      <c r="I115" s="155"/>
      <c r="J115" s="34"/>
      <c r="K115" s="34"/>
      <c r="L115" s="35"/>
      <c r="M115" s="156"/>
      <c r="N115" s="157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135</v>
      </c>
      <c r="AU115" s="19" t="s">
        <v>78</v>
      </c>
    </row>
    <row r="116" spans="2:51" s="13" customFormat="1" ht="12">
      <c r="B116" s="160"/>
      <c r="D116" s="153" t="s">
        <v>137</v>
      </c>
      <c r="E116" s="161" t="s">
        <v>3</v>
      </c>
      <c r="F116" s="162" t="s">
        <v>194</v>
      </c>
      <c r="H116" s="161" t="s">
        <v>3</v>
      </c>
      <c r="I116" s="163"/>
      <c r="L116" s="160"/>
      <c r="M116" s="164"/>
      <c r="N116" s="165"/>
      <c r="O116" s="165"/>
      <c r="P116" s="165"/>
      <c r="Q116" s="165"/>
      <c r="R116" s="165"/>
      <c r="S116" s="165"/>
      <c r="T116" s="166"/>
      <c r="AT116" s="161" t="s">
        <v>137</v>
      </c>
      <c r="AU116" s="161" t="s">
        <v>78</v>
      </c>
      <c r="AV116" s="13" t="s">
        <v>76</v>
      </c>
      <c r="AW116" s="13" t="s">
        <v>30</v>
      </c>
      <c r="AX116" s="13" t="s">
        <v>68</v>
      </c>
      <c r="AY116" s="161" t="s">
        <v>124</v>
      </c>
    </row>
    <row r="117" spans="2:51" s="14" customFormat="1" ht="12">
      <c r="B117" s="167"/>
      <c r="D117" s="153" t="s">
        <v>137</v>
      </c>
      <c r="E117" s="168" t="s">
        <v>3</v>
      </c>
      <c r="F117" s="169" t="s">
        <v>195</v>
      </c>
      <c r="H117" s="170">
        <v>9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8" t="s">
        <v>137</v>
      </c>
      <c r="AU117" s="168" t="s">
        <v>78</v>
      </c>
      <c r="AV117" s="14" t="s">
        <v>78</v>
      </c>
      <c r="AW117" s="14" t="s">
        <v>30</v>
      </c>
      <c r="AX117" s="14" t="s">
        <v>76</v>
      </c>
      <c r="AY117" s="168" t="s">
        <v>124</v>
      </c>
    </row>
    <row r="118" spans="1:65" s="2" customFormat="1" ht="21.75" customHeight="1">
      <c r="A118" s="34"/>
      <c r="B118" s="139"/>
      <c r="C118" s="175" t="s">
        <v>196</v>
      </c>
      <c r="D118" s="175" t="s">
        <v>158</v>
      </c>
      <c r="E118" s="176" t="s">
        <v>197</v>
      </c>
      <c r="F118" s="177" t="s">
        <v>198</v>
      </c>
      <c r="G118" s="178" t="s">
        <v>199</v>
      </c>
      <c r="H118" s="179">
        <v>9</v>
      </c>
      <c r="I118" s="180"/>
      <c r="J118" s="181">
        <f>ROUND(I118*H118,2)</f>
        <v>0</v>
      </c>
      <c r="K118" s="177" t="s">
        <v>130</v>
      </c>
      <c r="L118" s="182"/>
      <c r="M118" s="183" t="s">
        <v>3</v>
      </c>
      <c r="N118" s="184" t="s">
        <v>39</v>
      </c>
      <c r="O118" s="55"/>
      <c r="P118" s="149">
        <f>O118*H118</f>
        <v>0</v>
      </c>
      <c r="Q118" s="149">
        <v>0.012</v>
      </c>
      <c r="R118" s="149">
        <f>Q118*H118</f>
        <v>0.108</v>
      </c>
      <c r="S118" s="149">
        <v>0</v>
      </c>
      <c r="T118" s="150">
        <f>S118*H118</f>
        <v>0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R118" s="151" t="s">
        <v>162</v>
      </c>
      <c r="AT118" s="151" t="s">
        <v>158</v>
      </c>
      <c r="AU118" s="151" t="s">
        <v>78</v>
      </c>
      <c r="AY118" s="19" t="s">
        <v>124</v>
      </c>
      <c r="BE118" s="152">
        <f>IF(N118="základní",J118,0)</f>
        <v>0</v>
      </c>
      <c r="BF118" s="152">
        <f>IF(N118="snížená",J118,0)</f>
        <v>0</v>
      </c>
      <c r="BG118" s="152">
        <f>IF(N118="zákl. přenesená",J118,0)</f>
        <v>0</v>
      </c>
      <c r="BH118" s="152">
        <f>IF(N118="sníž. přenesená",J118,0)</f>
        <v>0</v>
      </c>
      <c r="BI118" s="152">
        <f>IF(N118="nulová",J118,0)</f>
        <v>0</v>
      </c>
      <c r="BJ118" s="19" t="s">
        <v>76</v>
      </c>
      <c r="BK118" s="152">
        <f>ROUND(I118*H118,2)</f>
        <v>0</v>
      </c>
      <c r="BL118" s="19" t="s">
        <v>131</v>
      </c>
      <c r="BM118" s="151" t="s">
        <v>200</v>
      </c>
    </row>
    <row r="119" spans="1:47" s="2" customFormat="1" ht="12">
      <c r="A119" s="34"/>
      <c r="B119" s="35"/>
      <c r="C119" s="34"/>
      <c r="D119" s="153" t="s">
        <v>133</v>
      </c>
      <c r="E119" s="34"/>
      <c r="F119" s="154" t="s">
        <v>198</v>
      </c>
      <c r="G119" s="34"/>
      <c r="H119" s="34"/>
      <c r="I119" s="155"/>
      <c r="J119" s="34"/>
      <c r="K119" s="34"/>
      <c r="L119" s="35"/>
      <c r="M119" s="185"/>
      <c r="N119" s="186"/>
      <c r="O119" s="187"/>
      <c r="P119" s="187"/>
      <c r="Q119" s="187"/>
      <c r="R119" s="187"/>
      <c r="S119" s="187"/>
      <c r="T119" s="188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133</v>
      </c>
      <c r="AU119" s="19" t="s">
        <v>78</v>
      </c>
    </row>
    <row r="120" spans="1:31" s="2" customFormat="1" ht="6.95" customHeight="1">
      <c r="A120" s="34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5"/>
      <c r="M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</sheetData>
  <autoFilter ref="C80:K11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6" r:id="rId1" display="https://podminky.urs.cz/item/CS_URS_2024_01/111212351"/>
    <hyperlink ref="F91" r:id="rId2" display="https://podminky.urs.cz/item/CS_URS_2024_01/112201116"/>
    <hyperlink ref="F94" r:id="rId3" display="https://podminky.urs.cz/item/CS_URS_2024_01/112201117"/>
    <hyperlink ref="F97" r:id="rId4" display="https://podminky.urs.cz/item/CS_URS_2024_01/174111111"/>
    <hyperlink ref="F103" r:id="rId5" display="https://podminky.urs.cz/item/CS_URS_2024_01/184818231"/>
    <hyperlink ref="F106" r:id="rId6" display="https://podminky.urs.cz/item/CS_URS_2024_01/184818232"/>
    <hyperlink ref="F109" r:id="rId7" display="https://podminky.urs.cz/item/CS_URS_2024_01/184818233"/>
    <hyperlink ref="F112" r:id="rId8" display="https://podminky.urs.cz/item/CS_URS_2024_01/184818234"/>
    <hyperlink ref="F115" r:id="rId9" display="https://podminky.urs.cz/item/CS_URS_2024_01/1848183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81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201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ROUND(J87,2)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ROUND((SUM(BE87:BE303)),2)</f>
        <v>0</v>
      </c>
      <c r="G33" s="34"/>
      <c r="H33" s="34"/>
      <c r="I33" s="98">
        <v>0.21</v>
      </c>
      <c r="J33" s="97">
        <f>ROUND(((SUM(BE87:BE303))*I33),2)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ROUND((SUM(BF87:BF303)),2)</f>
        <v>0</v>
      </c>
      <c r="G34" s="34"/>
      <c r="H34" s="34"/>
      <c r="I34" s="98">
        <v>0.15</v>
      </c>
      <c r="J34" s="97">
        <f>ROUND(((SUM(BF87:BF303))*I34),2)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ROUND((SUM(BG87:BG303)),2)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ROUND((SUM(BH87:BH303)),2)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ROUND((SUM(BI87:BI303)),2)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SO 02 - Sanační zásahy na technických prvcích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J87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107</v>
      </c>
      <c r="E60" s="110"/>
      <c r="F60" s="110"/>
      <c r="G60" s="110"/>
      <c r="H60" s="110"/>
      <c r="I60" s="110"/>
      <c r="J60" s="111">
        <f>J88</f>
        <v>0</v>
      </c>
      <c r="L60" s="108"/>
    </row>
    <row r="61" spans="2:12" s="10" customFormat="1" ht="19.9" customHeight="1">
      <c r="B61" s="112"/>
      <c r="D61" s="113" t="s">
        <v>108</v>
      </c>
      <c r="E61" s="114"/>
      <c r="F61" s="114"/>
      <c r="G61" s="114"/>
      <c r="H61" s="114"/>
      <c r="I61" s="114"/>
      <c r="J61" s="115">
        <f>J89</f>
        <v>0</v>
      </c>
      <c r="L61" s="112"/>
    </row>
    <row r="62" spans="2:12" s="10" customFormat="1" ht="19.9" customHeight="1">
      <c r="B62" s="112"/>
      <c r="D62" s="113" t="s">
        <v>202</v>
      </c>
      <c r="E62" s="114"/>
      <c r="F62" s="114"/>
      <c r="G62" s="114"/>
      <c r="H62" s="114"/>
      <c r="I62" s="114"/>
      <c r="J62" s="115">
        <f>J170</f>
        <v>0</v>
      </c>
      <c r="L62" s="112"/>
    </row>
    <row r="63" spans="2:12" s="10" customFormat="1" ht="19.9" customHeight="1">
      <c r="B63" s="112"/>
      <c r="D63" s="113" t="s">
        <v>203</v>
      </c>
      <c r="E63" s="114"/>
      <c r="F63" s="114"/>
      <c r="G63" s="114"/>
      <c r="H63" s="114"/>
      <c r="I63" s="114"/>
      <c r="J63" s="115">
        <f>J176</f>
        <v>0</v>
      </c>
      <c r="L63" s="112"/>
    </row>
    <row r="64" spans="2:12" s="10" customFormat="1" ht="14.85" customHeight="1">
      <c r="B64" s="112"/>
      <c r="D64" s="113" t="s">
        <v>204</v>
      </c>
      <c r="E64" s="114"/>
      <c r="F64" s="114"/>
      <c r="G64" s="114"/>
      <c r="H64" s="114"/>
      <c r="I64" s="114"/>
      <c r="J64" s="115">
        <f>J177</f>
        <v>0</v>
      </c>
      <c r="L64" s="112"/>
    </row>
    <row r="65" spans="2:12" s="10" customFormat="1" ht="19.9" customHeight="1">
      <c r="B65" s="112"/>
      <c r="D65" s="113" t="s">
        <v>205</v>
      </c>
      <c r="E65" s="114"/>
      <c r="F65" s="114"/>
      <c r="G65" s="114"/>
      <c r="H65" s="114"/>
      <c r="I65" s="114"/>
      <c r="J65" s="115">
        <f>J181</f>
        <v>0</v>
      </c>
      <c r="L65" s="112"/>
    </row>
    <row r="66" spans="2:12" s="10" customFormat="1" ht="19.9" customHeight="1">
      <c r="B66" s="112"/>
      <c r="D66" s="113" t="s">
        <v>206</v>
      </c>
      <c r="E66" s="114"/>
      <c r="F66" s="114"/>
      <c r="G66" s="114"/>
      <c r="H66" s="114"/>
      <c r="I66" s="114"/>
      <c r="J66" s="115">
        <f>J187</f>
        <v>0</v>
      </c>
      <c r="L66" s="112"/>
    </row>
    <row r="67" spans="2:12" s="10" customFormat="1" ht="19.9" customHeight="1">
      <c r="B67" s="112"/>
      <c r="D67" s="113" t="s">
        <v>207</v>
      </c>
      <c r="E67" s="114"/>
      <c r="F67" s="114"/>
      <c r="G67" s="114"/>
      <c r="H67" s="114"/>
      <c r="I67" s="114"/>
      <c r="J67" s="115">
        <f>J290</f>
        <v>0</v>
      </c>
      <c r="L67" s="112"/>
    </row>
    <row r="68" spans="1:31" s="2" customFormat="1" ht="21.7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44"/>
      <c r="C69" s="45"/>
      <c r="D69" s="45"/>
      <c r="E69" s="45"/>
      <c r="F69" s="45"/>
      <c r="G69" s="45"/>
      <c r="H69" s="45"/>
      <c r="I69" s="45"/>
      <c r="J69" s="45"/>
      <c r="K69" s="45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3" spans="1:31" s="2" customFormat="1" ht="6.95" customHeight="1">
      <c r="A73" s="34"/>
      <c r="B73" s="46"/>
      <c r="C73" s="47"/>
      <c r="D73" s="47"/>
      <c r="E73" s="47"/>
      <c r="F73" s="47"/>
      <c r="G73" s="47"/>
      <c r="H73" s="47"/>
      <c r="I73" s="47"/>
      <c r="J73" s="47"/>
      <c r="K73" s="47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24.95" customHeight="1">
      <c r="A74" s="34"/>
      <c r="B74" s="35"/>
      <c r="C74" s="23" t="s">
        <v>109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16</v>
      </c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6.5" customHeight="1">
      <c r="A77" s="34"/>
      <c r="B77" s="35"/>
      <c r="C77" s="34"/>
      <c r="D77" s="34"/>
      <c r="E77" s="325" t="str">
        <f>E7</f>
        <v>MŠ Jirásková - zahrada</v>
      </c>
      <c r="F77" s="326"/>
      <c r="G77" s="326"/>
      <c r="H77" s="326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2" customHeight="1">
      <c r="A78" s="34"/>
      <c r="B78" s="35"/>
      <c r="C78" s="29" t="s">
        <v>101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6.5" customHeight="1">
      <c r="A79" s="34"/>
      <c r="B79" s="35"/>
      <c r="C79" s="34"/>
      <c r="D79" s="34"/>
      <c r="E79" s="315" t="str">
        <f>E9</f>
        <v>SO 02 - Sanační zásahy na technických prvcích</v>
      </c>
      <c r="F79" s="324"/>
      <c r="G79" s="324"/>
      <c r="H79" s="32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9" t="s">
        <v>20</v>
      </c>
      <c r="D81" s="34"/>
      <c r="E81" s="34"/>
      <c r="F81" s="27" t="str">
        <f>F12</f>
        <v xml:space="preserve"> </v>
      </c>
      <c r="G81" s="34"/>
      <c r="H81" s="34"/>
      <c r="I81" s="29" t="s">
        <v>22</v>
      </c>
      <c r="J81" s="52" t="str">
        <f>IF(J12="","",J12)</f>
        <v>11. 12. 2022</v>
      </c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6.95" customHeight="1">
      <c r="A82" s="34"/>
      <c r="B82" s="35"/>
      <c r="C82" s="34"/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5.2" customHeight="1">
      <c r="A83" s="34"/>
      <c r="B83" s="35"/>
      <c r="C83" s="29" t="s">
        <v>24</v>
      </c>
      <c r="D83" s="34"/>
      <c r="E83" s="34"/>
      <c r="F83" s="27" t="str">
        <f>E15</f>
        <v xml:space="preserve"> </v>
      </c>
      <c r="G83" s="34"/>
      <c r="H83" s="34"/>
      <c r="I83" s="29" t="s">
        <v>29</v>
      </c>
      <c r="J83" s="32" t="str">
        <f>E21</f>
        <v xml:space="preserve"> </v>
      </c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27</v>
      </c>
      <c r="D84" s="34"/>
      <c r="E84" s="34"/>
      <c r="F84" s="27" t="str">
        <f>IF(E18="","",E18)</f>
        <v>Vyplň údaj</v>
      </c>
      <c r="G84" s="34"/>
      <c r="H84" s="34"/>
      <c r="I84" s="29" t="s">
        <v>31</v>
      </c>
      <c r="J84" s="32" t="str">
        <f>E24</f>
        <v xml:space="preserve"> 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0.3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11" customFormat="1" ht="29.25" customHeight="1">
      <c r="A86" s="116"/>
      <c r="B86" s="117"/>
      <c r="C86" s="118" t="s">
        <v>110</v>
      </c>
      <c r="D86" s="119" t="s">
        <v>53</v>
      </c>
      <c r="E86" s="119" t="s">
        <v>49</v>
      </c>
      <c r="F86" s="119" t="s">
        <v>50</v>
      </c>
      <c r="G86" s="119" t="s">
        <v>111</v>
      </c>
      <c r="H86" s="119" t="s">
        <v>112</v>
      </c>
      <c r="I86" s="119" t="s">
        <v>113</v>
      </c>
      <c r="J86" s="119" t="s">
        <v>105</v>
      </c>
      <c r="K86" s="120" t="s">
        <v>114</v>
      </c>
      <c r="L86" s="121"/>
      <c r="M86" s="59" t="s">
        <v>3</v>
      </c>
      <c r="N86" s="60" t="s">
        <v>38</v>
      </c>
      <c r="O86" s="60" t="s">
        <v>115</v>
      </c>
      <c r="P86" s="60" t="s">
        <v>116</v>
      </c>
      <c r="Q86" s="60" t="s">
        <v>117</v>
      </c>
      <c r="R86" s="60" t="s">
        <v>118</v>
      </c>
      <c r="S86" s="60" t="s">
        <v>119</v>
      </c>
      <c r="T86" s="61" t="s">
        <v>120</v>
      </c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</row>
    <row r="87" spans="1:63" s="2" customFormat="1" ht="22.9" customHeight="1">
      <c r="A87" s="34"/>
      <c r="B87" s="35"/>
      <c r="C87" s="66" t="s">
        <v>121</v>
      </c>
      <c r="D87" s="34"/>
      <c r="E87" s="34"/>
      <c r="F87" s="34"/>
      <c r="G87" s="34"/>
      <c r="H87" s="34"/>
      <c r="I87" s="34"/>
      <c r="J87" s="122">
        <f>BK87</f>
        <v>0</v>
      </c>
      <c r="K87" s="34"/>
      <c r="L87" s="35"/>
      <c r="M87" s="62"/>
      <c r="N87" s="53"/>
      <c r="O87" s="63"/>
      <c r="P87" s="123">
        <f>P88</f>
        <v>0</v>
      </c>
      <c r="Q87" s="63"/>
      <c r="R87" s="123">
        <f>R88</f>
        <v>4.30755</v>
      </c>
      <c r="S87" s="63"/>
      <c r="T87" s="124">
        <f>T88</f>
        <v>134.01148500000002</v>
      </c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67</v>
      </c>
      <c r="AU87" s="19" t="s">
        <v>106</v>
      </c>
      <c r="BK87" s="125">
        <f>BK88</f>
        <v>0</v>
      </c>
    </row>
    <row r="88" spans="2:63" s="12" customFormat="1" ht="25.9" customHeight="1">
      <c r="B88" s="126"/>
      <c r="D88" s="127" t="s">
        <v>67</v>
      </c>
      <c r="E88" s="128" t="s">
        <v>122</v>
      </c>
      <c r="F88" s="128" t="s">
        <v>123</v>
      </c>
      <c r="I88" s="129"/>
      <c r="J88" s="130">
        <f>BK88</f>
        <v>0</v>
      </c>
      <c r="L88" s="126"/>
      <c r="M88" s="131"/>
      <c r="N88" s="132"/>
      <c r="O88" s="132"/>
      <c r="P88" s="133">
        <f>P89+P170+P176+P181+P187+P290</f>
        <v>0</v>
      </c>
      <c r="Q88" s="132"/>
      <c r="R88" s="133">
        <f>R89+R170+R176+R181+R187+R290</f>
        <v>4.30755</v>
      </c>
      <c r="S88" s="132"/>
      <c r="T88" s="134">
        <f>T89+T170+T176+T181+T187+T290</f>
        <v>134.01148500000002</v>
      </c>
      <c r="AR88" s="127" t="s">
        <v>76</v>
      </c>
      <c r="AT88" s="135" t="s">
        <v>67</v>
      </c>
      <c r="AU88" s="135" t="s">
        <v>68</v>
      </c>
      <c r="AY88" s="127" t="s">
        <v>124</v>
      </c>
      <c r="BK88" s="136">
        <f>BK89+BK170+BK176+BK181+BK187+BK290</f>
        <v>0</v>
      </c>
    </row>
    <row r="89" spans="2:63" s="12" customFormat="1" ht="22.9" customHeight="1">
      <c r="B89" s="126"/>
      <c r="D89" s="127" t="s">
        <v>67</v>
      </c>
      <c r="E89" s="137" t="s">
        <v>76</v>
      </c>
      <c r="F89" s="137" t="s">
        <v>125</v>
      </c>
      <c r="I89" s="129"/>
      <c r="J89" s="138">
        <f>BK89</f>
        <v>0</v>
      </c>
      <c r="L89" s="126"/>
      <c r="M89" s="131"/>
      <c r="N89" s="132"/>
      <c r="O89" s="132"/>
      <c r="P89" s="133">
        <f>SUM(P90:P169)</f>
        <v>0</v>
      </c>
      <c r="Q89" s="132"/>
      <c r="R89" s="133">
        <f>SUM(R90:R169)</f>
        <v>0</v>
      </c>
      <c r="S89" s="132"/>
      <c r="T89" s="134">
        <f>SUM(T90:T169)</f>
        <v>86.9985</v>
      </c>
      <c r="AR89" s="127" t="s">
        <v>76</v>
      </c>
      <c r="AT89" s="135" t="s">
        <v>67</v>
      </c>
      <c r="AU89" s="135" t="s">
        <v>76</v>
      </c>
      <c r="AY89" s="127" t="s">
        <v>124</v>
      </c>
      <c r="BK89" s="136">
        <f>SUM(BK90:BK169)</f>
        <v>0</v>
      </c>
    </row>
    <row r="90" spans="1:65" s="2" customFormat="1" ht="24.2" customHeight="1">
      <c r="A90" s="34"/>
      <c r="B90" s="139"/>
      <c r="C90" s="140" t="s">
        <v>76</v>
      </c>
      <c r="D90" s="140" t="s">
        <v>126</v>
      </c>
      <c r="E90" s="141" t="s">
        <v>208</v>
      </c>
      <c r="F90" s="142" t="s">
        <v>209</v>
      </c>
      <c r="G90" s="143" t="s">
        <v>129</v>
      </c>
      <c r="H90" s="144">
        <v>147.5</v>
      </c>
      <c r="I90" s="145"/>
      <c r="J90" s="146">
        <f>ROUND(I90*H90,2)</f>
        <v>0</v>
      </c>
      <c r="K90" s="142" t="s">
        <v>130</v>
      </c>
      <c r="L90" s="35"/>
      <c r="M90" s="147" t="s">
        <v>3</v>
      </c>
      <c r="N90" s="148" t="s">
        <v>39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0.255</v>
      </c>
      <c r="T90" s="150">
        <f>S90*H90</f>
        <v>37.6125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131</v>
      </c>
      <c r="AT90" s="151" t="s">
        <v>126</v>
      </c>
      <c r="AU90" s="151" t="s">
        <v>78</v>
      </c>
      <c r="AY90" s="19" t="s">
        <v>124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9" t="s">
        <v>76</v>
      </c>
      <c r="BK90" s="152">
        <f>ROUND(I90*H90,2)</f>
        <v>0</v>
      </c>
      <c r="BL90" s="19" t="s">
        <v>131</v>
      </c>
      <c r="BM90" s="151" t="s">
        <v>210</v>
      </c>
    </row>
    <row r="91" spans="1:47" s="2" customFormat="1" ht="48.75">
      <c r="A91" s="34"/>
      <c r="B91" s="35"/>
      <c r="C91" s="34"/>
      <c r="D91" s="153" t="s">
        <v>133</v>
      </c>
      <c r="E91" s="34"/>
      <c r="F91" s="154" t="s">
        <v>211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133</v>
      </c>
      <c r="AU91" s="19" t="s">
        <v>78</v>
      </c>
    </row>
    <row r="92" spans="1:47" s="2" customFormat="1" ht="12">
      <c r="A92" s="34"/>
      <c r="B92" s="35"/>
      <c r="C92" s="34"/>
      <c r="D92" s="158" t="s">
        <v>135</v>
      </c>
      <c r="E92" s="34"/>
      <c r="F92" s="159" t="s">
        <v>212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135</v>
      </c>
      <c r="AU92" s="19" t="s">
        <v>78</v>
      </c>
    </row>
    <row r="93" spans="2:51" s="13" customFormat="1" ht="12">
      <c r="B93" s="160"/>
      <c r="D93" s="153" t="s">
        <v>137</v>
      </c>
      <c r="E93" s="161" t="s">
        <v>3</v>
      </c>
      <c r="F93" s="162" t="s">
        <v>213</v>
      </c>
      <c r="H93" s="161" t="s">
        <v>3</v>
      </c>
      <c r="I93" s="163"/>
      <c r="L93" s="160"/>
      <c r="M93" s="164"/>
      <c r="N93" s="165"/>
      <c r="O93" s="165"/>
      <c r="P93" s="165"/>
      <c r="Q93" s="165"/>
      <c r="R93" s="165"/>
      <c r="S93" s="165"/>
      <c r="T93" s="166"/>
      <c r="AT93" s="161" t="s">
        <v>137</v>
      </c>
      <c r="AU93" s="161" t="s">
        <v>78</v>
      </c>
      <c r="AV93" s="13" t="s">
        <v>76</v>
      </c>
      <c r="AW93" s="13" t="s">
        <v>30</v>
      </c>
      <c r="AX93" s="13" t="s">
        <v>68</v>
      </c>
      <c r="AY93" s="161" t="s">
        <v>124</v>
      </c>
    </row>
    <row r="94" spans="2:51" s="14" customFormat="1" ht="12">
      <c r="B94" s="167"/>
      <c r="D94" s="153" t="s">
        <v>137</v>
      </c>
      <c r="E94" s="168" t="s">
        <v>3</v>
      </c>
      <c r="F94" s="169" t="s">
        <v>214</v>
      </c>
      <c r="H94" s="170">
        <v>123.7</v>
      </c>
      <c r="I94" s="171"/>
      <c r="L94" s="167"/>
      <c r="M94" s="172"/>
      <c r="N94" s="173"/>
      <c r="O94" s="173"/>
      <c r="P94" s="173"/>
      <c r="Q94" s="173"/>
      <c r="R94" s="173"/>
      <c r="S94" s="173"/>
      <c r="T94" s="174"/>
      <c r="AT94" s="168" t="s">
        <v>137</v>
      </c>
      <c r="AU94" s="168" t="s">
        <v>78</v>
      </c>
      <c r="AV94" s="14" t="s">
        <v>78</v>
      </c>
      <c r="AW94" s="14" t="s">
        <v>30</v>
      </c>
      <c r="AX94" s="14" t="s">
        <v>68</v>
      </c>
      <c r="AY94" s="168" t="s">
        <v>124</v>
      </c>
    </row>
    <row r="95" spans="2:51" s="13" customFormat="1" ht="12">
      <c r="B95" s="160"/>
      <c r="D95" s="153" t="s">
        <v>137</v>
      </c>
      <c r="E95" s="161" t="s">
        <v>3</v>
      </c>
      <c r="F95" s="162" t="s">
        <v>215</v>
      </c>
      <c r="H95" s="161" t="s">
        <v>3</v>
      </c>
      <c r="I95" s="163"/>
      <c r="L95" s="160"/>
      <c r="M95" s="164"/>
      <c r="N95" s="165"/>
      <c r="O95" s="165"/>
      <c r="P95" s="165"/>
      <c r="Q95" s="165"/>
      <c r="R95" s="165"/>
      <c r="S95" s="165"/>
      <c r="T95" s="166"/>
      <c r="AT95" s="161" t="s">
        <v>137</v>
      </c>
      <c r="AU95" s="161" t="s">
        <v>78</v>
      </c>
      <c r="AV95" s="13" t="s">
        <v>76</v>
      </c>
      <c r="AW95" s="13" t="s">
        <v>30</v>
      </c>
      <c r="AX95" s="13" t="s">
        <v>68</v>
      </c>
      <c r="AY95" s="161" t="s">
        <v>124</v>
      </c>
    </row>
    <row r="96" spans="2:51" s="14" customFormat="1" ht="12">
      <c r="B96" s="167"/>
      <c r="D96" s="153" t="s">
        <v>137</v>
      </c>
      <c r="E96" s="168" t="s">
        <v>3</v>
      </c>
      <c r="F96" s="169" t="s">
        <v>216</v>
      </c>
      <c r="H96" s="170">
        <v>23.8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8" t="s">
        <v>137</v>
      </c>
      <c r="AU96" s="168" t="s">
        <v>78</v>
      </c>
      <c r="AV96" s="14" t="s">
        <v>78</v>
      </c>
      <c r="AW96" s="14" t="s">
        <v>30</v>
      </c>
      <c r="AX96" s="14" t="s">
        <v>68</v>
      </c>
      <c r="AY96" s="168" t="s">
        <v>124</v>
      </c>
    </row>
    <row r="97" spans="2:51" s="15" customFormat="1" ht="12">
      <c r="B97" s="189"/>
      <c r="D97" s="153" t="s">
        <v>137</v>
      </c>
      <c r="E97" s="190" t="s">
        <v>3</v>
      </c>
      <c r="F97" s="191" t="s">
        <v>217</v>
      </c>
      <c r="H97" s="192">
        <v>147.5</v>
      </c>
      <c r="I97" s="193"/>
      <c r="L97" s="189"/>
      <c r="M97" s="194"/>
      <c r="N97" s="195"/>
      <c r="O97" s="195"/>
      <c r="P97" s="195"/>
      <c r="Q97" s="195"/>
      <c r="R97" s="195"/>
      <c r="S97" s="195"/>
      <c r="T97" s="196"/>
      <c r="AT97" s="190" t="s">
        <v>137</v>
      </c>
      <c r="AU97" s="190" t="s">
        <v>78</v>
      </c>
      <c r="AV97" s="15" t="s">
        <v>131</v>
      </c>
      <c r="AW97" s="15" t="s">
        <v>30</v>
      </c>
      <c r="AX97" s="15" t="s">
        <v>76</v>
      </c>
      <c r="AY97" s="190" t="s">
        <v>124</v>
      </c>
    </row>
    <row r="98" spans="1:65" s="2" customFormat="1" ht="24.2" customHeight="1">
      <c r="A98" s="34"/>
      <c r="B98" s="139"/>
      <c r="C98" s="140" t="s">
        <v>78</v>
      </c>
      <c r="D98" s="140" t="s">
        <v>126</v>
      </c>
      <c r="E98" s="141" t="s">
        <v>218</v>
      </c>
      <c r="F98" s="142" t="s">
        <v>219</v>
      </c>
      <c r="G98" s="143" t="s">
        <v>129</v>
      </c>
      <c r="H98" s="144">
        <v>8.7</v>
      </c>
      <c r="I98" s="145"/>
      <c r="J98" s="146">
        <f>ROUND(I98*H98,2)</f>
        <v>0</v>
      </c>
      <c r="K98" s="142" t="s">
        <v>130</v>
      </c>
      <c r="L98" s="35"/>
      <c r="M98" s="147" t="s">
        <v>3</v>
      </c>
      <c r="N98" s="148" t="s">
        <v>39</v>
      </c>
      <c r="O98" s="55"/>
      <c r="P98" s="149">
        <f>O98*H98</f>
        <v>0</v>
      </c>
      <c r="Q98" s="149">
        <v>0</v>
      </c>
      <c r="R98" s="149">
        <f>Q98*H98</f>
        <v>0</v>
      </c>
      <c r="S98" s="149">
        <v>0.4</v>
      </c>
      <c r="T98" s="150">
        <f>S98*H98</f>
        <v>3.48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131</v>
      </c>
      <c r="AT98" s="151" t="s">
        <v>126</v>
      </c>
      <c r="AU98" s="151" t="s">
        <v>78</v>
      </c>
      <c r="AY98" s="19" t="s">
        <v>124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9" t="s">
        <v>76</v>
      </c>
      <c r="BK98" s="152">
        <f>ROUND(I98*H98,2)</f>
        <v>0</v>
      </c>
      <c r="BL98" s="19" t="s">
        <v>131</v>
      </c>
      <c r="BM98" s="151" t="s">
        <v>220</v>
      </c>
    </row>
    <row r="99" spans="1:47" s="2" customFormat="1" ht="48.75">
      <c r="A99" s="34"/>
      <c r="B99" s="35"/>
      <c r="C99" s="34"/>
      <c r="D99" s="153" t="s">
        <v>133</v>
      </c>
      <c r="E99" s="34"/>
      <c r="F99" s="154" t="s">
        <v>221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133</v>
      </c>
      <c r="AU99" s="19" t="s">
        <v>78</v>
      </c>
    </row>
    <row r="100" spans="1:47" s="2" customFormat="1" ht="12">
      <c r="A100" s="34"/>
      <c r="B100" s="35"/>
      <c r="C100" s="34"/>
      <c r="D100" s="158" t="s">
        <v>135</v>
      </c>
      <c r="E100" s="34"/>
      <c r="F100" s="159" t="s">
        <v>222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135</v>
      </c>
      <c r="AU100" s="19" t="s">
        <v>78</v>
      </c>
    </row>
    <row r="101" spans="2:51" s="13" customFormat="1" ht="12">
      <c r="B101" s="160"/>
      <c r="D101" s="153" t="s">
        <v>137</v>
      </c>
      <c r="E101" s="161" t="s">
        <v>3</v>
      </c>
      <c r="F101" s="162" t="s">
        <v>223</v>
      </c>
      <c r="H101" s="161" t="s">
        <v>3</v>
      </c>
      <c r="I101" s="163"/>
      <c r="L101" s="160"/>
      <c r="M101" s="164"/>
      <c r="N101" s="165"/>
      <c r="O101" s="165"/>
      <c r="P101" s="165"/>
      <c r="Q101" s="165"/>
      <c r="R101" s="165"/>
      <c r="S101" s="165"/>
      <c r="T101" s="166"/>
      <c r="AT101" s="161" t="s">
        <v>137</v>
      </c>
      <c r="AU101" s="161" t="s">
        <v>78</v>
      </c>
      <c r="AV101" s="13" t="s">
        <v>76</v>
      </c>
      <c r="AW101" s="13" t="s">
        <v>30</v>
      </c>
      <c r="AX101" s="13" t="s">
        <v>68</v>
      </c>
      <c r="AY101" s="161" t="s">
        <v>124</v>
      </c>
    </row>
    <row r="102" spans="2:51" s="14" customFormat="1" ht="12">
      <c r="B102" s="167"/>
      <c r="D102" s="153" t="s">
        <v>137</v>
      </c>
      <c r="E102" s="168" t="s">
        <v>3</v>
      </c>
      <c r="F102" s="169" t="s">
        <v>224</v>
      </c>
      <c r="H102" s="170">
        <v>8.7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8" t="s">
        <v>137</v>
      </c>
      <c r="AU102" s="168" t="s">
        <v>78</v>
      </c>
      <c r="AV102" s="14" t="s">
        <v>78</v>
      </c>
      <c r="AW102" s="14" t="s">
        <v>30</v>
      </c>
      <c r="AX102" s="14" t="s">
        <v>76</v>
      </c>
      <c r="AY102" s="168" t="s">
        <v>124</v>
      </c>
    </row>
    <row r="103" spans="1:65" s="2" customFormat="1" ht="24.2" customHeight="1">
      <c r="A103" s="34"/>
      <c r="B103" s="139"/>
      <c r="C103" s="140" t="s">
        <v>146</v>
      </c>
      <c r="D103" s="140" t="s">
        <v>126</v>
      </c>
      <c r="E103" s="141" t="s">
        <v>225</v>
      </c>
      <c r="F103" s="142" t="s">
        <v>226</v>
      </c>
      <c r="G103" s="143" t="s">
        <v>129</v>
      </c>
      <c r="H103" s="144">
        <v>147.5</v>
      </c>
      <c r="I103" s="145"/>
      <c r="J103" s="146">
        <f>ROUND(I103*H103,2)</f>
        <v>0</v>
      </c>
      <c r="K103" s="142" t="s">
        <v>130</v>
      </c>
      <c r="L103" s="35"/>
      <c r="M103" s="147" t="s">
        <v>3</v>
      </c>
      <c r="N103" s="148" t="s">
        <v>39</v>
      </c>
      <c r="O103" s="55"/>
      <c r="P103" s="149">
        <f>O103*H103</f>
        <v>0</v>
      </c>
      <c r="Q103" s="149">
        <v>0</v>
      </c>
      <c r="R103" s="149">
        <f>Q103*H103</f>
        <v>0</v>
      </c>
      <c r="S103" s="149">
        <v>0.3</v>
      </c>
      <c r="T103" s="150">
        <f>S103*H103</f>
        <v>44.25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131</v>
      </c>
      <c r="AT103" s="151" t="s">
        <v>126</v>
      </c>
      <c r="AU103" s="151" t="s">
        <v>78</v>
      </c>
      <c r="AY103" s="19" t="s">
        <v>124</v>
      </c>
      <c r="BE103" s="152">
        <f>IF(N103="základní",J103,0)</f>
        <v>0</v>
      </c>
      <c r="BF103" s="152">
        <f>IF(N103="snížená",J103,0)</f>
        <v>0</v>
      </c>
      <c r="BG103" s="152">
        <f>IF(N103="zákl. přenesená",J103,0)</f>
        <v>0</v>
      </c>
      <c r="BH103" s="152">
        <f>IF(N103="sníž. přenesená",J103,0)</f>
        <v>0</v>
      </c>
      <c r="BI103" s="152">
        <f>IF(N103="nulová",J103,0)</f>
        <v>0</v>
      </c>
      <c r="BJ103" s="19" t="s">
        <v>76</v>
      </c>
      <c r="BK103" s="152">
        <f>ROUND(I103*H103,2)</f>
        <v>0</v>
      </c>
      <c r="BL103" s="19" t="s">
        <v>131</v>
      </c>
      <c r="BM103" s="151" t="s">
        <v>227</v>
      </c>
    </row>
    <row r="104" spans="1:47" s="2" customFormat="1" ht="39">
      <c r="A104" s="34"/>
      <c r="B104" s="35"/>
      <c r="C104" s="34"/>
      <c r="D104" s="153" t="s">
        <v>133</v>
      </c>
      <c r="E104" s="34"/>
      <c r="F104" s="154" t="s">
        <v>228</v>
      </c>
      <c r="G104" s="34"/>
      <c r="H104" s="34"/>
      <c r="I104" s="155"/>
      <c r="J104" s="34"/>
      <c r="K104" s="34"/>
      <c r="L104" s="35"/>
      <c r="M104" s="156"/>
      <c r="N104" s="157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133</v>
      </c>
      <c r="AU104" s="19" t="s">
        <v>78</v>
      </c>
    </row>
    <row r="105" spans="1:47" s="2" customFormat="1" ht="12">
      <c r="A105" s="34"/>
      <c r="B105" s="35"/>
      <c r="C105" s="34"/>
      <c r="D105" s="158" t="s">
        <v>135</v>
      </c>
      <c r="E105" s="34"/>
      <c r="F105" s="159" t="s">
        <v>229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135</v>
      </c>
      <c r="AU105" s="19" t="s">
        <v>78</v>
      </c>
    </row>
    <row r="106" spans="2:51" s="13" customFormat="1" ht="12">
      <c r="B106" s="160"/>
      <c r="D106" s="153" t="s">
        <v>137</v>
      </c>
      <c r="E106" s="161" t="s">
        <v>3</v>
      </c>
      <c r="F106" s="162" t="s">
        <v>215</v>
      </c>
      <c r="H106" s="161" t="s">
        <v>3</v>
      </c>
      <c r="I106" s="163"/>
      <c r="L106" s="160"/>
      <c r="M106" s="164"/>
      <c r="N106" s="165"/>
      <c r="O106" s="165"/>
      <c r="P106" s="165"/>
      <c r="Q106" s="165"/>
      <c r="R106" s="165"/>
      <c r="S106" s="165"/>
      <c r="T106" s="166"/>
      <c r="AT106" s="161" t="s">
        <v>137</v>
      </c>
      <c r="AU106" s="161" t="s">
        <v>78</v>
      </c>
      <c r="AV106" s="13" t="s">
        <v>76</v>
      </c>
      <c r="AW106" s="13" t="s">
        <v>30</v>
      </c>
      <c r="AX106" s="13" t="s">
        <v>68</v>
      </c>
      <c r="AY106" s="161" t="s">
        <v>124</v>
      </c>
    </row>
    <row r="107" spans="2:51" s="14" customFormat="1" ht="12">
      <c r="B107" s="167"/>
      <c r="D107" s="153" t="s">
        <v>137</v>
      </c>
      <c r="E107" s="168" t="s">
        <v>3</v>
      </c>
      <c r="F107" s="169" t="s">
        <v>216</v>
      </c>
      <c r="H107" s="170">
        <v>23.8</v>
      </c>
      <c r="I107" s="171"/>
      <c r="L107" s="167"/>
      <c r="M107" s="172"/>
      <c r="N107" s="173"/>
      <c r="O107" s="173"/>
      <c r="P107" s="173"/>
      <c r="Q107" s="173"/>
      <c r="R107" s="173"/>
      <c r="S107" s="173"/>
      <c r="T107" s="174"/>
      <c r="AT107" s="168" t="s">
        <v>137</v>
      </c>
      <c r="AU107" s="168" t="s">
        <v>78</v>
      </c>
      <c r="AV107" s="14" t="s">
        <v>78</v>
      </c>
      <c r="AW107" s="14" t="s">
        <v>30</v>
      </c>
      <c r="AX107" s="14" t="s">
        <v>68</v>
      </c>
      <c r="AY107" s="168" t="s">
        <v>124</v>
      </c>
    </row>
    <row r="108" spans="2:51" s="13" customFormat="1" ht="12">
      <c r="B108" s="160"/>
      <c r="D108" s="153" t="s">
        <v>137</v>
      </c>
      <c r="E108" s="161" t="s">
        <v>3</v>
      </c>
      <c r="F108" s="162" t="s">
        <v>213</v>
      </c>
      <c r="H108" s="161" t="s">
        <v>3</v>
      </c>
      <c r="I108" s="163"/>
      <c r="L108" s="160"/>
      <c r="M108" s="164"/>
      <c r="N108" s="165"/>
      <c r="O108" s="165"/>
      <c r="P108" s="165"/>
      <c r="Q108" s="165"/>
      <c r="R108" s="165"/>
      <c r="S108" s="165"/>
      <c r="T108" s="166"/>
      <c r="AT108" s="161" t="s">
        <v>137</v>
      </c>
      <c r="AU108" s="161" t="s">
        <v>78</v>
      </c>
      <c r="AV108" s="13" t="s">
        <v>76</v>
      </c>
      <c r="AW108" s="13" t="s">
        <v>30</v>
      </c>
      <c r="AX108" s="13" t="s">
        <v>68</v>
      </c>
      <c r="AY108" s="161" t="s">
        <v>124</v>
      </c>
    </row>
    <row r="109" spans="2:51" s="14" customFormat="1" ht="12">
      <c r="B109" s="167"/>
      <c r="D109" s="153" t="s">
        <v>137</v>
      </c>
      <c r="E109" s="168" t="s">
        <v>3</v>
      </c>
      <c r="F109" s="169" t="s">
        <v>214</v>
      </c>
      <c r="H109" s="170">
        <v>123.7</v>
      </c>
      <c r="I109" s="171"/>
      <c r="L109" s="167"/>
      <c r="M109" s="172"/>
      <c r="N109" s="173"/>
      <c r="O109" s="173"/>
      <c r="P109" s="173"/>
      <c r="Q109" s="173"/>
      <c r="R109" s="173"/>
      <c r="S109" s="173"/>
      <c r="T109" s="174"/>
      <c r="AT109" s="168" t="s">
        <v>137</v>
      </c>
      <c r="AU109" s="168" t="s">
        <v>78</v>
      </c>
      <c r="AV109" s="14" t="s">
        <v>78</v>
      </c>
      <c r="AW109" s="14" t="s">
        <v>30</v>
      </c>
      <c r="AX109" s="14" t="s">
        <v>68</v>
      </c>
      <c r="AY109" s="168" t="s">
        <v>124</v>
      </c>
    </row>
    <row r="110" spans="2:51" s="15" customFormat="1" ht="12">
      <c r="B110" s="189"/>
      <c r="D110" s="153" t="s">
        <v>137</v>
      </c>
      <c r="E110" s="190" t="s">
        <v>3</v>
      </c>
      <c r="F110" s="191" t="s">
        <v>217</v>
      </c>
      <c r="H110" s="192">
        <v>147.5</v>
      </c>
      <c r="I110" s="193"/>
      <c r="L110" s="189"/>
      <c r="M110" s="194"/>
      <c r="N110" s="195"/>
      <c r="O110" s="195"/>
      <c r="P110" s="195"/>
      <c r="Q110" s="195"/>
      <c r="R110" s="195"/>
      <c r="S110" s="195"/>
      <c r="T110" s="196"/>
      <c r="AT110" s="190" t="s">
        <v>137</v>
      </c>
      <c r="AU110" s="190" t="s">
        <v>78</v>
      </c>
      <c r="AV110" s="15" t="s">
        <v>131</v>
      </c>
      <c r="AW110" s="15" t="s">
        <v>30</v>
      </c>
      <c r="AX110" s="15" t="s">
        <v>76</v>
      </c>
      <c r="AY110" s="190" t="s">
        <v>124</v>
      </c>
    </row>
    <row r="111" spans="1:65" s="2" customFormat="1" ht="24.2" customHeight="1">
      <c r="A111" s="34"/>
      <c r="B111" s="139"/>
      <c r="C111" s="140" t="s">
        <v>131</v>
      </c>
      <c r="D111" s="140" t="s">
        <v>126</v>
      </c>
      <c r="E111" s="141" t="s">
        <v>230</v>
      </c>
      <c r="F111" s="142" t="s">
        <v>231</v>
      </c>
      <c r="G111" s="143" t="s">
        <v>129</v>
      </c>
      <c r="H111" s="144">
        <v>8.7</v>
      </c>
      <c r="I111" s="145"/>
      <c r="J111" s="146">
        <f>ROUND(I111*H111,2)</f>
        <v>0</v>
      </c>
      <c r="K111" s="142" t="s">
        <v>130</v>
      </c>
      <c r="L111" s="35"/>
      <c r="M111" s="147" t="s">
        <v>3</v>
      </c>
      <c r="N111" s="148" t="s">
        <v>39</v>
      </c>
      <c r="O111" s="55"/>
      <c r="P111" s="149">
        <f>O111*H111</f>
        <v>0</v>
      </c>
      <c r="Q111" s="149">
        <v>0</v>
      </c>
      <c r="R111" s="149">
        <f>Q111*H111</f>
        <v>0</v>
      </c>
      <c r="S111" s="149">
        <v>0.18</v>
      </c>
      <c r="T111" s="150">
        <f>S111*H111</f>
        <v>1.5659999999999998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131</v>
      </c>
      <c r="AT111" s="151" t="s">
        <v>126</v>
      </c>
      <c r="AU111" s="151" t="s">
        <v>78</v>
      </c>
      <c r="AY111" s="19" t="s">
        <v>124</v>
      </c>
      <c r="BE111" s="152">
        <f>IF(N111="základní",J111,0)</f>
        <v>0</v>
      </c>
      <c r="BF111" s="152">
        <f>IF(N111="snížená",J111,0)</f>
        <v>0</v>
      </c>
      <c r="BG111" s="152">
        <f>IF(N111="zákl. přenesená",J111,0)</f>
        <v>0</v>
      </c>
      <c r="BH111" s="152">
        <f>IF(N111="sníž. přenesená",J111,0)</f>
        <v>0</v>
      </c>
      <c r="BI111" s="152">
        <f>IF(N111="nulová",J111,0)</f>
        <v>0</v>
      </c>
      <c r="BJ111" s="19" t="s">
        <v>76</v>
      </c>
      <c r="BK111" s="152">
        <f>ROUND(I111*H111,2)</f>
        <v>0</v>
      </c>
      <c r="BL111" s="19" t="s">
        <v>131</v>
      </c>
      <c r="BM111" s="151" t="s">
        <v>232</v>
      </c>
    </row>
    <row r="112" spans="1:47" s="2" customFormat="1" ht="29.25">
      <c r="A112" s="34"/>
      <c r="B112" s="35"/>
      <c r="C112" s="34"/>
      <c r="D112" s="153" t="s">
        <v>133</v>
      </c>
      <c r="E112" s="34"/>
      <c r="F112" s="154" t="s">
        <v>233</v>
      </c>
      <c r="G112" s="34"/>
      <c r="H112" s="34"/>
      <c r="I112" s="155"/>
      <c r="J112" s="34"/>
      <c r="K112" s="34"/>
      <c r="L112" s="35"/>
      <c r="M112" s="156"/>
      <c r="N112" s="157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133</v>
      </c>
      <c r="AU112" s="19" t="s">
        <v>78</v>
      </c>
    </row>
    <row r="113" spans="1:47" s="2" customFormat="1" ht="12">
      <c r="A113" s="34"/>
      <c r="B113" s="35"/>
      <c r="C113" s="34"/>
      <c r="D113" s="158" t="s">
        <v>135</v>
      </c>
      <c r="E113" s="34"/>
      <c r="F113" s="159" t="s">
        <v>234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135</v>
      </c>
      <c r="AU113" s="19" t="s">
        <v>78</v>
      </c>
    </row>
    <row r="114" spans="2:51" s="13" customFormat="1" ht="12">
      <c r="B114" s="160"/>
      <c r="D114" s="153" t="s">
        <v>137</v>
      </c>
      <c r="E114" s="161" t="s">
        <v>3</v>
      </c>
      <c r="F114" s="162" t="s">
        <v>223</v>
      </c>
      <c r="H114" s="161" t="s">
        <v>3</v>
      </c>
      <c r="I114" s="163"/>
      <c r="L114" s="160"/>
      <c r="M114" s="164"/>
      <c r="N114" s="165"/>
      <c r="O114" s="165"/>
      <c r="P114" s="165"/>
      <c r="Q114" s="165"/>
      <c r="R114" s="165"/>
      <c r="S114" s="165"/>
      <c r="T114" s="166"/>
      <c r="AT114" s="161" t="s">
        <v>137</v>
      </c>
      <c r="AU114" s="161" t="s">
        <v>78</v>
      </c>
      <c r="AV114" s="13" t="s">
        <v>76</v>
      </c>
      <c r="AW114" s="13" t="s">
        <v>30</v>
      </c>
      <c r="AX114" s="13" t="s">
        <v>68</v>
      </c>
      <c r="AY114" s="161" t="s">
        <v>124</v>
      </c>
    </row>
    <row r="115" spans="2:51" s="14" customFormat="1" ht="12">
      <c r="B115" s="167"/>
      <c r="D115" s="153" t="s">
        <v>137</v>
      </c>
      <c r="E115" s="168" t="s">
        <v>3</v>
      </c>
      <c r="F115" s="169" t="s">
        <v>224</v>
      </c>
      <c r="H115" s="170">
        <v>8.7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8" t="s">
        <v>137</v>
      </c>
      <c r="AU115" s="168" t="s">
        <v>78</v>
      </c>
      <c r="AV115" s="14" t="s">
        <v>78</v>
      </c>
      <c r="AW115" s="14" t="s">
        <v>30</v>
      </c>
      <c r="AX115" s="14" t="s">
        <v>76</v>
      </c>
      <c r="AY115" s="168" t="s">
        <v>124</v>
      </c>
    </row>
    <row r="116" spans="1:65" s="2" customFormat="1" ht="16.5" customHeight="1">
      <c r="A116" s="34"/>
      <c r="B116" s="139"/>
      <c r="C116" s="140" t="s">
        <v>157</v>
      </c>
      <c r="D116" s="140" t="s">
        <v>126</v>
      </c>
      <c r="E116" s="141" t="s">
        <v>235</v>
      </c>
      <c r="F116" s="142" t="s">
        <v>236</v>
      </c>
      <c r="G116" s="143" t="s">
        <v>237</v>
      </c>
      <c r="H116" s="144">
        <v>2.25</v>
      </c>
      <c r="I116" s="145"/>
      <c r="J116" s="146">
        <f>ROUND(I116*H116,2)</f>
        <v>0</v>
      </c>
      <c r="K116" s="142" t="s">
        <v>130</v>
      </c>
      <c r="L116" s="35"/>
      <c r="M116" s="147" t="s">
        <v>3</v>
      </c>
      <c r="N116" s="148" t="s">
        <v>39</v>
      </c>
      <c r="O116" s="55"/>
      <c r="P116" s="149">
        <f>O116*H116</f>
        <v>0</v>
      </c>
      <c r="Q116" s="149">
        <v>0</v>
      </c>
      <c r="R116" s="149">
        <f>Q116*H116</f>
        <v>0</v>
      </c>
      <c r="S116" s="149">
        <v>0.04</v>
      </c>
      <c r="T116" s="150">
        <f>S116*H116</f>
        <v>0.09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131</v>
      </c>
      <c r="AT116" s="151" t="s">
        <v>126</v>
      </c>
      <c r="AU116" s="151" t="s">
        <v>78</v>
      </c>
      <c r="AY116" s="19" t="s">
        <v>124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9" t="s">
        <v>76</v>
      </c>
      <c r="BK116" s="152">
        <f>ROUND(I116*H116,2)</f>
        <v>0</v>
      </c>
      <c r="BL116" s="19" t="s">
        <v>131</v>
      </c>
      <c r="BM116" s="151" t="s">
        <v>238</v>
      </c>
    </row>
    <row r="117" spans="1:47" s="2" customFormat="1" ht="29.25">
      <c r="A117" s="34"/>
      <c r="B117" s="35"/>
      <c r="C117" s="34"/>
      <c r="D117" s="153" t="s">
        <v>133</v>
      </c>
      <c r="E117" s="34"/>
      <c r="F117" s="154" t="s">
        <v>239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133</v>
      </c>
      <c r="AU117" s="19" t="s">
        <v>78</v>
      </c>
    </row>
    <row r="118" spans="1:47" s="2" customFormat="1" ht="12">
      <c r="A118" s="34"/>
      <c r="B118" s="35"/>
      <c r="C118" s="34"/>
      <c r="D118" s="158" t="s">
        <v>135</v>
      </c>
      <c r="E118" s="34"/>
      <c r="F118" s="159" t="s">
        <v>240</v>
      </c>
      <c r="G118" s="34"/>
      <c r="H118" s="34"/>
      <c r="I118" s="155"/>
      <c r="J118" s="34"/>
      <c r="K118" s="34"/>
      <c r="L118" s="35"/>
      <c r="M118" s="156"/>
      <c r="N118" s="157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135</v>
      </c>
      <c r="AU118" s="19" t="s">
        <v>78</v>
      </c>
    </row>
    <row r="119" spans="2:51" s="13" customFormat="1" ht="12">
      <c r="B119" s="160"/>
      <c r="D119" s="153" t="s">
        <v>137</v>
      </c>
      <c r="E119" s="161" t="s">
        <v>3</v>
      </c>
      <c r="F119" s="162" t="s">
        <v>241</v>
      </c>
      <c r="H119" s="161" t="s">
        <v>3</v>
      </c>
      <c r="I119" s="163"/>
      <c r="L119" s="160"/>
      <c r="M119" s="164"/>
      <c r="N119" s="165"/>
      <c r="O119" s="165"/>
      <c r="P119" s="165"/>
      <c r="Q119" s="165"/>
      <c r="R119" s="165"/>
      <c r="S119" s="165"/>
      <c r="T119" s="166"/>
      <c r="AT119" s="161" t="s">
        <v>137</v>
      </c>
      <c r="AU119" s="161" t="s">
        <v>78</v>
      </c>
      <c r="AV119" s="13" t="s">
        <v>76</v>
      </c>
      <c r="AW119" s="13" t="s">
        <v>30</v>
      </c>
      <c r="AX119" s="13" t="s">
        <v>68</v>
      </c>
      <c r="AY119" s="161" t="s">
        <v>124</v>
      </c>
    </row>
    <row r="120" spans="2:51" s="14" customFormat="1" ht="12">
      <c r="B120" s="167"/>
      <c r="D120" s="153" t="s">
        <v>137</v>
      </c>
      <c r="E120" s="168" t="s">
        <v>3</v>
      </c>
      <c r="F120" s="169" t="s">
        <v>242</v>
      </c>
      <c r="H120" s="170">
        <v>2.25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8" t="s">
        <v>137</v>
      </c>
      <c r="AU120" s="168" t="s">
        <v>78</v>
      </c>
      <c r="AV120" s="14" t="s">
        <v>78</v>
      </c>
      <c r="AW120" s="14" t="s">
        <v>30</v>
      </c>
      <c r="AX120" s="14" t="s">
        <v>76</v>
      </c>
      <c r="AY120" s="168" t="s">
        <v>124</v>
      </c>
    </row>
    <row r="121" spans="1:65" s="2" customFormat="1" ht="24.2" customHeight="1">
      <c r="A121" s="34"/>
      <c r="B121" s="139"/>
      <c r="C121" s="140" t="s">
        <v>165</v>
      </c>
      <c r="D121" s="140" t="s">
        <v>126</v>
      </c>
      <c r="E121" s="141" t="s">
        <v>243</v>
      </c>
      <c r="F121" s="142" t="s">
        <v>244</v>
      </c>
      <c r="G121" s="143" t="s">
        <v>245</v>
      </c>
      <c r="H121" s="144">
        <v>19</v>
      </c>
      <c r="I121" s="145"/>
      <c r="J121" s="146">
        <f>ROUND(I121*H121,2)</f>
        <v>0</v>
      </c>
      <c r="K121" s="142" t="s">
        <v>130</v>
      </c>
      <c r="L121" s="35"/>
      <c r="M121" s="147" t="s">
        <v>3</v>
      </c>
      <c r="N121" s="148" t="s">
        <v>39</v>
      </c>
      <c r="O121" s="55"/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131</v>
      </c>
      <c r="AT121" s="151" t="s">
        <v>126</v>
      </c>
      <c r="AU121" s="151" t="s">
        <v>78</v>
      </c>
      <c r="AY121" s="19" t="s">
        <v>124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9" t="s">
        <v>76</v>
      </c>
      <c r="BK121" s="152">
        <f>ROUND(I121*H121,2)</f>
        <v>0</v>
      </c>
      <c r="BL121" s="19" t="s">
        <v>131</v>
      </c>
      <c r="BM121" s="151" t="s">
        <v>246</v>
      </c>
    </row>
    <row r="122" spans="1:47" s="2" customFormat="1" ht="19.5">
      <c r="A122" s="34"/>
      <c r="B122" s="35"/>
      <c r="C122" s="34"/>
      <c r="D122" s="153" t="s">
        <v>133</v>
      </c>
      <c r="E122" s="34"/>
      <c r="F122" s="154" t="s">
        <v>247</v>
      </c>
      <c r="G122" s="34"/>
      <c r="H122" s="34"/>
      <c r="I122" s="155"/>
      <c r="J122" s="34"/>
      <c r="K122" s="34"/>
      <c r="L122" s="35"/>
      <c r="M122" s="156"/>
      <c r="N122" s="157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133</v>
      </c>
      <c r="AU122" s="19" t="s">
        <v>78</v>
      </c>
    </row>
    <row r="123" spans="1:47" s="2" customFormat="1" ht="12">
      <c r="A123" s="34"/>
      <c r="B123" s="35"/>
      <c r="C123" s="34"/>
      <c r="D123" s="158" t="s">
        <v>135</v>
      </c>
      <c r="E123" s="34"/>
      <c r="F123" s="159" t="s">
        <v>248</v>
      </c>
      <c r="G123" s="34"/>
      <c r="H123" s="34"/>
      <c r="I123" s="155"/>
      <c r="J123" s="34"/>
      <c r="K123" s="34"/>
      <c r="L123" s="35"/>
      <c r="M123" s="156"/>
      <c r="N123" s="157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135</v>
      </c>
      <c r="AU123" s="19" t="s">
        <v>78</v>
      </c>
    </row>
    <row r="124" spans="2:51" s="13" customFormat="1" ht="12">
      <c r="B124" s="160"/>
      <c r="D124" s="153" t="s">
        <v>137</v>
      </c>
      <c r="E124" s="161" t="s">
        <v>3</v>
      </c>
      <c r="F124" s="162" t="s">
        <v>249</v>
      </c>
      <c r="H124" s="161" t="s">
        <v>3</v>
      </c>
      <c r="I124" s="163"/>
      <c r="L124" s="160"/>
      <c r="M124" s="164"/>
      <c r="N124" s="165"/>
      <c r="O124" s="165"/>
      <c r="P124" s="165"/>
      <c r="Q124" s="165"/>
      <c r="R124" s="165"/>
      <c r="S124" s="165"/>
      <c r="T124" s="166"/>
      <c r="AT124" s="161" t="s">
        <v>137</v>
      </c>
      <c r="AU124" s="161" t="s">
        <v>78</v>
      </c>
      <c r="AV124" s="13" t="s">
        <v>76</v>
      </c>
      <c r="AW124" s="13" t="s">
        <v>30</v>
      </c>
      <c r="AX124" s="13" t="s">
        <v>68</v>
      </c>
      <c r="AY124" s="161" t="s">
        <v>124</v>
      </c>
    </row>
    <row r="125" spans="2:51" s="14" customFormat="1" ht="12">
      <c r="B125" s="167"/>
      <c r="D125" s="153" t="s">
        <v>137</v>
      </c>
      <c r="E125" s="168" t="s">
        <v>3</v>
      </c>
      <c r="F125" s="169" t="s">
        <v>162</v>
      </c>
      <c r="H125" s="170">
        <v>8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8" t="s">
        <v>137</v>
      </c>
      <c r="AU125" s="168" t="s">
        <v>78</v>
      </c>
      <c r="AV125" s="14" t="s">
        <v>78</v>
      </c>
      <c r="AW125" s="14" t="s">
        <v>30</v>
      </c>
      <c r="AX125" s="14" t="s">
        <v>68</v>
      </c>
      <c r="AY125" s="168" t="s">
        <v>124</v>
      </c>
    </row>
    <row r="126" spans="2:51" s="13" customFormat="1" ht="12">
      <c r="B126" s="160"/>
      <c r="D126" s="153" t="s">
        <v>137</v>
      </c>
      <c r="E126" s="161" t="s">
        <v>3</v>
      </c>
      <c r="F126" s="162" t="s">
        <v>250</v>
      </c>
      <c r="H126" s="161" t="s">
        <v>3</v>
      </c>
      <c r="I126" s="163"/>
      <c r="L126" s="160"/>
      <c r="M126" s="164"/>
      <c r="N126" s="165"/>
      <c r="O126" s="165"/>
      <c r="P126" s="165"/>
      <c r="Q126" s="165"/>
      <c r="R126" s="165"/>
      <c r="S126" s="165"/>
      <c r="T126" s="166"/>
      <c r="AT126" s="161" t="s">
        <v>137</v>
      </c>
      <c r="AU126" s="161" t="s">
        <v>78</v>
      </c>
      <c r="AV126" s="13" t="s">
        <v>76</v>
      </c>
      <c r="AW126" s="13" t="s">
        <v>30</v>
      </c>
      <c r="AX126" s="13" t="s">
        <v>68</v>
      </c>
      <c r="AY126" s="161" t="s">
        <v>124</v>
      </c>
    </row>
    <row r="127" spans="2:51" s="14" customFormat="1" ht="12">
      <c r="B127" s="167"/>
      <c r="D127" s="153" t="s">
        <v>137</v>
      </c>
      <c r="E127" s="168" t="s">
        <v>3</v>
      </c>
      <c r="F127" s="169" t="s">
        <v>196</v>
      </c>
      <c r="H127" s="170">
        <v>11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8" t="s">
        <v>137</v>
      </c>
      <c r="AU127" s="168" t="s">
        <v>78</v>
      </c>
      <c r="AV127" s="14" t="s">
        <v>78</v>
      </c>
      <c r="AW127" s="14" t="s">
        <v>30</v>
      </c>
      <c r="AX127" s="14" t="s">
        <v>68</v>
      </c>
      <c r="AY127" s="168" t="s">
        <v>124</v>
      </c>
    </row>
    <row r="128" spans="2:51" s="15" customFormat="1" ht="12">
      <c r="B128" s="189"/>
      <c r="D128" s="153" t="s">
        <v>137</v>
      </c>
      <c r="E128" s="190" t="s">
        <v>3</v>
      </c>
      <c r="F128" s="191" t="s">
        <v>217</v>
      </c>
      <c r="H128" s="192">
        <v>19</v>
      </c>
      <c r="I128" s="193"/>
      <c r="L128" s="189"/>
      <c r="M128" s="194"/>
      <c r="N128" s="195"/>
      <c r="O128" s="195"/>
      <c r="P128" s="195"/>
      <c r="Q128" s="195"/>
      <c r="R128" s="195"/>
      <c r="S128" s="195"/>
      <c r="T128" s="196"/>
      <c r="AT128" s="190" t="s">
        <v>137</v>
      </c>
      <c r="AU128" s="190" t="s">
        <v>78</v>
      </c>
      <c r="AV128" s="15" t="s">
        <v>131</v>
      </c>
      <c r="AW128" s="15" t="s">
        <v>30</v>
      </c>
      <c r="AX128" s="15" t="s">
        <v>76</v>
      </c>
      <c r="AY128" s="190" t="s">
        <v>124</v>
      </c>
    </row>
    <row r="129" spans="1:65" s="2" customFormat="1" ht="24.2" customHeight="1">
      <c r="A129" s="34"/>
      <c r="B129" s="139"/>
      <c r="C129" s="140" t="s">
        <v>171</v>
      </c>
      <c r="D129" s="140" t="s">
        <v>126</v>
      </c>
      <c r="E129" s="141" t="s">
        <v>251</v>
      </c>
      <c r="F129" s="142" t="s">
        <v>252</v>
      </c>
      <c r="G129" s="143" t="s">
        <v>245</v>
      </c>
      <c r="H129" s="144">
        <v>9.6</v>
      </c>
      <c r="I129" s="145"/>
      <c r="J129" s="146">
        <f>ROUND(I129*H129,2)</f>
        <v>0</v>
      </c>
      <c r="K129" s="142" t="s">
        <v>130</v>
      </c>
      <c r="L129" s="35"/>
      <c r="M129" s="147" t="s">
        <v>3</v>
      </c>
      <c r="N129" s="148" t="s">
        <v>39</v>
      </c>
      <c r="O129" s="55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131</v>
      </c>
      <c r="AT129" s="151" t="s">
        <v>126</v>
      </c>
      <c r="AU129" s="151" t="s">
        <v>78</v>
      </c>
      <c r="AY129" s="19" t="s">
        <v>124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9" t="s">
        <v>76</v>
      </c>
      <c r="BK129" s="152">
        <f>ROUND(I129*H129,2)</f>
        <v>0</v>
      </c>
      <c r="BL129" s="19" t="s">
        <v>131</v>
      </c>
      <c r="BM129" s="151" t="s">
        <v>253</v>
      </c>
    </row>
    <row r="130" spans="1:47" s="2" customFormat="1" ht="39">
      <c r="A130" s="34"/>
      <c r="B130" s="35"/>
      <c r="C130" s="34"/>
      <c r="D130" s="153" t="s">
        <v>133</v>
      </c>
      <c r="E130" s="34"/>
      <c r="F130" s="154" t="s">
        <v>254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133</v>
      </c>
      <c r="AU130" s="19" t="s">
        <v>78</v>
      </c>
    </row>
    <row r="131" spans="1:47" s="2" customFormat="1" ht="12">
      <c r="A131" s="34"/>
      <c r="B131" s="35"/>
      <c r="C131" s="34"/>
      <c r="D131" s="158" t="s">
        <v>135</v>
      </c>
      <c r="E131" s="34"/>
      <c r="F131" s="159" t="s">
        <v>255</v>
      </c>
      <c r="G131" s="34"/>
      <c r="H131" s="34"/>
      <c r="I131" s="155"/>
      <c r="J131" s="34"/>
      <c r="K131" s="34"/>
      <c r="L131" s="35"/>
      <c r="M131" s="156"/>
      <c r="N131" s="157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135</v>
      </c>
      <c r="AU131" s="19" t="s">
        <v>78</v>
      </c>
    </row>
    <row r="132" spans="2:51" s="13" customFormat="1" ht="12">
      <c r="B132" s="160"/>
      <c r="D132" s="153" t="s">
        <v>137</v>
      </c>
      <c r="E132" s="161" t="s">
        <v>3</v>
      </c>
      <c r="F132" s="162" t="s">
        <v>256</v>
      </c>
      <c r="H132" s="161" t="s">
        <v>3</v>
      </c>
      <c r="I132" s="163"/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137</v>
      </c>
      <c r="AU132" s="161" t="s">
        <v>78</v>
      </c>
      <c r="AV132" s="13" t="s">
        <v>76</v>
      </c>
      <c r="AW132" s="13" t="s">
        <v>30</v>
      </c>
      <c r="AX132" s="13" t="s">
        <v>68</v>
      </c>
      <c r="AY132" s="161" t="s">
        <v>124</v>
      </c>
    </row>
    <row r="133" spans="2:51" s="14" customFormat="1" ht="12">
      <c r="B133" s="167"/>
      <c r="D133" s="153" t="s">
        <v>137</v>
      </c>
      <c r="E133" s="168" t="s">
        <v>3</v>
      </c>
      <c r="F133" s="169" t="s">
        <v>257</v>
      </c>
      <c r="H133" s="170">
        <v>2.4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8" t="s">
        <v>137</v>
      </c>
      <c r="AU133" s="168" t="s">
        <v>78</v>
      </c>
      <c r="AV133" s="14" t="s">
        <v>78</v>
      </c>
      <c r="AW133" s="14" t="s">
        <v>30</v>
      </c>
      <c r="AX133" s="14" t="s">
        <v>68</v>
      </c>
      <c r="AY133" s="168" t="s">
        <v>124</v>
      </c>
    </row>
    <row r="134" spans="2:51" s="14" customFormat="1" ht="12">
      <c r="B134" s="167"/>
      <c r="D134" s="153" t="s">
        <v>137</v>
      </c>
      <c r="E134" s="168" t="s">
        <v>3</v>
      </c>
      <c r="F134" s="169" t="s">
        <v>258</v>
      </c>
      <c r="H134" s="170">
        <v>7.2</v>
      </c>
      <c r="I134" s="171"/>
      <c r="L134" s="167"/>
      <c r="M134" s="172"/>
      <c r="N134" s="173"/>
      <c r="O134" s="173"/>
      <c r="P134" s="173"/>
      <c r="Q134" s="173"/>
      <c r="R134" s="173"/>
      <c r="S134" s="173"/>
      <c r="T134" s="174"/>
      <c r="AT134" s="168" t="s">
        <v>137</v>
      </c>
      <c r="AU134" s="168" t="s">
        <v>78</v>
      </c>
      <c r="AV134" s="14" t="s">
        <v>78</v>
      </c>
      <c r="AW134" s="14" t="s">
        <v>30</v>
      </c>
      <c r="AX134" s="14" t="s">
        <v>68</v>
      </c>
      <c r="AY134" s="168" t="s">
        <v>124</v>
      </c>
    </row>
    <row r="135" spans="2:51" s="15" customFormat="1" ht="12">
      <c r="B135" s="189"/>
      <c r="D135" s="153" t="s">
        <v>137</v>
      </c>
      <c r="E135" s="190" t="s">
        <v>3</v>
      </c>
      <c r="F135" s="191" t="s">
        <v>217</v>
      </c>
      <c r="H135" s="192">
        <v>9.6</v>
      </c>
      <c r="I135" s="193"/>
      <c r="L135" s="189"/>
      <c r="M135" s="194"/>
      <c r="N135" s="195"/>
      <c r="O135" s="195"/>
      <c r="P135" s="195"/>
      <c r="Q135" s="195"/>
      <c r="R135" s="195"/>
      <c r="S135" s="195"/>
      <c r="T135" s="196"/>
      <c r="AT135" s="190" t="s">
        <v>137</v>
      </c>
      <c r="AU135" s="190" t="s">
        <v>78</v>
      </c>
      <c r="AV135" s="15" t="s">
        <v>131</v>
      </c>
      <c r="AW135" s="15" t="s">
        <v>30</v>
      </c>
      <c r="AX135" s="15" t="s">
        <v>76</v>
      </c>
      <c r="AY135" s="190" t="s">
        <v>124</v>
      </c>
    </row>
    <row r="136" spans="1:65" s="2" customFormat="1" ht="37.9" customHeight="1">
      <c r="A136" s="34"/>
      <c r="B136" s="139"/>
      <c r="C136" s="140" t="s">
        <v>162</v>
      </c>
      <c r="D136" s="140" t="s">
        <v>126</v>
      </c>
      <c r="E136" s="141" t="s">
        <v>259</v>
      </c>
      <c r="F136" s="142" t="s">
        <v>260</v>
      </c>
      <c r="G136" s="143" t="s">
        <v>245</v>
      </c>
      <c r="H136" s="144">
        <v>19</v>
      </c>
      <c r="I136" s="145"/>
      <c r="J136" s="146">
        <f>ROUND(I136*H136,2)</f>
        <v>0</v>
      </c>
      <c r="K136" s="142" t="s">
        <v>130</v>
      </c>
      <c r="L136" s="35"/>
      <c r="M136" s="147" t="s">
        <v>3</v>
      </c>
      <c r="N136" s="148" t="s">
        <v>39</v>
      </c>
      <c r="O136" s="55"/>
      <c r="P136" s="149">
        <f>O136*H136</f>
        <v>0</v>
      </c>
      <c r="Q136" s="149">
        <v>0</v>
      </c>
      <c r="R136" s="149">
        <f>Q136*H136</f>
        <v>0</v>
      </c>
      <c r="S136" s="149">
        <v>0</v>
      </c>
      <c r="T136" s="15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131</v>
      </c>
      <c r="AT136" s="151" t="s">
        <v>126</v>
      </c>
      <c r="AU136" s="151" t="s">
        <v>78</v>
      </c>
      <c r="AY136" s="19" t="s">
        <v>124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9" t="s">
        <v>76</v>
      </c>
      <c r="BK136" s="152">
        <f>ROUND(I136*H136,2)</f>
        <v>0</v>
      </c>
      <c r="BL136" s="19" t="s">
        <v>131</v>
      </c>
      <c r="BM136" s="151" t="s">
        <v>261</v>
      </c>
    </row>
    <row r="137" spans="1:47" s="2" customFormat="1" ht="39">
      <c r="A137" s="34"/>
      <c r="B137" s="35"/>
      <c r="C137" s="34"/>
      <c r="D137" s="153" t="s">
        <v>133</v>
      </c>
      <c r="E137" s="34"/>
      <c r="F137" s="154" t="s">
        <v>262</v>
      </c>
      <c r="G137" s="34"/>
      <c r="H137" s="34"/>
      <c r="I137" s="155"/>
      <c r="J137" s="34"/>
      <c r="K137" s="34"/>
      <c r="L137" s="35"/>
      <c r="M137" s="156"/>
      <c r="N137" s="157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133</v>
      </c>
      <c r="AU137" s="19" t="s">
        <v>78</v>
      </c>
    </row>
    <row r="138" spans="1:47" s="2" customFormat="1" ht="12">
      <c r="A138" s="34"/>
      <c r="B138" s="35"/>
      <c r="C138" s="34"/>
      <c r="D138" s="158" t="s">
        <v>135</v>
      </c>
      <c r="E138" s="34"/>
      <c r="F138" s="159" t="s">
        <v>263</v>
      </c>
      <c r="G138" s="34"/>
      <c r="H138" s="34"/>
      <c r="I138" s="155"/>
      <c r="J138" s="34"/>
      <c r="K138" s="34"/>
      <c r="L138" s="35"/>
      <c r="M138" s="156"/>
      <c r="N138" s="157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135</v>
      </c>
      <c r="AU138" s="19" t="s">
        <v>78</v>
      </c>
    </row>
    <row r="139" spans="2:51" s="13" customFormat="1" ht="12">
      <c r="B139" s="160"/>
      <c r="D139" s="153" t="s">
        <v>137</v>
      </c>
      <c r="E139" s="161" t="s">
        <v>3</v>
      </c>
      <c r="F139" s="162" t="s">
        <v>249</v>
      </c>
      <c r="H139" s="161" t="s">
        <v>3</v>
      </c>
      <c r="I139" s="163"/>
      <c r="L139" s="160"/>
      <c r="M139" s="164"/>
      <c r="N139" s="165"/>
      <c r="O139" s="165"/>
      <c r="P139" s="165"/>
      <c r="Q139" s="165"/>
      <c r="R139" s="165"/>
      <c r="S139" s="165"/>
      <c r="T139" s="166"/>
      <c r="AT139" s="161" t="s">
        <v>137</v>
      </c>
      <c r="AU139" s="161" t="s">
        <v>78</v>
      </c>
      <c r="AV139" s="13" t="s">
        <v>76</v>
      </c>
      <c r="AW139" s="13" t="s">
        <v>30</v>
      </c>
      <c r="AX139" s="13" t="s">
        <v>68</v>
      </c>
      <c r="AY139" s="161" t="s">
        <v>124</v>
      </c>
    </row>
    <row r="140" spans="2:51" s="14" customFormat="1" ht="12">
      <c r="B140" s="167"/>
      <c r="D140" s="153" t="s">
        <v>137</v>
      </c>
      <c r="E140" s="168" t="s">
        <v>3</v>
      </c>
      <c r="F140" s="169" t="s">
        <v>162</v>
      </c>
      <c r="H140" s="170">
        <v>8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137</v>
      </c>
      <c r="AU140" s="168" t="s">
        <v>78</v>
      </c>
      <c r="AV140" s="14" t="s">
        <v>78</v>
      </c>
      <c r="AW140" s="14" t="s">
        <v>30</v>
      </c>
      <c r="AX140" s="14" t="s">
        <v>68</v>
      </c>
      <c r="AY140" s="168" t="s">
        <v>124</v>
      </c>
    </row>
    <row r="141" spans="2:51" s="13" customFormat="1" ht="12">
      <c r="B141" s="160"/>
      <c r="D141" s="153" t="s">
        <v>137</v>
      </c>
      <c r="E141" s="161" t="s">
        <v>3</v>
      </c>
      <c r="F141" s="162" t="s">
        <v>250</v>
      </c>
      <c r="H141" s="161" t="s">
        <v>3</v>
      </c>
      <c r="I141" s="163"/>
      <c r="L141" s="160"/>
      <c r="M141" s="164"/>
      <c r="N141" s="165"/>
      <c r="O141" s="165"/>
      <c r="P141" s="165"/>
      <c r="Q141" s="165"/>
      <c r="R141" s="165"/>
      <c r="S141" s="165"/>
      <c r="T141" s="166"/>
      <c r="AT141" s="161" t="s">
        <v>137</v>
      </c>
      <c r="AU141" s="161" t="s">
        <v>78</v>
      </c>
      <c r="AV141" s="13" t="s">
        <v>76</v>
      </c>
      <c r="AW141" s="13" t="s">
        <v>30</v>
      </c>
      <c r="AX141" s="13" t="s">
        <v>68</v>
      </c>
      <c r="AY141" s="161" t="s">
        <v>124</v>
      </c>
    </row>
    <row r="142" spans="2:51" s="14" customFormat="1" ht="12">
      <c r="B142" s="167"/>
      <c r="D142" s="153" t="s">
        <v>137</v>
      </c>
      <c r="E142" s="168" t="s">
        <v>3</v>
      </c>
      <c r="F142" s="169" t="s">
        <v>196</v>
      </c>
      <c r="H142" s="170">
        <v>11</v>
      </c>
      <c r="I142" s="171"/>
      <c r="L142" s="167"/>
      <c r="M142" s="172"/>
      <c r="N142" s="173"/>
      <c r="O142" s="173"/>
      <c r="P142" s="173"/>
      <c r="Q142" s="173"/>
      <c r="R142" s="173"/>
      <c r="S142" s="173"/>
      <c r="T142" s="174"/>
      <c r="AT142" s="168" t="s">
        <v>137</v>
      </c>
      <c r="AU142" s="168" t="s">
        <v>78</v>
      </c>
      <c r="AV142" s="14" t="s">
        <v>78</v>
      </c>
      <c r="AW142" s="14" t="s">
        <v>30</v>
      </c>
      <c r="AX142" s="14" t="s">
        <v>68</v>
      </c>
      <c r="AY142" s="168" t="s">
        <v>124</v>
      </c>
    </row>
    <row r="143" spans="2:51" s="15" customFormat="1" ht="12">
      <c r="B143" s="189"/>
      <c r="D143" s="153" t="s">
        <v>137</v>
      </c>
      <c r="E143" s="190" t="s">
        <v>3</v>
      </c>
      <c r="F143" s="191" t="s">
        <v>217</v>
      </c>
      <c r="H143" s="192">
        <v>19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137</v>
      </c>
      <c r="AU143" s="190" t="s">
        <v>78</v>
      </c>
      <c r="AV143" s="15" t="s">
        <v>131</v>
      </c>
      <c r="AW143" s="15" t="s">
        <v>30</v>
      </c>
      <c r="AX143" s="15" t="s">
        <v>76</v>
      </c>
      <c r="AY143" s="190" t="s">
        <v>124</v>
      </c>
    </row>
    <row r="144" spans="1:65" s="2" customFormat="1" ht="37.9" customHeight="1">
      <c r="A144" s="34"/>
      <c r="B144" s="139"/>
      <c r="C144" s="140" t="s">
        <v>182</v>
      </c>
      <c r="D144" s="140" t="s">
        <v>126</v>
      </c>
      <c r="E144" s="141" t="s">
        <v>264</v>
      </c>
      <c r="F144" s="142" t="s">
        <v>265</v>
      </c>
      <c r="G144" s="143" t="s">
        <v>245</v>
      </c>
      <c r="H144" s="144">
        <v>95</v>
      </c>
      <c r="I144" s="145"/>
      <c r="J144" s="146">
        <f>ROUND(I144*H144,2)</f>
        <v>0</v>
      </c>
      <c r="K144" s="142" t="s">
        <v>130</v>
      </c>
      <c r="L144" s="35"/>
      <c r="M144" s="147" t="s">
        <v>3</v>
      </c>
      <c r="N144" s="148" t="s">
        <v>39</v>
      </c>
      <c r="O144" s="55"/>
      <c r="P144" s="149">
        <f>O144*H144</f>
        <v>0</v>
      </c>
      <c r="Q144" s="149">
        <v>0</v>
      </c>
      <c r="R144" s="149">
        <f>Q144*H144</f>
        <v>0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131</v>
      </c>
      <c r="AT144" s="151" t="s">
        <v>126</v>
      </c>
      <c r="AU144" s="151" t="s">
        <v>78</v>
      </c>
      <c r="AY144" s="19" t="s">
        <v>124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76</v>
      </c>
      <c r="BK144" s="152">
        <f>ROUND(I144*H144,2)</f>
        <v>0</v>
      </c>
      <c r="BL144" s="19" t="s">
        <v>131</v>
      </c>
      <c r="BM144" s="151" t="s">
        <v>266</v>
      </c>
    </row>
    <row r="145" spans="1:47" s="2" customFormat="1" ht="48.75">
      <c r="A145" s="34"/>
      <c r="B145" s="35"/>
      <c r="C145" s="34"/>
      <c r="D145" s="153" t="s">
        <v>133</v>
      </c>
      <c r="E145" s="34"/>
      <c r="F145" s="154" t="s">
        <v>267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133</v>
      </c>
      <c r="AU145" s="19" t="s">
        <v>78</v>
      </c>
    </row>
    <row r="146" spans="1:47" s="2" customFormat="1" ht="12">
      <c r="A146" s="34"/>
      <c r="B146" s="35"/>
      <c r="C146" s="34"/>
      <c r="D146" s="158" t="s">
        <v>135</v>
      </c>
      <c r="E146" s="34"/>
      <c r="F146" s="159" t="s">
        <v>268</v>
      </c>
      <c r="G146" s="34"/>
      <c r="H146" s="34"/>
      <c r="I146" s="155"/>
      <c r="J146" s="34"/>
      <c r="K146" s="34"/>
      <c r="L146" s="35"/>
      <c r="M146" s="156"/>
      <c r="N146" s="157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135</v>
      </c>
      <c r="AU146" s="19" t="s">
        <v>78</v>
      </c>
    </row>
    <row r="147" spans="2:51" s="13" customFormat="1" ht="12">
      <c r="B147" s="160"/>
      <c r="D147" s="153" t="s">
        <v>137</v>
      </c>
      <c r="E147" s="161" t="s">
        <v>3</v>
      </c>
      <c r="F147" s="162" t="s">
        <v>249</v>
      </c>
      <c r="H147" s="161" t="s">
        <v>3</v>
      </c>
      <c r="I147" s="163"/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137</v>
      </c>
      <c r="AU147" s="161" t="s">
        <v>78</v>
      </c>
      <c r="AV147" s="13" t="s">
        <v>76</v>
      </c>
      <c r="AW147" s="13" t="s">
        <v>30</v>
      </c>
      <c r="AX147" s="13" t="s">
        <v>68</v>
      </c>
      <c r="AY147" s="161" t="s">
        <v>124</v>
      </c>
    </row>
    <row r="148" spans="2:51" s="14" customFormat="1" ht="12">
      <c r="B148" s="167"/>
      <c r="D148" s="153" t="s">
        <v>137</v>
      </c>
      <c r="E148" s="168" t="s">
        <v>3</v>
      </c>
      <c r="F148" s="169" t="s">
        <v>162</v>
      </c>
      <c r="H148" s="170">
        <v>8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8" t="s">
        <v>137</v>
      </c>
      <c r="AU148" s="168" t="s">
        <v>78</v>
      </c>
      <c r="AV148" s="14" t="s">
        <v>78</v>
      </c>
      <c r="AW148" s="14" t="s">
        <v>30</v>
      </c>
      <c r="AX148" s="14" t="s">
        <v>68</v>
      </c>
      <c r="AY148" s="168" t="s">
        <v>124</v>
      </c>
    </row>
    <row r="149" spans="2:51" s="13" customFormat="1" ht="12">
      <c r="B149" s="160"/>
      <c r="D149" s="153" t="s">
        <v>137</v>
      </c>
      <c r="E149" s="161" t="s">
        <v>3</v>
      </c>
      <c r="F149" s="162" t="s">
        <v>250</v>
      </c>
      <c r="H149" s="161" t="s">
        <v>3</v>
      </c>
      <c r="I149" s="163"/>
      <c r="L149" s="160"/>
      <c r="M149" s="164"/>
      <c r="N149" s="165"/>
      <c r="O149" s="165"/>
      <c r="P149" s="165"/>
      <c r="Q149" s="165"/>
      <c r="R149" s="165"/>
      <c r="S149" s="165"/>
      <c r="T149" s="166"/>
      <c r="AT149" s="161" t="s">
        <v>137</v>
      </c>
      <c r="AU149" s="161" t="s">
        <v>78</v>
      </c>
      <c r="AV149" s="13" t="s">
        <v>76</v>
      </c>
      <c r="AW149" s="13" t="s">
        <v>30</v>
      </c>
      <c r="AX149" s="13" t="s">
        <v>68</v>
      </c>
      <c r="AY149" s="161" t="s">
        <v>124</v>
      </c>
    </row>
    <row r="150" spans="2:51" s="14" customFormat="1" ht="12">
      <c r="B150" s="167"/>
      <c r="D150" s="153" t="s">
        <v>137</v>
      </c>
      <c r="E150" s="168" t="s">
        <v>3</v>
      </c>
      <c r="F150" s="169" t="s">
        <v>196</v>
      </c>
      <c r="H150" s="170">
        <v>11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137</v>
      </c>
      <c r="AU150" s="168" t="s">
        <v>78</v>
      </c>
      <c r="AV150" s="14" t="s">
        <v>78</v>
      </c>
      <c r="AW150" s="14" t="s">
        <v>30</v>
      </c>
      <c r="AX150" s="14" t="s">
        <v>68</v>
      </c>
      <c r="AY150" s="168" t="s">
        <v>124</v>
      </c>
    </row>
    <row r="151" spans="2:51" s="15" customFormat="1" ht="12">
      <c r="B151" s="189"/>
      <c r="D151" s="153" t="s">
        <v>137</v>
      </c>
      <c r="E151" s="190" t="s">
        <v>3</v>
      </c>
      <c r="F151" s="191" t="s">
        <v>217</v>
      </c>
      <c r="H151" s="192">
        <v>19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137</v>
      </c>
      <c r="AU151" s="190" t="s">
        <v>78</v>
      </c>
      <c r="AV151" s="15" t="s">
        <v>131</v>
      </c>
      <c r="AW151" s="15" t="s">
        <v>30</v>
      </c>
      <c r="AX151" s="15" t="s">
        <v>76</v>
      </c>
      <c r="AY151" s="190" t="s">
        <v>124</v>
      </c>
    </row>
    <row r="152" spans="2:51" s="14" customFormat="1" ht="12">
      <c r="B152" s="167"/>
      <c r="D152" s="153" t="s">
        <v>137</v>
      </c>
      <c r="F152" s="169" t="s">
        <v>269</v>
      </c>
      <c r="H152" s="170">
        <v>95</v>
      </c>
      <c r="I152" s="171"/>
      <c r="L152" s="167"/>
      <c r="M152" s="172"/>
      <c r="N152" s="173"/>
      <c r="O152" s="173"/>
      <c r="P152" s="173"/>
      <c r="Q152" s="173"/>
      <c r="R152" s="173"/>
      <c r="S152" s="173"/>
      <c r="T152" s="174"/>
      <c r="AT152" s="168" t="s">
        <v>137</v>
      </c>
      <c r="AU152" s="168" t="s">
        <v>78</v>
      </c>
      <c r="AV152" s="14" t="s">
        <v>78</v>
      </c>
      <c r="AW152" s="14" t="s">
        <v>4</v>
      </c>
      <c r="AX152" s="14" t="s">
        <v>76</v>
      </c>
      <c r="AY152" s="168" t="s">
        <v>124</v>
      </c>
    </row>
    <row r="153" spans="1:65" s="2" customFormat="1" ht="24.2" customHeight="1">
      <c r="A153" s="34"/>
      <c r="B153" s="139"/>
      <c r="C153" s="140" t="s">
        <v>188</v>
      </c>
      <c r="D153" s="140" t="s">
        <v>126</v>
      </c>
      <c r="E153" s="141" t="s">
        <v>270</v>
      </c>
      <c r="F153" s="142" t="s">
        <v>271</v>
      </c>
      <c r="G153" s="143" t="s">
        <v>245</v>
      </c>
      <c r="H153" s="144">
        <v>19</v>
      </c>
      <c r="I153" s="145"/>
      <c r="J153" s="146">
        <f>ROUND(I153*H153,2)</f>
        <v>0</v>
      </c>
      <c r="K153" s="142" t="s">
        <v>130</v>
      </c>
      <c r="L153" s="35"/>
      <c r="M153" s="147" t="s">
        <v>3</v>
      </c>
      <c r="N153" s="148" t="s">
        <v>39</v>
      </c>
      <c r="O153" s="55"/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51" t="s">
        <v>131</v>
      </c>
      <c r="AT153" s="151" t="s">
        <v>126</v>
      </c>
      <c r="AU153" s="151" t="s">
        <v>78</v>
      </c>
      <c r="AY153" s="19" t="s">
        <v>124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9" t="s">
        <v>76</v>
      </c>
      <c r="BK153" s="152">
        <f>ROUND(I153*H153,2)</f>
        <v>0</v>
      </c>
      <c r="BL153" s="19" t="s">
        <v>131</v>
      </c>
      <c r="BM153" s="151" t="s">
        <v>272</v>
      </c>
    </row>
    <row r="154" spans="1:47" s="2" customFormat="1" ht="19.5">
      <c r="A154" s="34"/>
      <c r="B154" s="35"/>
      <c r="C154" s="34"/>
      <c r="D154" s="153" t="s">
        <v>133</v>
      </c>
      <c r="E154" s="34"/>
      <c r="F154" s="154" t="s">
        <v>273</v>
      </c>
      <c r="G154" s="34"/>
      <c r="H154" s="34"/>
      <c r="I154" s="155"/>
      <c r="J154" s="34"/>
      <c r="K154" s="34"/>
      <c r="L154" s="35"/>
      <c r="M154" s="156"/>
      <c r="N154" s="157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133</v>
      </c>
      <c r="AU154" s="19" t="s">
        <v>78</v>
      </c>
    </row>
    <row r="155" spans="1:47" s="2" customFormat="1" ht="12">
      <c r="A155" s="34"/>
      <c r="B155" s="35"/>
      <c r="C155" s="34"/>
      <c r="D155" s="158" t="s">
        <v>135</v>
      </c>
      <c r="E155" s="34"/>
      <c r="F155" s="159" t="s">
        <v>274</v>
      </c>
      <c r="G155" s="34"/>
      <c r="H155" s="34"/>
      <c r="I155" s="155"/>
      <c r="J155" s="34"/>
      <c r="K155" s="34"/>
      <c r="L155" s="35"/>
      <c r="M155" s="156"/>
      <c r="N155" s="157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9" t="s">
        <v>135</v>
      </c>
      <c r="AU155" s="19" t="s">
        <v>78</v>
      </c>
    </row>
    <row r="156" spans="2:51" s="13" customFormat="1" ht="12">
      <c r="B156" s="160"/>
      <c r="D156" s="153" t="s">
        <v>137</v>
      </c>
      <c r="E156" s="161" t="s">
        <v>3</v>
      </c>
      <c r="F156" s="162" t="s">
        <v>249</v>
      </c>
      <c r="H156" s="161" t="s">
        <v>3</v>
      </c>
      <c r="I156" s="163"/>
      <c r="L156" s="160"/>
      <c r="M156" s="164"/>
      <c r="N156" s="165"/>
      <c r="O156" s="165"/>
      <c r="P156" s="165"/>
      <c r="Q156" s="165"/>
      <c r="R156" s="165"/>
      <c r="S156" s="165"/>
      <c r="T156" s="166"/>
      <c r="AT156" s="161" t="s">
        <v>137</v>
      </c>
      <c r="AU156" s="161" t="s">
        <v>78</v>
      </c>
      <c r="AV156" s="13" t="s">
        <v>76</v>
      </c>
      <c r="AW156" s="13" t="s">
        <v>30</v>
      </c>
      <c r="AX156" s="13" t="s">
        <v>68</v>
      </c>
      <c r="AY156" s="161" t="s">
        <v>124</v>
      </c>
    </row>
    <row r="157" spans="2:51" s="14" customFormat="1" ht="12">
      <c r="B157" s="167"/>
      <c r="D157" s="153" t="s">
        <v>137</v>
      </c>
      <c r="E157" s="168" t="s">
        <v>3</v>
      </c>
      <c r="F157" s="169" t="s">
        <v>162</v>
      </c>
      <c r="H157" s="170">
        <v>8</v>
      </c>
      <c r="I157" s="171"/>
      <c r="L157" s="167"/>
      <c r="M157" s="172"/>
      <c r="N157" s="173"/>
      <c r="O157" s="173"/>
      <c r="P157" s="173"/>
      <c r="Q157" s="173"/>
      <c r="R157" s="173"/>
      <c r="S157" s="173"/>
      <c r="T157" s="174"/>
      <c r="AT157" s="168" t="s">
        <v>137</v>
      </c>
      <c r="AU157" s="168" t="s">
        <v>78</v>
      </c>
      <c r="AV157" s="14" t="s">
        <v>78</v>
      </c>
      <c r="AW157" s="14" t="s">
        <v>30</v>
      </c>
      <c r="AX157" s="14" t="s">
        <v>68</v>
      </c>
      <c r="AY157" s="168" t="s">
        <v>124</v>
      </c>
    </row>
    <row r="158" spans="2:51" s="13" customFormat="1" ht="12">
      <c r="B158" s="160"/>
      <c r="D158" s="153" t="s">
        <v>137</v>
      </c>
      <c r="E158" s="161" t="s">
        <v>3</v>
      </c>
      <c r="F158" s="162" t="s">
        <v>250</v>
      </c>
      <c r="H158" s="161" t="s">
        <v>3</v>
      </c>
      <c r="I158" s="163"/>
      <c r="L158" s="160"/>
      <c r="M158" s="164"/>
      <c r="N158" s="165"/>
      <c r="O158" s="165"/>
      <c r="P158" s="165"/>
      <c r="Q158" s="165"/>
      <c r="R158" s="165"/>
      <c r="S158" s="165"/>
      <c r="T158" s="166"/>
      <c r="AT158" s="161" t="s">
        <v>137</v>
      </c>
      <c r="AU158" s="161" t="s">
        <v>78</v>
      </c>
      <c r="AV158" s="13" t="s">
        <v>76</v>
      </c>
      <c r="AW158" s="13" t="s">
        <v>30</v>
      </c>
      <c r="AX158" s="13" t="s">
        <v>68</v>
      </c>
      <c r="AY158" s="161" t="s">
        <v>124</v>
      </c>
    </row>
    <row r="159" spans="2:51" s="14" customFormat="1" ht="12">
      <c r="B159" s="167"/>
      <c r="D159" s="153" t="s">
        <v>137</v>
      </c>
      <c r="E159" s="168" t="s">
        <v>3</v>
      </c>
      <c r="F159" s="169" t="s">
        <v>196</v>
      </c>
      <c r="H159" s="170">
        <v>11</v>
      </c>
      <c r="I159" s="171"/>
      <c r="L159" s="167"/>
      <c r="M159" s="172"/>
      <c r="N159" s="173"/>
      <c r="O159" s="173"/>
      <c r="P159" s="173"/>
      <c r="Q159" s="173"/>
      <c r="R159" s="173"/>
      <c r="S159" s="173"/>
      <c r="T159" s="174"/>
      <c r="AT159" s="168" t="s">
        <v>137</v>
      </c>
      <c r="AU159" s="168" t="s">
        <v>78</v>
      </c>
      <c r="AV159" s="14" t="s">
        <v>78</v>
      </c>
      <c r="AW159" s="14" t="s">
        <v>30</v>
      </c>
      <c r="AX159" s="14" t="s">
        <v>68</v>
      </c>
      <c r="AY159" s="168" t="s">
        <v>124</v>
      </c>
    </row>
    <row r="160" spans="2:51" s="15" customFormat="1" ht="12">
      <c r="B160" s="189"/>
      <c r="D160" s="153" t="s">
        <v>137</v>
      </c>
      <c r="E160" s="190" t="s">
        <v>3</v>
      </c>
      <c r="F160" s="191" t="s">
        <v>217</v>
      </c>
      <c r="H160" s="192">
        <v>19</v>
      </c>
      <c r="I160" s="193"/>
      <c r="L160" s="189"/>
      <c r="M160" s="194"/>
      <c r="N160" s="195"/>
      <c r="O160" s="195"/>
      <c r="P160" s="195"/>
      <c r="Q160" s="195"/>
      <c r="R160" s="195"/>
      <c r="S160" s="195"/>
      <c r="T160" s="196"/>
      <c r="AT160" s="190" t="s">
        <v>137</v>
      </c>
      <c r="AU160" s="190" t="s">
        <v>78</v>
      </c>
      <c r="AV160" s="15" t="s">
        <v>131</v>
      </c>
      <c r="AW160" s="15" t="s">
        <v>30</v>
      </c>
      <c r="AX160" s="15" t="s">
        <v>76</v>
      </c>
      <c r="AY160" s="190" t="s">
        <v>124</v>
      </c>
    </row>
    <row r="161" spans="1:65" s="2" customFormat="1" ht="33" customHeight="1">
      <c r="A161" s="34"/>
      <c r="B161" s="139"/>
      <c r="C161" s="140" t="s">
        <v>196</v>
      </c>
      <c r="D161" s="140" t="s">
        <v>126</v>
      </c>
      <c r="E161" s="141" t="s">
        <v>275</v>
      </c>
      <c r="F161" s="142" t="s">
        <v>276</v>
      </c>
      <c r="G161" s="143" t="s">
        <v>161</v>
      </c>
      <c r="H161" s="144">
        <v>34.2</v>
      </c>
      <c r="I161" s="145"/>
      <c r="J161" s="146">
        <f>ROUND(I161*H161,2)</f>
        <v>0</v>
      </c>
      <c r="K161" s="142" t="s">
        <v>130</v>
      </c>
      <c r="L161" s="35"/>
      <c r="M161" s="147" t="s">
        <v>3</v>
      </c>
      <c r="N161" s="148" t="s">
        <v>39</v>
      </c>
      <c r="O161" s="55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131</v>
      </c>
      <c r="AT161" s="151" t="s">
        <v>126</v>
      </c>
      <c r="AU161" s="151" t="s">
        <v>78</v>
      </c>
      <c r="AY161" s="19" t="s">
        <v>124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9" t="s">
        <v>76</v>
      </c>
      <c r="BK161" s="152">
        <f>ROUND(I161*H161,2)</f>
        <v>0</v>
      </c>
      <c r="BL161" s="19" t="s">
        <v>131</v>
      </c>
      <c r="BM161" s="151" t="s">
        <v>277</v>
      </c>
    </row>
    <row r="162" spans="1:47" s="2" customFormat="1" ht="29.25">
      <c r="A162" s="34"/>
      <c r="B162" s="35"/>
      <c r="C162" s="34"/>
      <c r="D162" s="153" t="s">
        <v>133</v>
      </c>
      <c r="E162" s="34"/>
      <c r="F162" s="154" t="s">
        <v>278</v>
      </c>
      <c r="G162" s="34"/>
      <c r="H162" s="34"/>
      <c r="I162" s="155"/>
      <c r="J162" s="34"/>
      <c r="K162" s="34"/>
      <c r="L162" s="35"/>
      <c r="M162" s="156"/>
      <c r="N162" s="157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133</v>
      </c>
      <c r="AU162" s="19" t="s">
        <v>78</v>
      </c>
    </row>
    <row r="163" spans="1:47" s="2" customFormat="1" ht="12">
      <c r="A163" s="34"/>
      <c r="B163" s="35"/>
      <c r="C163" s="34"/>
      <c r="D163" s="158" t="s">
        <v>135</v>
      </c>
      <c r="E163" s="34"/>
      <c r="F163" s="159" t="s">
        <v>279</v>
      </c>
      <c r="G163" s="34"/>
      <c r="H163" s="34"/>
      <c r="I163" s="155"/>
      <c r="J163" s="34"/>
      <c r="K163" s="34"/>
      <c r="L163" s="35"/>
      <c r="M163" s="156"/>
      <c r="N163" s="157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135</v>
      </c>
      <c r="AU163" s="19" t="s">
        <v>78</v>
      </c>
    </row>
    <row r="164" spans="2:51" s="13" customFormat="1" ht="12">
      <c r="B164" s="160"/>
      <c r="D164" s="153" t="s">
        <v>137</v>
      </c>
      <c r="E164" s="161" t="s">
        <v>3</v>
      </c>
      <c r="F164" s="162" t="s">
        <v>249</v>
      </c>
      <c r="H164" s="161" t="s">
        <v>3</v>
      </c>
      <c r="I164" s="163"/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137</v>
      </c>
      <c r="AU164" s="161" t="s">
        <v>78</v>
      </c>
      <c r="AV164" s="13" t="s">
        <v>76</v>
      </c>
      <c r="AW164" s="13" t="s">
        <v>30</v>
      </c>
      <c r="AX164" s="13" t="s">
        <v>68</v>
      </c>
      <c r="AY164" s="161" t="s">
        <v>124</v>
      </c>
    </row>
    <row r="165" spans="2:51" s="14" customFormat="1" ht="12">
      <c r="B165" s="167"/>
      <c r="D165" s="153" t="s">
        <v>137</v>
      </c>
      <c r="E165" s="168" t="s">
        <v>3</v>
      </c>
      <c r="F165" s="169" t="s">
        <v>162</v>
      </c>
      <c r="H165" s="170">
        <v>8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137</v>
      </c>
      <c r="AU165" s="168" t="s">
        <v>78</v>
      </c>
      <c r="AV165" s="14" t="s">
        <v>78</v>
      </c>
      <c r="AW165" s="14" t="s">
        <v>30</v>
      </c>
      <c r="AX165" s="14" t="s">
        <v>68</v>
      </c>
      <c r="AY165" s="168" t="s">
        <v>124</v>
      </c>
    </row>
    <row r="166" spans="2:51" s="13" customFormat="1" ht="12">
      <c r="B166" s="160"/>
      <c r="D166" s="153" t="s">
        <v>137</v>
      </c>
      <c r="E166" s="161" t="s">
        <v>3</v>
      </c>
      <c r="F166" s="162" t="s">
        <v>250</v>
      </c>
      <c r="H166" s="161" t="s">
        <v>3</v>
      </c>
      <c r="I166" s="163"/>
      <c r="L166" s="160"/>
      <c r="M166" s="164"/>
      <c r="N166" s="165"/>
      <c r="O166" s="165"/>
      <c r="P166" s="165"/>
      <c r="Q166" s="165"/>
      <c r="R166" s="165"/>
      <c r="S166" s="165"/>
      <c r="T166" s="166"/>
      <c r="AT166" s="161" t="s">
        <v>137</v>
      </c>
      <c r="AU166" s="161" t="s">
        <v>78</v>
      </c>
      <c r="AV166" s="13" t="s">
        <v>76</v>
      </c>
      <c r="AW166" s="13" t="s">
        <v>30</v>
      </c>
      <c r="AX166" s="13" t="s">
        <v>68</v>
      </c>
      <c r="AY166" s="161" t="s">
        <v>124</v>
      </c>
    </row>
    <row r="167" spans="2:51" s="14" customFormat="1" ht="12">
      <c r="B167" s="167"/>
      <c r="D167" s="153" t="s">
        <v>137</v>
      </c>
      <c r="E167" s="168" t="s">
        <v>3</v>
      </c>
      <c r="F167" s="169" t="s">
        <v>196</v>
      </c>
      <c r="H167" s="170">
        <v>11</v>
      </c>
      <c r="I167" s="171"/>
      <c r="L167" s="167"/>
      <c r="M167" s="172"/>
      <c r="N167" s="173"/>
      <c r="O167" s="173"/>
      <c r="P167" s="173"/>
      <c r="Q167" s="173"/>
      <c r="R167" s="173"/>
      <c r="S167" s="173"/>
      <c r="T167" s="174"/>
      <c r="AT167" s="168" t="s">
        <v>137</v>
      </c>
      <c r="AU167" s="168" t="s">
        <v>78</v>
      </c>
      <c r="AV167" s="14" t="s">
        <v>78</v>
      </c>
      <c r="AW167" s="14" t="s">
        <v>30</v>
      </c>
      <c r="AX167" s="14" t="s">
        <v>68</v>
      </c>
      <c r="AY167" s="168" t="s">
        <v>124</v>
      </c>
    </row>
    <row r="168" spans="2:51" s="15" customFormat="1" ht="12">
      <c r="B168" s="189"/>
      <c r="D168" s="153" t="s">
        <v>137</v>
      </c>
      <c r="E168" s="190" t="s">
        <v>3</v>
      </c>
      <c r="F168" s="191" t="s">
        <v>217</v>
      </c>
      <c r="H168" s="192">
        <v>19</v>
      </c>
      <c r="I168" s="193"/>
      <c r="L168" s="189"/>
      <c r="M168" s="194"/>
      <c r="N168" s="195"/>
      <c r="O168" s="195"/>
      <c r="P168" s="195"/>
      <c r="Q168" s="195"/>
      <c r="R168" s="195"/>
      <c r="S168" s="195"/>
      <c r="T168" s="196"/>
      <c r="AT168" s="190" t="s">
        <v>137</v>
      </c>
      <c r="AU168" s="190" t="s">
        <v>78</v>
      </c>
      <c r="AV168" s="15" t="s">
        <v>131</v>
      </c>
      <c r="AW168" s="15" t="s">
        <v>30</v>
      </c>
      <c r="AX168" s="15" t="s">
        <v>76</v>
      </c>
      <c r="AY168" s="190" t="s">
        <v>124</v>
      </c>
    </row>
    <row r="169" spans="2:51" s="14" customFormat="1" ht="12">
      <c r="B169" s="167"/>
      <c r="D169" s="153" t="s">
        <v>137</v>
      </c>
      <c r="F169" s="169" t="s">
        <v>280</v>
      </c>
      <c r="H169" s="170">
        <v>34.2</v>
      </c>
      <c r="I169" s="171"/>
      <c r="L169" s="167"/>
      <c r="M169" s="172"/>
      <c r="N169" s="173"/>
      <c r="O169" s="173"/>
      <c r="P169" s="173"/>
      <c r="Q169" s="173"/>
      <c r="R169" s="173"/>
      <c r="S169" s="173"/>
      <c r="T169" s="174"/>
      <c r="AT169" s="168" t="s">
        <v>137</v>
      </c>
      <c r="AU169" s="168" t="s">
        <v>78</v>
      </c>
      <c r="AV169" s="14" t="s">
        <v>78</v>
      </c>
      <c r="AW169" s="14" t="s">
        <v>4</v>
      </c>
      <c r="AX169" s="14" t="s">
        <v>76</v>
      </c>
      <c r="AY169" s="168" t="s">
        <v>124</v>
      </c>
    </row>
    <row r="170" spans="2:63" s="12" customFormat="1" ht="22.9" customHeight="1">
      <c r="B170" s="126"/>
      <c r="D170" s="127" t="s">
        <v>67</v>
      </c>
      <c r="E170" s="137" t="s">
        <v>78</v>
      </c>
      <c r="F170" s="137" t="s">
        <v>281</v>
      </c>
      <c r="I170" s="129"/>
      <c r="J170" s="138">
        <f>BK170</f>
        <v>0</v>
      </c>
      <c r="L170" s="126"/>
      <c r="M170" s="131"/>
      <c r="N170" s="132"/>
      <c r="O170" s="132"/>
      <c r="P170" s="133">
        <f>SUM(P171:P175)</f>
        <v>0</v>
      </c>
      <c r="Q170" s="132"/>
      <c r="R170" s="133">
        <f>SUM(R171:R175)</f>
        <v>4.30755</v>
      </c>
      <c r="S170" s="132"/>
      <c r="T170" s="134">
        <f>SUM(T171:T175)</f>
        <v>0</v>
      </c>
      <c r="AR170" s="127" t="s">
        <v>76</v>
      </c>
      <c r="AT170" s="135" t="s">
        <v>67</v>
      </c>
      <c r="AU170" s="135" t="s">
        <v>76</v>
      </c>
      <c r="AY170" s="127" t="s">
        <v>124</v>
      </c>
      <c r="BK170" s="136">
        <f>SUM(BK171:BK175)</f>
        <v>0</v>
      </c>
    </row>
    <row r="171" spans="1:65" s="2" customFormat="1" ht="44.25" customHeight="1">
      <c r="A171" s="34"/>
      <c r="B171" s="139"/>
      <c r="C171" s="140" t="s">
        <v>282</v>
      </c>
      <c r="D171" s="140" t="s">
        <v>126</v>
      </c>
      <c r="E171" s="141" t="s">
        <v>283</v>
      </c>
      <c r="F171" s="142" t="s">
        <v>284</v>
      </c>
      <c r="G171" s="143" t="s">
        <v>237</v>
      </c>
      <c r="H171" s="144">
        <v>15</v>
      </c>
      <c r="I171" s="145"/>
      <c r="J171" s="146">
        <f>ROUND(I171*H171,2)</f>
        <v>0</v>
      </c>
      <c r="K171" s="142" t="s">
        <v>130</v>
      </c>
      <c r="L171" s="35"/>
      <c r="M171" s="147" t="s">
        <v>3</v>
      </c>
      <c r="N171" s="148" t="s">
        <v>39</v>
      </c>
      <c r="O171" s="55"/>
      <c r="P171" s="149">
        <f>O171*H171</f>
        <v>0</v>
      </c>
      <c r="Q171" s="149">
        <v>0.28717</v>
      </c>
      <c r="R171" s="149">
        <f>Q171*H171</f>
        <v>4.30755</v>
      </c>
      <c r="S171" s="149">
        <v>0</v>
      </c>
      <c r="T171" s="15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1" t="s">
        <v>131</v>
      </c>
      <c r="AT171" s="151" t="s">
        <v>126</v>
      </c>
      <c r="AU171" s="151" t="s">
        <v>78</v>
      </c>
      <c r="AY171" s="19" t="s">
        <v>124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9" t="s">
        <v>76</v>
      </c>
      <c r="BK171" s="152">
        <f>ROUND(I171*H171,2)</f>
        <v>0</v>
      </c>
      <c r="BL171" s="19" t="s">
        <v>131</v>
      </c>
      <c r="BM171" s="151" t="s">
        <v>285</v>
      </c>
    </row>
    <row r="172" spans="1:47" s="2" customFormat="1" ht="39">
      <c r="A172" s="34"/>
      <c r="B172" s="35"/>
      <c r="C172" s="34"/>
      <c r="D172" s="153" t="s">
        <v>133</v>
      </c>
      <c r="E172" s="34"/>
      <c r="F172" s="154" t="s">
        <v>286</v>
      </c>
      <c r="G172" s="34"/>
      <c r="H172" s="34"/>
      <c r="I172" s="155"/>
      <c r="J172" s="34"/>
      <c r="K172" s="34"/>
      <c r="L172" s="35"/>
      <c r="M172" s="156"/>
      <c r="N172" s="157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133</v>
      </c>
      <c r="AU172" s="19" t="s">
        <v>78</v>
      </c>
    </row>
    <row r="173" spans="1:47" s="2" customFormat="1" ht="12">
      <c r="A173" s="34"/>
      <c r="B173" s="35"/>
      <c r="C173" s="34"/>
      <c r="D173" s="158" t="s">
        <v>135</v>
      </c>
      <c r="E173" s="34"/>
      <c r="F173" s="159" t="s">
        <v>287</v>
      </c>
      <c r="G173" s="34"/>
      <c r="H173" s="34"/>
      <c r="I173" s="155"/>
      <c r="J173" s="34"/>
      <c r="K173" s="34"/>
      <c r="L173" s="35"/>
      <c r="M173" s="156"/>
      <c r="N173" s="157"/>
      <c r="O173" s="55"/>
      <c r="P173" s="55"/>
      <c r="Q173" s="55"/>
      <c r="R173" s="55"/>
      <c r="S173" s="55"/>
      <c r="T173" s="56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9" t="s">
        <v>135</v>
      </c>
      <c r="AU173" s="19" t="s">
        <v>78</v>
      </c>
    </row>
    <row r="174" spans="2:51" s="13" customFormat="1" ht="12">
      <c r="B174" s="160"/>
      <c r="D174" s="153" t="s">
        <v>137</v>
      </c>
      <c r="E174" s="161" t="s">
        <v>3</v>
      </c>
      <c r="F174" s="162" t="s">
        <v>288</v>
      </c>
      <c r="H174" s="161" t="s">
        <v>3</v>
      </c>
      <c r="I174" s="163"/>
      <c r="L174" s="160"/>
      <c r="M174" s="164"/>
      <c r="N174" s="165"/>
      <c r="O174" s="165"/>
      <c r="P174" s="165"/>
      <c r="Q174" s="165"/>
      <c r="R174" s="165"/>
      <c r="S174" s="165"/>
      <c r="T174" s="166"/>
      <c r="AT174" s="161" t="s">
        <v>137</v>
      </c>
      <c r="AU174" s="161" t="s">
        <v>78</v>
      </c>
      <c r="AV174" s="13" t="s">
        <v>76</v>
      </c>
      <c r="AW174" s="13" t="s">
        <v>30</v>
      </c>
      <c r="AX174" s="13" t="s">
        <v>68</v>
      </c>
      <c r="AY174" s="161" t="s">
        <v>124</v>
      </c>
    </row>
    <row r="175" spans="2:51" s="14" customFormat="1" ht="12">
      <c r="B175" s="167"/>
      <c r="D175" s="153" t="s">
        <v>137</v>
      </c>
      <c r="E175" s="168" t="s">
        <v>3</v>
      </c>
      <c r="F175" s="169" t="s">
        <v>9</v>
      </c>
      <c r="H175" s="170">
        <v>15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137</v>
      </c>
      <c r="AU175" s="168" t="s">
        <v>78</v>
      </c>
      <c r="AV175" s="14" t="s">
        <v>78</v>
      </c>
      <c r="AW175" s="14" t="s">
        <v>30</v>
      </c>
      <c r="AX175" s="14" t="s">
        <v>76</v>
      </c>
      <c r="AY175" s="168" t="s">
        <v>124</v>
      </c>
    </row>
    <row r="176" spans="2:63" s="12" customFormat="1" ht="22.9" customHeight="1">
      <c r="B176" s="126"/>
      <c r="D176" s="127" t="s">
        <v>67</v>
      </c>
      <c r="E176" s="137" t="s">
        <v>131</v>
      </c>
      <c r="F176" s="137" t="s">
        <v>289</v>
      </c>
      <c r="I176" s="129"/>
      <c r="J176" s="138">
        <f>BK176</f>
        <v>0</v>
      </c>
      <c r="L176" s="126"/>
      <c r="M176" s="131"/>
      <c r="N176" s="132"/>
      <c r="O176" s="132"/>
      <c r="P176" s="133">
        <f>P177</f>
        <v>0</v>
      </c>
      <c r="Q176" s="132"/>
      <c r="R176" s="133">
        <f>R177</f>
        <v>0</v>
      </c>
      <c r="S176" s="132"/>
      <c r="T176" s="134">
        <f>T177</f>
        <v>0</v>
      </c>
      <c r="AR176" s="127" t="s">
        <v>76</v>
      </c>
      <c r="AT176" s="135" t="s">
        <v>67</v>
      </c>
      <c r="AU176" s="135" t="s">
        <v>76</v>
      </c>
      <c r="AY176" s="127" t="s">
        <v>124</v>
      </c>
      <c r="BK176" s="136">
        <f>BK177</f>
        <v>0</v>
      </c>
    </row>
    <row r="177" spans="2:63" s="12" customFormat="1" ht="20.85" customHeight="1">
      <c r="B177" s="126"/>
      <c r="D177" s="127" t="s">
        <v>67</v>
      </c>
      <c r="E177" s="137" t="s">
        <v>290</v>
      </c>
      <c r="F177" s="137" t="s">
        <v>291</v>
      </c>
      <c r="I177" s="129"/>
      <c r="J177" s="138">
        <f>BK177</f>
        <v>0</v>
      </c>
      <c r="L177" s="126"/>
      <c r="M177" s="131"/>
      <c r="N177" s="132"/>
      <c r="O177" s="132"/>
      <c r="P177" s="133">
        <f>SUM(P178:P180)</f>
        <v>0</v>
      </c>
      <c r="Q177" s="132"/>
      <c r="R177" s="133">
        <f>SUM(R178:R180)</f>
        <v>0</v>
      </c>
      <c r="S177" s="132"/>
      <c r="T177" s="134">
        <f>SUM(T178:T180)</f>
        <v>0</v>
      </c>
      <c r="AR177" s="127" t="s">
        <v>76</v>
      </c>
      <c r="AT177" s="135" t="s">
        <v>67</v>
      </c>
      <c r="AU177" s="135" t="s">
        <v>78</v>
      </c>
      <c r="AY177" s="127" t="s">
        <v>124</v>
      </c>
      <c r="BK177" s="136">
        <f>SUM(BK178:BK180)</f>
        <v>0</v>
      </c>
    </row>
    <row r="178" spans="1:65" s="2" customFormat="1" ht="24.2" customHeight="1">
      <c r="A178" s="34"/>
      <c r="B178" s="139"/>
      <c r="C178" s="140" t="s">
        <v>292</v>
      </c>
      <c r="D178" s="140" t="s">
        <v>126</v>
      </c>
      <c r="E178" s="141" t="s">
        <v>293</v>
      </c>
      <c r="F178" s="142" t="s">
        <v>294</v>
      </c>
      <c r="G178" s="143" t="s">
        <v>295</v>
      </c>
      <c r="H178" s="144">
        <v>1</v>
      </c>
      <c r="I178" s="145"/>
      <c r="J178" s="146">
        <f>ROUND(I178*H178,2)</f>
        <v>0</v>
      </c>
      <c r="K178" s="142" t="s">
        <v>3</v>
      </c>
      <c r="L178" s="35"/>
      <c r="M178" s="147" t="s">
        <v>3</v>
      </c>
      <c r="N178" s="148" t="s">
        <v>39</v>
      </c>
      <c r="O178" s="55"/>
      <c r="P178" s="149">
        <f>O178*H178</f>
        <v>0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131</v>
      </c>
      <c r="AT178" s="151" t="s">
        <v>126</v>
      </c>
      <c r="AU178" s="151" t="s">
        <v>146</v>
      </c>
      <c r="AY178" s="19" t="s">
        <v>124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9" t="s">
        <v>76</v>
      </c>
      <c r="BK178" s="152">
        <f>ROUND(I178*H178,2)</f>
        <v>0</v>
      </c>
      <c r="BL178" s="19" t="s">
        <v>131</v>
      </c>
      <c r="BM178" s="151" t="s">
        <v>296</v>
      </c>
    </row>
    <row r="179" spans="1:47" s="2" customFormat="1" ht="19.5">
      <c r="A179" s="34"/>
      <c r="B179" s="35"/>
      <c r="C179" s="34"/>
      <c r="D179" s="153" t="s">
        <v>133</v>
      </c>
      <c r="E179" s="34"/>
      <c r="F179" s="154" t="s">
        <v>294</v>
      </c>
      <c r="G179" s="34"/>
      <c r="H179" s="34"/>
      <c r="I179" s="155"/>
      <c r="J179" s="34"/>
      <c r="K179" s="34"/>
      <c r="L179" s="35"/>
      <c r="M179" s="156"/>
      <c r="N179" s="157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9" t="s">
        <v>133</v>
      </c>
      <c r="AU179" s="19" t="s">
        <v>146</v>
      </c>
    </row>
    <row r="180" spans="1:47" s="2" customFormat="1" ht="58.5">
      <c r="A180" s="34"/>
      <c r="B180" s="35"/>
      <c r="C180" s="34"/>
      <c r="D180" s="153" t="s">
        <v>297</v>
      </c>
      <c r="E180" s="34"/>
      <c r="F180" s="197" t="s">
        <v>298</v>
      </c>
      <c r="G180" s="34"/>
      <c r="H180" s="34"/>
      <c r="I180" s="155"/>
      <c r="J180" s="34"/>
      <c r="K180" s="34"/>
      <c r="L180" s="35"/>
      <c r="M180" s="156"/>
      <c r="N180" s="157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297</v>
      </c>
      <c r="AU180" s="19" t="s">
        <v>146</v>
      </c>
    </row>
    <row r="181" spans="2:63" s="12" customFormat="1" ht="22.9" customHeight="1">
      <c r="B181" s="126"/>
      <c r="D181" s="127" t="s">
        <v>67</v>
      </c>
      <c r="E181" s="137" t="s">
        <v>162</v>
      </c>
      <c r="F181" s="137" t="s">
        <v>299</v>
      </c>
      <c r="I181" s="129"/>
      <c r="J181" s="138">
        <f>BK181</f>
        <v>0</v>
      </c>
      <c r="L181" s="126"/>
      <c r="M181" s="131"/>
      <c r="N181" s="132"/>
      <c r="O181" s="132"/>
      <c r="P181" s="133">
        <f>SUM(P182:P186)</f>
        <v>0</v>
      </c>
      <c r="Q181" s="132"/>
      <c r="R181" s="133">
        <f>SUM(R182:R186)</f>
        <v>0</v>
      </c>
      <c r="S181" s="132"/>
      <c r="T181" s="134">
        <f>SUM(T182:T186)</f>
        <v>2.34</v>
      </c>
      <c r="AR181" s="127" t="s">
        <v>76</v>
      </c>
      <c r="AT181" s="135" t="s">
        <v>67</v>
      </c>
      <c r="AU181" s="135" t="s">
        <v>76</v>
      </c>
      <c r="AY181" s="127" t="s">
        <v>124</v>
      </c>
      <c r="BK181" s="136">
        <f>SUM(BK182:BK186)</f>
        <v>0</v>
      </c>
    </row>
    <row r="182" spans="1:65" s="2" customFormat="1" ht="16.5" customHeight="1">
      <c r="A182" s="34"/>
      <c r="B182" s="139"/>
      <c r="C182" s="140" t="s">
        <v>300</v>
      </c>
      <c r="D182" s="140" t="s">
        <v>126</v>
      </c>
      <c r="E182" s="141" t="s">
        <v>301</v>
      </c>
      <c r="F182" s="142" t="s">
        <v>302</v>
      </c>
      <c r="G182" s="143" t="s">
        <v>237</v>
      </c>
      <c r="H182" s="144">
        <v>13</v>
      </c>
      <c r="I182" s="145"/>
      <c r="J182" s="146">
        <f>ROUND(I182*H182,2)</f>
        <v>0</v>
      </c>
      <c r="K182" s="142" t="s">
        <v>130</v>
      </c>
      <c r="L182" s="35"/>
      <c r="M182" s="147" t="s">
        <v>3</v>
      </c>
      <c r="N182" s="148" t="s">
        <v>39</v>
      </c>
      <c r="O182" s="55"/>
      <c r="P182" s="149">
        <f>O182*H182</f>
        <v>0</v>
      </c>
      <c r="Q182" s="149">
        <v>0</v>
      </c>
      <c r="R182" s="149">
        <f>Q182*H182</f>
        <v>0</v>
      </c>
      <c r="S182" s="149">
        <v>0.18</v>
      </c>
      <c r="T182" s="150">
        <f>S182*H182</f>
        <v>2.34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1" t="s">
        <v>131</v>
      </c>
      <c r="AT182" s="151" t="s">
        <v>126</v>
      </c>
      <c r="AU182" s="151" t="s">
        <v>78</v>
      </c>
      <c r="AY182" s="19" t="s">
        <v>124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9" t="s">
        <v>76</v>
      </c>
      <c r="BK182" s="152">
        <f>ROUND(I182*H182,2)</f>
        <v>0</v>
      </c>
      <c r="BL182" s="19" t="s">
        <v>131</v>
      </c>
      <c r="BM182" s="151" t="s">
        <v>303</v>
      </c>
    </row>
    <row r="183" spans="1:47" s="2" customFormat="1" ht="19.5">
      <c r="A183" s="34"/>
      <c r="B183" s="35"/>
      <c r="C183" s="34"/>
      <c r="D183" s="153" t="s">
        <v>133</v>
      </c>
      <c r="E183" s="34"/>
      <c r="F183" s="154" t="s">
        <v>304</v>
      </c>
      <c r="G183" s="34"/>
      <c r="H183" s="34"/>
      <c r="I183" s="155"/>
      <c r="J183" s="34"/>
      <c r="K183" s="34"/>
      <c r="L183" s="35"/>
      <c r="M183" s="156"/>
      <c r="N183" s="157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133</v>
      </c>
      <c r="AU183" s="19" t="s">
        <v>78</v>
      </c>
    </row>
    <row r="184" spans="1:47" s="2" customFormat="1" ht="12">
      <c r="A184" s="34"/>
      <c r="B184" s="35"/>
      <c r="C184" s="34"/>
      <c r="D184" s="158" t="s">
        <v>135</v>
      </c>
      <c r="E184" s="34"/>
      <c r="F184" s="159" t="s">
        <v>305</v>
      </c>
      <c r="G184" s="34"/>
      <c r="H184" s="34"/>
      <c r="I184" s="155"/>
      <c r="J184" s="34"/>
      <c r="K184" s="34"/>
      <c r="L184" s="35"/>
      <c r="M184" s="156"/>
      <c r="N184" s="157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9" t="s">
        <v>135</v>
      </c>
      <c r="AU184" s="19" t="s">
        <v>78</v>
      </c>
    </row>
    <row r="185" spans="2:51" s="13" customFormat="1" ht="12">
      <c r="B185" s="160"/>
      <c r="D185" s="153" t="s">
        <v>137</v>
      </c>
      <c r="E185" s="161" t="s">
        <v>3</v>
      </c>
      <c r="F185" s="162" t="s">
        <v>306</v>
      </c>
      <c r="H185" s="161" t="s">
        <v>3</v>
      </c>
      <c r="I185" s="163"/>
      <c r="L185" s="160"/>
      <c r="M185" s="164"/>
      <c r="N185" s="165"/>
      <c r="O185" s="165"/>
      <c r="P185" s="165"/>
      <c r="Q185" s="165"/>
      <c r="R185" s="165"/>
      <c r="S185" s="165"/>
      <c r="T185" s="166"/>
      <c r="AT185" s="161" t="s">
        <v>137</v>
      </c>
      <c r="AU185" s="161" t="s">
        <v>78</v>
      </c>
      <c r="AV185" s="13" t="s">
        <v>76</v>
      </c>
      <c r="AW185" s="13" t="s">
        <v>30</v>
      </c>
      <c r="AX185" s="13" t="s">
        <v>68</v>
      </c>
      <c r="AY185" s="161" t="s">
        <v>124</v>
      </c>
    </row>
    <row r="186" spans="2:51" s="14" customFormat="1" ht="12">
      <c r="B186" s="167"/>
      <c r="D186" s="153" t="s">
        <v>137</v>
      </c>
      <c r="E186" s="168" t="s">
        <v>3</v>
      </c>
      <c r="F186" s="169" t="s">
        <v>292</v>
      </c>
      <c r="H186" s="170">
        <v>13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137</v>
      </c>
      <c r="AU186" s="168" t="s">
        <v>78</v>
      </c>
      <c r="AV186" s="14" t="s">
        <v>78</v>
      </c>
      <c r="AW186" s="14" t="s">
        <v>30</v>
      </c>
      <c r="AX186" s="14" t="s">
        <v>76</v>
      </c>
      <c r="AY186" s="168" t="s">
        <v>124</v>
      </c>
    </row>
    <row r="187" spans="2:63" s="12" customFormat="1" ht="22.9" customHeight="1">
      <c r="B187" s="126"/>
      <c r="D187" s="127" t="s">
        <v>67</v>
      </c>
      <c r="E187" s="137" t="s">
        <v>182</v>
      </c>
      <c r="F187" s="137" t="s">
        <v>307</v>
      </c>
      <c r="I187" s="129"/>
      <c r="J187" s="138">
        <f>BK187</f>
        <v>0</v>
      </c>
      <c r="L187" s="126"/>
      <c r="M187" s="131"/>
      <c r="N187" s="132"/>
      <c r="O187" s="132"/>
      <c r="P187" s="133">
        <f>SUM(P188:P289)</f>
        <v>0</v>
      </c>
      <c r="Q187" s="132"/>
      <c r="R187" s="133">
        <f>SUM(R188:R289)</f>
        <v>0</v>
      </c>
      <c r="S187" s="132"/>
      <c r="T187" s="134">
        <f>SUM(T188:T289)</f>
        <v>44.67298500000001</v>
      </c>
      <c r="AR187" s="127" t="s">
        <v>76</v>
      </c>
      <c r="AT187" s="135" t="s">
        <v>67</v>
      </c>
      <c r="AU187" s="135" t="s">
        <v>76</v>
      </c>
      <c r="AY187" s="127" t="s">
        <v>124</v>
      </c>
      <c r="BK187" s="136">
        <f>SUM(BK188:BK289)</f>
        <v>0</v>
      </c>
    </row>
    <row r="188" spans="1:65" s="2" customFormat="1" ht="24.2" customHeight="1">
      <c r="A188" s="34"/>
      <c r="B188" s="139"/>
      <c r="C188" s="140" t="s">
        <v>9</v>
      </c>
      <c r="D188" s="140" t="s">
        <v>126</v>
      </c>
      <c r="E188" s="141" t="s">
        <v>308</v>
      </c>
      <c r="F188" s="142" t="s">
        <v>309</v>
      </c>
      <c r="G188" s="143" t="s">
        <v>237</v>
      </c>
      <c r="H188" s="144">
        <v>28.8</v>
      </c>
      <c r="I188" s="145"/>
      <c r="J188" s="146">
        <f>ROUND(I188*H188,2)</f>
        <v>0</v>
      </c>
      <c r="K188" s="142" t="s">
        <v>130</v>
      </c>
      <c r="L188" s="35"/>
      <c r="M188" s="147" t="s">
        <v>3</v>
      </c>
      <c r="N188" s="148" t="s">
        <v>39</v>
      </c>
      <c r="O188" s="55"/>
      <c r="P188" s="149">
        <f>O188*H188</f>
        <v>0</v>
      </c>
      <c r="Q188" s="149">
        <v>0</v>
      </c>
      <c r="R188" s="149">
        <f>Q188*H188</f>
        <v>0</v>
      </c>
      <c r="S188" s="149">
        <v>0.006</v>
      </c>
      <c r="T188" s="150">
        <f>S188*H188</f>
        <v>0.1728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1" t="s">
        <v>310</v>
      </c>
      <c r="AT188" s="151" t="s">
        <v>126</v>
      </c>
      <c r="AU188" s="151" t="s">
        <v>78</v>
      </c>
      <c r="AY188" s="19" t="s">
        <v>124</v>
      </c>
      <c r="BE188" s="152">
        <f>IF(N188="základní",J188,0)</f>
        <v>0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9" t="s">
        <v>76</v>
      </c>
      <c r="BK188" s="152">
        <f>ROUND(I188*H188,2)</f>
        <v>0</v>
      </c>
      <c r="BL188" s="19" t="s">
        <v>310</v>
      </c>
      <c r="BM188" s="151" t="s">
        <v>311</v>
      </c>
    </row>
    <row r="189" spans="1:47" s="2" customFormat="1" ht="19.5">
      <c r="A189" s="34"/>
      <c r="B189" s="35"/>
      <c r="C189" s="34"/>
      <c r="D189" s="153" t="s">
        <v>133</v>
      </c>
      <c r="E189" s="34"/>
      <c r="F189" s="154" t="s">
        <v>312</v>
      </c>
      <c r="G189" s="34"/>
      <c r="H189" s="34"/>
      <c r="I189" s="155"/>
      <c r="J189" s="34"/>
      <c r="K189" s="34"/>
      <c r="L189" s="35"/>
      <c r="M189" s="156"/>
      <c r="N189" s="157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133</v>
      </c>
      <c r="AU189" s="19" t="s">
        <v>78</v>
      </c>
    </row>
    <row r="190" spans="1:47" s="2" customFormat="1" ht="12">
      <c r="A190" s="34"/>
      <c r="B190" s="35"/>
      <c r="C190" s="34"/>
      <c r="D190" s="158" t="s">
        <v>135</v>
      </c>
      <c r="E190" s="34"/>
      <c r="F190" s="159" t="s">
        <v>313</v>
      </c>
      <c r="G190" s="34"/>
      <c r="H190" s="34"/>
      <c r="I190" s="155"/>
      <c r="J190" s="34"/>
      <c r="K190" s="34"/>
      <c r="L190" s="35"/>
      <c r="M190" s="156"/>
      <c r="N190" s="157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135</v>
      </c>
      <c r="AU190" s="19" t="s">
        <v>78</v>
      </c>
    </row>
    <row r="191" spans="2:51" s="13" customFormat="1" ht="12">
      <c r="B191" s="160"/>
      <c r="D191" s="153" t="s">
        <v>137</v>
      </c>
      <c r="E191" s="161" t="s">
        <v>3</v>
      </c>
      <c r="F191" s="162" t="s">
        <v>314</v>
      </c>
      <c r="H191" s="161" t="s">
        <v>3</v>
      </c>
      <c r="I191" s="163"/>
      <c r="L191" s="160"/>
      <c r="M191" s="164"/>
      <c r="N191" s="165"/>
      <c r="O191" s="165"/>
      <c r="P191" s="165"/>
      <c r="Q191" s="165"/>
      <c r="R191" s="165"/>
      <c r="S191" s="165"/>
      <c r="T191" s="166"/>
      <c r="AT191" s="161" t="s">
        <v>137</v>
      </c>
      <c r="AU191" s="161" t="s">
        <v>78</v>
      </c>
      <c r="AV191" s="13" t="s">
        <v>76</v>
      </c>
      <c r="AW191" s="13" t="s">
        <v>30</v>
      </c>
      <c r="AX191" s="13" t="s">
        <v>68</v>
      </c>
      <c r="AY191" s="161" t="s">
        <v>124</v>
      </c>
    </row>
    <row r="192" spans="2:51" s="14" customFormat="1" ht="12">
      <c r="B192" s="167"/>
      <c r="D192" s="153" t="s">
        <v>137</v>
      </c>
      <c r="E192" s="168" t="s">
        <v>3</v>
      </c>
      <c r="F192" s="169" t="s">
        <v>315</v>
      </c>
      <c r="H192" s="170">
        <v>11.8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8" t="s">
        <v>137</v>
      </c>
      <c r="AU192" s="168" t="s">
        <v>78</v>
      </c>
      <c r="AV192" s="14" t="s">
        <v>78</v>
      </c>
      <c r="AW192" s="14" t="s">
        <v>30</v>
      </c>
      <c r="AX192" s="14" t="s">
        <v>68</v>
      </c>
      <c r="AY192" s="168" t="s">
        <v>124</v>
      </c>
    </row>
    <row r="193" spans="2:51" s="13" customFormat="1" ht="12">
      <c r="B193" s="160"/>
      <c r="D193" s="153" t="s">
        <v>137</v>
      </c>
      <c r="E193" s="161" t="s">
        <v>3</v>
      </c>
      <c r="F193" s="162" t="s">
        <v>316</v>
      </c>
      <c r="H193" s="161" t="s">
        <v>3</v>
      </c>
      <c r="I193" s="163"/>
      <c r="L193" s="160"/>
      <c r="M193" s="164"/>
      <c r="N193" s="165"/>
      <c r="O193" s="165"/>
      <c r="P193" s="165"/>
      <c r="Q193" s="165"/>
      <c r="R193" s="165"/>
      <c r="S193" s="165"/>
      <c r="T193" s="166"/>
      <c r="AT193" s="161" t="s">
        <v>137</v>
      </c>
      <c r="AU193" s="161" t="s">
        <v>78</v>
      </c>
      <c r="AV193" s="13" t="s">
        <v>76</v>
      </c>
      <c r="AW193" s="13" t="s">
        <v>30</v>
      </c>
      <c r="AX193" s="13" t="s">
        <v>68</v>
      </c>
      <c r="AY193" s="161" t="s">
        <v>124</v>
      </c>
    </row>
    <row r="194" spans="2:51" s="14" customFormat="1" ht="12">
      <c r="B194" s="167"/>
      <c r="D194" s="153" t="s">
        <v>137</v>
      </c>
      <c r="E194" s="168" t="s">
        <v>3</v>
      </c>
      <c r="F194" s="169" t="s">
        <v>317</v>
      </c>
      <c r="H194" s="170">
        <v>17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8" t="s">
        <v>137</v>
      </c>
      <c r="AU194" s="168" t="s">
        <v>78</v>
      </c>
      <c r="AV194" s="14" t="s">
        <v>78</v>
      </c>
      <c r="AW194" s="14" t="s">
        <v>30</v>
      </c>
      <c r="AX194" s="14" t="s">
        <v>68</v>
      </c>
      <c r="AY194" s="168" t="s">
        <v>124</v>
      </c>
    </row>
    <row r="195" spans="2:51" s="15" customFormat="1" ht="12">
      <c r="B195" s="189"/>
      <c r="D195" s="153" t="s">
        <v>137</v>
      </c>
      <c r="E195" s="190" t="s">
        <v>3</v>
      </c>
      <c r="F195" s="191" t="s">
        <v>217</v>
      </c>
      <c r="H195" s="192">
        <v>28.8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137</v>
      </c>
      <c r="AU195" s="190" t="s">
        <v>78</v>
      </c>
      <c r="AV195" s="15" t="s">
        <v>131</v>
      </c>
      <c r="AW195" s="15" t="s">
        <v>30</v>
      </c>
      <c r="AX195" s="15" t="s">
        <v>76</v>
      </c>
      <c r="AY195" s="190" t="s">
        <v>124</v>
      </c>
    </row>
    <row r="196" spans="1:65" s="2" customFormat="1" ht="24.2" customHeight="1">
      <c r="A196" s="34"/>
      <c r="B196" s="139"/>
      <c r="C196" s="140" t="s">
        <v>310</v>
      </c>
      <c r="D196" s="140" t="s">
        <v>126</v>
      </c>
      <c r="E196" s="141" t="s">
        <v>318</v>
      </c>
      <c r="F196" s="142" t="s">
        <v>319</v>
      </c>
      <c r="G196" s="143" t="s">
        <v>237</v>
      </c>
      <c r="H196" s="144">
        <v>18.6</v>
      </c>
      <c r="I196" s="145"/>
      <c r="J196" s="146">
        <f>ROUND(I196*H196,2)</f>
        <v>0</v>
      </c>
      <c r="K196" s="142" t="s">
        <v>130</v>
      </c>
      <c r="L196" s="35"/>
      <c r="M196" s="147" t="s">
        <v>3</v>
      </c>
      <c r="N196" s="148" t="s">
        <v>39</v>
      </c>
      <c r="O196" s="55"/>
      <c r="P196" s="149">
        <f>O196*H196</f>
        <v>0</v>
      </c>
      <c r="Q196" s="149">
        <v>0</v>
      </c>
      <c r="R196" s="149">
        <f>Q196*H196</f>
        <v>0</v>
      </c>
      <c r="S196" s="149">
        <v>0.02911</v>
      </c>
      <c r="T196" s="150">
        <f>S196*H196</f>
        <v>0.5414460000000001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1" t="s">
        <v>310</v>
      </c>
      <c r="AT196" s="151" t="s">
        <v>126</v>
      </c>
      <c r="AU196" s="151" t="s">
        <v>78</v>
      </c>
      <c r="AY196" s="19" t="s">
        <v>124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9" t="s">
        <v>76</v>
      </c>
      <c r="BK196" s="152">
        <f>ROUND(I196*H196,2)</f>
        <v>0</v>
      </c>
      <c r="BL196" s="19" t="s">
        <v>310</v>
      </c>
      <c r="BM196" s="151" t="s">
        <v>320</v>
      </c>
    </row>
    <row r="197" spans="1:47" s="2" customFormat="1" ht="19.5">
      <c r="A197" s="34"/>
      <c r="B197" s="35"/>
      <c r="C197" s="34"/>
      <c r="D197" s="153" t="s">
        <v>133</v>
      </c>
      <c r="E197" s="34"/>
      <c r="F197" s="154" t="s">
        <v>321</v>
      </c>
      <c r="G197" s="34"/>
      <c r="H197" s="34"/>
      <c r="I197" s="155"/>
      <c r="J197" s="34"/>
      <c r="K197" s="34"/>
      <c r="L197" s="35"/>
      <c r="M197" s="156"/>
      <c r="N197" s="157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133</v>
      </c>
      <c r="AU197" s="19" t="s">
        <v>78</v>
      </c>
    </row>
    <row r="198" spans="1:47" s="2" customFormat="1" ht="12">
      <c r="A198" s="34"/>
      <c r="B198" s="35"/>
      <c r="C198" s="34"/>
      <c r="D198" s="158" t="s">
        <v>135</v>
      </c>
      <c r="E198" s="34"/>
      <c r="F198" s="159" t="s">
        <v>322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135</v>
      </c>
      <c r="AU198" s="19" t="s">
        <v>78</v>
      </c>
    </row>
    <row r="199" spans="2:51" s="13" customFormat="1" ht="12">
      <c r="B199" s="160"/>
      <c r="D199" s="153" t="s">
        <v>137</v>
      </c>
      <c r="E199" s="161" t="s">
        <v>3</v>
      </c>
      <c r="F199" s="162" t="s">
        <v>323</v>
      </c>
      <c r="H199" s="161" t="s">
        <v>3</v>
      </c>
      <c r="I199" s="163"/>
      <c r="L199" s="160"/>
      <c r="M199" s="164"/>
      <c r="N199" s="165"/>
      <c r="O199" s="165"/>
      <c r="P199" s="165"/>
      <c r="Q199" s="165"/>
      <c r="R199" s="165"/>
      <c r="S199" s="165"/>
      <c r="T199" s="166"/>
      <c r="AT199" s="161" t="s">
        <v>137</v>
      </c>
      <c r="AU199" s="161" t="s">
        <v>78</v>
      </c>
      <c r="AV199" s="13" t="s">
        <v>76</v>
      </c>
      <c r="AW199" s="13" t="s">
        <v>30</v>
      </c>
      <c r="AX199" s="13" t="s">
        <v>68</v>
      </c>
      <c r="AY199" s="161" t="s">
        <v>124</v>
      </c>
    </row>
    <row r="200" spans="2:51" s="14" customFormat="1" ht="12">
      <c r="B200" s="167"/>
      <c r="D200" s="153" t="s">
        <v>137</v>
      </c>
      <c r="E200" s="168" t="s">
        <v>3</v>
      </c>
      <c r="F200" s="169" t="s">
        <v>324</v>
      </c>
      <c r="H200" s="170">
        <v>5.6</v>
      </c>
      <c r="I200" s="171"/>
      <c r="L200" s="167"/>
      <c r="M200" s="172"/>
      <c r="N200" s="173"/>
      <c r="O200" s="173"/>
      <c r="P200" s="173"/>
      <c r="Q200" s="173"/>
      <c r="R200" s="173"/>
      <c r="S200" s="173"/>
      <c r="T200" s="174"/>
      <c r="AT200" s="168" t="s">
        <v>137</v>
      </c>
      <c r="AU200" s="168" t="s">
        <v>78</v>
      </c>
      <c r="AV200" s="14" t="s">
        <v>78</v>
      </c>
      <c r="AW200" s="14" t="s">
        <v>30</v>
      </c>
      <c r="AX200" s="14" t="s">
        <v>68</v>
      </c>
      <c r="AY200" s="168" t="s">
        <v>124</v>
      </c>
    </row>
    <row r="201" spans="2:51" s="13" customFormat="1" ht="12">
      <c r="B201" s="160"/>
      <c r="D201" s="153" t="s">
        <v>137</v>
      </c>
      <c r="E201" s="161" t="s">
        <v>3</v>
      </c>
      <c r="F201" s="162" t="s">
        <v>325</v>
      </c>
      <c r="H201" s="161" t="s">
        <v>3</v>
      </c>
      <c r="I201" s="163"/>
      <c r="L201" s="160"/>
      <c r="M201" s="164"/>
      <c r="N201" s="165"/>
      <c r="O201" s="165"/>
      <c r="P201" s="165"/>
      <c r="Q201" s="165"/>
      <c r="R201" s="165"/>
      <c r="S201" s="165"/>
      <c r="T201" s="166"/>
      <c r="AT201" s="161" t="s">
        <v>137</v>
      </c>
      <c r="AU201" s="161" t="s">
        <v>78</v>
      </c>
      <c r="AV201" s="13" t="s">
        <v>76</v>
      </c>
      <c r="AW201" s="13" t="s">
        <v>30</v>
      </c>
      <c r="AX201" s="13" t="s">
        <v>68</v>
      </c>
      <c r="AY201" s="161" t="s">
        <v>124</v>
      </c>
    </row>
    <row r="202" spans="2:51" s="14" customFormat="1" ht="12">
      <c r="B202" s="167"/>
      <c r="D202" s="153" t="s">
        <v>137</v>
      </c>
      <c r="E202" s="168" t="s">
        <v>3</v>
      </c>
      <c r="F202" s="169" t="s">
        <v>292</v>
      </c>
      <c r="H202" s="170">
        <v>13</v>
      </c>
      <c r="I202" s="171"/>
      <c r="L202" s="167"/>
      <c r="M202" s="172"/>
      <c r="N202" s="173"/>
      <c r="O202" s="173"/>
      <c r="P202" s="173"/>
      <c r="Q202" s="173"/>
      <c r="R202" s="173"/>
      <c r="S202" s="173"/>
      <c r="T202" s="174"/>
      <c r="AT202" s="168" t="s">
        <v>137</v>
      </c>
      <c r="AU202" s="168" t="s">
        <v>78</v>
      </c>
      <c r="AV202" s="14" t="s">
        <v>78</v>
      </c>
      <c r="AW202" s="14" t="s">
        <v>30</v>
      </c>
      <c r="AX202" s="14" t="s">
        <v>68</v>
      </c>
      <c r="AY202" s="168" t="s">
        <v>124</v>
      </c>
    </row>
    <row r="203" spans="2:51" s="15" customFormat="1" ht="12">
      <c r="B203" s="189"/>
      <c r="D203" s="153" t="s">
        <v>137</v>
      </c>
      <c r="E203" s="190" t="s">
        <v>3</v>
      </c>
      <c r="F203" s="191" t="s">
        <v>217</v>
      </c>
      <c r="H203" s="192">
        <v>18.6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137</v>
      </c>
      <c r="AU203" s="190" t="s">
        <v>78</v>
      </c>
      <c r="AV203" s="15" t="s">
        <v>131</v>
      </c>
      <c r="AW203" s="15" t="s">
        <v>30</v>
      </c>
      <c r="AX203" s="15" t="s">
        <v>76</v>
      </c>
      <c r="AY203" s="190" t="s">
        <v>124</v>
      </c>
    </row>
    <row r="204" spans="1:65" s="2" customFormat="1" ht="24.2" customHeight="1">
      <c r="A204" s="34"/>
      <c r="B204" s="139"/>
      <c r="C204" s="140" t="s">
        <v>326</v>
      </c>
      <c r="D204" s="140" t="s">
        <v>126</v>
      </c>
      <c r="E204" s="141" t="s">
        <v>327</v>
      </c>
      <c r="F204" s="142" t="s">
        <v>328</v>
      </c>
      <c r="G204" s="143" t="s">
        <v>237</v>
      </c>
      <c r="H204" s="144">
        <v>18.6</v>
      </c>
      <c r="I204" s="145"/>
      <c r="J204" s="146">
        <f>ROUND(I204*H204,2)</f>
        <v>0</v>
      </c>
      <c r="K204" s="142" t="s">
        <v>130</v>
      </c>
      <c r="L204" s="35"/>
      <c r="M204" s="147" t="s">
        <v>3</v>
      </c>
      <c r="N204" s="148" t="s">
        <v>39</v>
      </c>
      <c r="O204" s="55"/>
      <c r="P204" s="149">
        <f>O204*H204</f>
        <v>0</v>
      </c>
      <c r="Q204" s="149">
        <v>0</v>
      </c>
      <c r="R204" s="149">
        <f>Q204*H204</f>
        <v>0</v>
      </c>
      <c r="S204" s="149">
        <v>0.021</v>
      </c>
      <c r="T204" s="150">
        <f>S204*H204</f>
        <v>0.39060000000000006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1" t="s">
        <v>310</v>
      </c>
      <c r="AT204" s="151" t="s">
        <v>126</v>
      </c>
      <c r="AU204" s="151" t="s">
        <v>78</v>
      </c>
      <c r="AY204" s="19" t="s">
        <v>124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9" t="s">
        <v>76</v>
      </c>
      <c r="BK204" s="152">
        <f>ROUND(I204*H204,2)</f>
        <v>0</v>
      </c>
      <c r="BL204" s="19" t="s">
        <v>310</v>
      </c>
      <c r="BM204" s="151" t="s">
        <v>329</v>
      </c>
    </row>
    <row r="205" spans="1:47" s="2" customFormat="1" ht="19.5">
      <c r="A205" s="34"/>
      <c r="B205" s="35"/>
      <c r="C205" s="34"/>
      <c r="D205" s="153" t="s">
        <v>133</v>
      </c>
      <c r="E205" s="34"/>
      <c r="F205" s="154" t="s">
        <v>330</v>
      </c>
      <c r="G205" s="34"/>
      <c r="H205" s="34"/>
      <c r="I205" s="155"/>
      <c r="J205" s="34"/>
      <c r="K205" s="34"/>
      <c r="L205" s="35"/>
      <c r="M205" s="156"/>
      <c r="N205" s="157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133</v>
      </c>
      <c r="AU205" s="19" t="s">
        <v>78</v>
      </c>
    </row>
    <row r="206" spans="1:47" s="2" customFormat="1" ht="12">
      <c r="A206" s="34"/>
      <c r="B206" s="35"/>
      <c r="C206" s="34"/>
      <c r="D206" s="158" t="s">
        <v>135</v>
      </c>
      <c r="E206" s="34"/>
      <c r="F206" s="159" t="s">
        <v>331</v>
      </c>
      <c r="G206" s="34"/>
      <c r="H206" s="34"/>
      <c r="I206" s="155"/>
      <c r="J206" s="34"/>
      <c r="K206" s="34"/>
      <c r="L206" s="35"/>
      <c r="M206" s="156"/>
      <c r="N206" s="157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135</v>
      </c>
      <c r="AU206" s="19" t="s">
        <v>78</v>
      </c>
    </row>
    <row r="207" spans="2:51" s="13" customFormat="1" ht="12">
      <c r="B207" s="160"/>
      <c r="D207" s="153" t="s">
        <v>137</v>
      </c>
      <c r="E207" s="161" t="s">
        <v>3</v>
      </c>
      <c r="F207" s="162" t="s">
        <v>323</v>
      </c>
      <c r="H207" s="161" t="s">
        <v>3</v>
      </c>
      <c r="I207" s="163"/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137</v>
      </c>
      <c r="AU207" s="161" t="s">
        <v>78</v>
      </c>
      <c r="AV207" s="13" t="s">
        <v>76</v>
      </c>
      <c r="AW207" s="13" t="s">
        <v>30</v>
      </c>
      <c r="AX207" s="13" t="s">
        <v>68</v>
      </c>
      <c r="AY207" s="161" t="s">
        <v>124</v>
      </c>
    </row>
    <row r="208" spans="2:51" s="14" customFormat="1" ht="12">
      <c r="B208" s="167"/>
      <c r="D208" s="153" t="s">
        <v>137</v>
      </c>
      <c r="E208" s="168" t="s">
        <v>3</v>
      </c>
      <c r="F208" s="169" t="s">
        <v>324</v>
      </c>
      <c r="H208" s="170">
        <v>5.6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137</v>
      </c>
      <c r="AU208" s="168" t="s">
        <v>78</v>
      </c>
      <c r="AV208" s="14" t="s">
        <v>78</v>
      </c>
      <c r="AW208" s="14" t="s">
        <v>30</v>
      </c>
      <c r="AX208" s="14" t="s">
        <v>68</v>
      </c>
      <c r="AY208" s="168" t="s">
        <v>124</v>
      </c>
    </row>
    <row r="209" spans="2:51" s="13" customFormat="1" ht="12">
      <c r="B209" s="160"/>
      <c r="D209" s="153" t="s">
        <v>137</v>
      </c>
      <c r="E209" s="161" t="s">
        <v>3</v>
      </c>
      <c r="F209" s="162" t="s">
        <v>325</v>
      </c>
      <c r="H209" s="161" t="s">
        <v>3</v>
      </c>
      <c r="I209" s="163"/>
      <c r="L209" s="160"/>
      <c r="M209" s="164"/>
      <c r="N209" s="165"/>
      <c r="O209" s="165"/>
      <c r="P209" s="165"/>
      <c r="Q209" s="165"/>
      <c r="R209" s="165"/>
      <c r="S209" s="165"/>
      <c r="T209" s="166"/>
      <c r="AT209" s="161" t="s">
        <v>137</v>
      </c>
      <c r="AU209" s="161" t="s">
        <v>78</v>
      </c>
      <c r="AV209" s="13" t="s">
        <v>76</v>
      </c>
      <c r="AW209" s="13" t="s">
        <v>30</v>
      </c>
      <c r="AX209" s="13" t="s">
        <v>68</v>
      </c>
      <c r="AY209" s="161" t="s">
        <v>124</v>
      </c>
    </row>
    <row r="210" spans="2:51" s="14" customFormat="1" ht="12">
      <c r="B210" s="167"/>
      <c r="D210" s="153" t="s">
        <v>137</v>
      </c>
      <c r="E210" s="168" t="s">
        <v>3</v>
      </c>
      <c r="F210" s="169" t="s">
        <v>292</v>
      </c>
      <c r="H210" s="170">
        <v>13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137</v>
      </c>
      <c r="AU210" s="168" t="s">
        <v>78</v>
      </c>
      <c r="AV210" s="14" t="s">
        <v>78</v>
      </c>
      <c r="AW210" s="14" t="s">
        <v>30</v>
      </c>
      <c r="AX210" s="14" t="s">
        <v>68</v>
      </c>
      <c r="AY210" s="168" t="s">
        <v>124</v>
      </c>
    </row>
    <row r="211" spans="2:51" s="15" customFormat="1" ht="12">
      <c r="B211" s="189"/>
      <c r="D211" s="153" t="s">
        <v>137</v>
      </c>
      <c r="E211" s="190" t="s">
        <v>3</v>
      </c>
      <c r="F211" s="191" t="s">
        <v>217</v>
      </c>
      <c r="H211" s="192">
        <v>18.6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137</v>
      </c>
      <c r="AU211" s="190" t="s">
        <v>78</v>
      </c>
      <c r="AV211" s="15" t="s">
        <v>131</v>
      </c>
      <c r="AW211" s="15" t="s">
        <v>30</v>
      </c>
      <c r="AX211" s="15" t="s">
        <v>76</v>
      </c>
      <c r="AY211" s="190" t="s">
        <v>124</v>
      </c>
    </row>
    <row r="212" spans="1:65" s="2" customFormat="1" ht="24.2" customHeight="1">
      <c r="A212" s="34"/>
      <c r="B212" s="139"/>
      <c r="C212" s="140" t="s">
        <v>332</v>
      </c>
      <c r="D212" s="140" t="s">
        <v>126</v>
      </c>
      <c r="E212" s="141" t="s">
        <v>333</v>
      </c>
      <c r="F212" s="142" t="s">
        <v>334</v>
      </c>
      <c r="G212" s="143" t="s">
        <v>129</v>
      </c>
      <c r="H212" s="144">
        <v>41.7</v>
      </c>
      <c r="I212" s="145"/>
      <c r="J212" s="146">
        <f>ROUND(I212*H212,2)</f>
        <v>0</v>
      </c>
      <c r="K212" s="142" t="s">
        <v>130</v>
      </c>
      <c r="L212" s="35"/>
      <c r="M212" s="147" t="s">
        <v>3</v>
      </c>
      <c r="N212" s="148" t="s">
        <v>39</v>
      </c>
      <c r="O212" s="55"/>
      <c r="P212" s="149">
        <f>O212*H212</f>
        <v>0</v>
      </c>
      <c r="Q212" s="149">
        <v>0</v>
      </c>
      <c r="R212" s="149">
        <f>Q212*H212</f>
        <v>0</v>
      </c>
      <c r="S212" s="149">
        <v>0.08317</v>
      </c>
      <c r="T212" s="150">
        <f>S212*H212</f>
        <v>3.468189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51" t="s">
        <v>310</v>
      </c>
      <c r="AT212" s="151" t="s">
        <v>126</v>
      </c>
      <c r="AU212" s="151" t="s">
        <v>78</v>
      </c>
      <c r="AY212" s="19" t="s">
        <v>124</v>
      </c>
      <c r="BE212" s="152">
        <f>IF(N212="základní",J212,0)</f>
        <v>0</v>
      </c>
      <c r="BF212" s="152">
        <f>IF(N212="snížená",J212,0)</f>
        <v>0</v>
      </c>
      <c r="BG212" s="152">
        <f>IF(N212="zákl. přenesená",J212,0)</f>
        <v>0</v>
      </c>
      <c r="BH212" s="152">
        <f>IF(N212="sníž. přenesená",J212,0)</f>
        <v>0</v>
      </c>
      <c r="BI212" s="152">
        <f>IF(N212="nulová",J212,0)</f>
        <v>0</v>
      </c>
      <c r="BJ212" s="19" t="s">
        <v>76</v>
      </c>
      <c r="BK212" s="152">
        <f>ROUND(I212*H212,2)</f>
        <v>0</v>
      </c>
      <c r="BL212" s="19" t="s">
        <v>310</v>
      </c>
      <c r="BM212" s="151" t="s">
        <v>335</v>
      </c>
    </row>
    <row r="213" spans="1:47" s="2" customFormat="1" ht="12">
      <c r="A213" s="34"/>
      <c r="B213" s="35"/>
      <c r="C213" s="34"/>
      <c r="D213" s="153" t="s">
        <v>133</v>
      </c>
      <c r="E213" s="34"/>
      <c r="F213" s="154" t="s">
        <v>334</v>
      </c>
      <c r="G213" s="34"/>
      <c r="H213" s="34"/>
      <c r="I213" s="155"/>
      <c r="J213" s="34"/>
      <c r="K213" s="34"/>
      <c r="L213" s="35"/>
      <c r="M213" s="156"/>
      <c r="N213" s="157"/>
      <c r="O213" s="55"/>
      <c r="P213" s="55"/>
      <c r="Q213" s="55"/>
      <c r="R213" s="55"/>
      <c r="S213" s="55"/>
      <c r="T213" s="56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9" t="s">
        <v>133</v>
      </c>
      <c r="AU213" s="19" t="s">
        <v>78</v>
      </c>
    </row>
    <row r="214" spans="1:47" s="2" customFormat="1" ht="12">
      <c r="A214" s="34"/>
      <c r="B214" s="35"/>
      <c r="C214" s="34"/>
      <c r="D214" s="158" t="s">
        <v>135</v>
      </c>
      <c r="E214" s="34"/>
      <c r="F214" s="159" t="s">
        <v>336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135</v>
      </c>
      <c r="AU214" s="19" t="s">
        <v>78</v>
      </c>
    </row>
    <row r="215" spans="2:51" s="13" customFormat="1" ht="12">
      <c r="B215" s="160"/>
      <c r="D215" s="153" t="s">
        <v>137</v>
      </c>
      <c r="E215" s="161" t="s">
        <v>3</v>
      </c>
      <c r="F215" s="162" t="s">
        <v>337</v>
      </c>
      <c r="H215" s="161" t="s">
        <v>3</v>
      </c>
      <c r="I215" s="163"/>
      <c r="L215" s="160"/>
      <c r="M215" s="164"/>
      <c r="N215" s="165"/>
      <c r="O215" s="165"/>
      <c r="P215" s="165"/>
      <c r="Q215" s="165"/>
      <c r="R215" s="165"/>
      <c r="S215" s="165"/>
      <c r="T215" s="166"/>
      <c r="AT215" s="161" t="s">
        <v>137</v>
      </c>
      <c r="AU215" s="161" t="s">
        <v>78</v>
      </c>
      <c r="AV215" s="13" t="s">
        <v>76</v>
      </c>
      <c r="AW215" s="13" t="s">
        <v>30</v>
      </c>
      <c r="AX215" s="13" t="s">
        <v>68</v>
      </c>
      <c r="AY215" s="161" t="s">
        <v>124</v>
      </c>
    </row>
    <row r="216" spans="2:51" s="14" customFormat="1" ht="12">
      <c r="B216" s="167"/>
      <c r="D216" s="153" t="s">
        <v>137</v>
      </c>
      <c r="E216" s="168" t="s">
        <v>3</v>
      </c>
      <c r="F216" s="169" t="s">
        <v>338</v>
      </c>
      <c r="H216" s="170">
        <v>41.7</v>
      </c>
      <c r="I216" s="171"/>
      <c r="L216" s="167"/>
      <c r="M216" s="172"/>
      <c r="N216" s="173"/>
      <c r="O216" s="173"/>
      <c r="P216" s="173"/>
      <c r="Q216" s="173"/>
      <c r="R216" s="173"/>
      <c r="S216" s="173"/>
      <c r="T216" s="174"/>
      <c r="AT216" s="168" t="s">
        <v>137</v>
      </c>
      <c r="AU216" s="168" t="s">
        <v>78</v>
      </c>
      <c r="AV216" s="14" t="s">
        <v>78</v>
      </c>
      <c r="AW216" s="14" t="s">
        <v>30</v>
      </c>
      <c r="AX216" s="14" t="s">
        <v>76</v>
      </c>
      <c r="AY216" s="168" t="s">
        <v>124</v>
      </c>
    </row>
    <row r="217" spans="1:65" s="2" customFormat="1" ht="16.5" customHeight="1">
      <c r="A217" s="34"/>
      <c r="B217" s="139"/>
      <c r="C217" s="140" t="s">
        <v>339</v>
      </c>
      <c r="D217" s="140" t="s">
        <v>126</v>
      </c>
      <c r="E217" s="141" t="s">
        <v>340</v>
      </c>
      <c r="F217" s="142" t="s">
        <v>341</v>
      </c>
      <c r="G217" s="143" t="s">
        <v>342</v>
      </c>
      <c r="H217" s="144">
        <v>4</v>
      </c>
      <c r="I217" s="145"/>
      <c r="J217" s="146">
        <f>ROUND(I217*H217,2)</f>
        <v>0</v>
      </c>
      <c r="K217" s="142" t="s">
        <v>3</v>
      </c>
      <c r="L217" s="35"/>
      <c r="M217" s="147" t="s">
        <v>3</v>
      </c>
      <c r="N217" s="148" t="s">
        <v>39</v>
      </c>
      <c r="O217" s="55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1" t="s">
        <v>310</v>
      </c>
      <c r="AT217" s="151" t="s">
        <v>126</v>
      </c>
      <c r="AU217" s="151" t="s">
        <v>78</v>
      </c>
      <c r="AY217" s="19" t="s">
        <v>124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9" t="s">
        <v>76</v>
      </c>
      <c r="BK217" s="152">
        <f>ROUND(I217*H217,2)</f>
        <v>0</v>
      </c>
      <c r="BL217" s="19" t="s">
        <v>310</v>
      </c>
      <c r="BM217" s="151" t="s">
        <v>343</v>
      </c>
    </row>
    <row r="218" spans="1:47" s="2" customFormat="1" ht="12">
      <c r="A218" s="34"/>
      <c r="B218" s="35"/>
      <c r="C218" s="34"/>
      <c r="D218" s="153" t="s">
        <v>133</v>
      </c>
      <c r="E218" s="34"/>
      <c r="F218" s="154" t="s">
        <v>341</v>
      </c>
      <c r="G218" s="34"/>
      <c r="H218" s="34"/>
      <c r="I218" s="155"/>
      <c r="J218" s="34"/>
      <c r="K218" s="34"/>
      <c r="L218" s="35"/>
      <c r="M218" s="156"/>
      <c r="N218" s="157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133</v>
      </c>
      <c r="AU218" s="19" t="s">
        <v>78</v>
      </c>
    </row>
    <row r="219" spans="1:47" s="2" customFormat="1" ht="19.5">
      <c r="A219" s="34"/>
      <c r="B219" s="35"/>
      <c r="C219" s="34"/>
      <c r="D219" s="153" t="s">
        <v>297</v>
      </c>
      <c r="E219" s="34"/>
      <c r="F219" s="197" t="s">
        <v>344</v>
      </c>
      <c r="G219" s="34"/>
      <c r="H219" s="34"/>
      <c r="I219" s="155"/>
      <c r="J219" s="34"/>
      <c r="K219" s="34"/>
      <c r="L219" s="35"/>
      <c r="M219" s="156"/>
      <c r="N219" s="157"/>
      <c r="O219" s="55"/>
      <c r="P219" s="55"/>
      <c r="Q219" s="55"/>
      <c r="R219" s="55"/>
      <c r="S219" s="55"/>
      <c r="T219" s="5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9" t="s">
        <v>297</v>
      </c>
      <c r="AU219" s="19" t="s">
        <v>78</v>
      </c>
    </row>
    <row r="220" spans="1:65" s="2" customFormat="1" ht="16.5" customHeight="1">
      <c r="A220" s="34"/>
      <c r="B220" s="139"/>
      <c r="C220" s="140" t="s">
        <v>345</v>
      </c>
      <c r="D220" s="140" t="s">
        <v>126</v>
      </c>
      <c r="E220" s="141" t="s">
        <v>346</v>
      </c>
      <c r="F220" s="142" t="s">
        <v>347</v>
      </c>
      <c r="G220" s="143" t="s">
        <v>342</v>
      </c>
      <c r="H220" s="144">
        <v>1</v>
      </c>
      <c r="I220" s="145"/>
      <c r="J220" s="146">
        <f>ROUND(I220*H220,2)</f>
        <v>0</v>
      </c>
      <c r="K220" s="142" t="s">
        <v>3</v>
      </c>
      <c r="L220" s="35"/>
      <c r="M220" s="147" t="s">
        <v>3</v>
      </c>
      <c r="N220" s="148" t="s">
        <v>39</v>
      </c>
      <c r="O220" s="55"/>
      <c r="P220" s="149">
        <f>O220*H220</f>
        <v>0</v>
      </c>
      <c r="Q220" s="149">
        <v>0</v>
      </c>
      <c r="R220" s="149">
        <f>Q220*H220</f>
        <v>0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310</v>
      </c>
      <c r="AT220" s="151" t="s">
        <v>126</v>
      </c>
      <c r="AU220" s="151" t="s">
        <v>78</v>
      </c>
      <c r="AY220" s="19" t="s">
        <v>124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76</v>
      </c>
      <c r="BK220" s="152">
        <f>ROUND(I220*H220,2)</f>
        <v>0</v>
      </c>
      <c r="BL220" s="19" t="s">
        <v>310</v>
      </c>
      <c r="BM220" s="151" t="s">
        <v>348</v>
      </c>
    </row>
    <row r="221" spans="1:47" s="2" customFormat="1" ht="12">
      <c r="A221" s="34"/>
      <c r="B221" s="35"/>
      <c r="C221" s="34"/>
      <c r="D221" s="153" t="s">
        <v>133</v>
      </c>
      <c r="E221" s="34"/>
      <c r="F221" s="154" t="s">
        <v>347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133</v>
      </c>
      <c r="AU221" s="19" t="s">
        <v>78</v>
      </c>
    </row>
    <row r="222" spans="1:47" s="2" customFormat="1" ht="19.5">
      <c r="A222" s="34"/>
      <c r="B222" s="35"/>
      <c r="C222" s="34"/>
      <c r="D222" s="153" t="s">
        <v>297</v>
      </c>
      <c r="E222" s="34"/>
      <c r="F222" s="197" t="s">
        <v>344</v>
      </c>
      <c r="G222" s="34"/>
      <c r="H222" s="34"/>
      <c r="I222" s="155"/>
      <c r="J222" s="34"/>
      <c r="K222" s="34"/>
      <c r="L222" s="35"/>
      <c r="M222" s="156"/>
      <c r="N222" s="157"/>
      <c r="O222" s="55"/>
      <c r="P222" s="55"/>
      <c r="Q222" s="55"/>
      <c r="R222" s="55"/>
      <c r="S222" s="55"/>
      <c r="T222" s="56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9" t="s">
        <v>297</v>
      </c>
      <c r="AU222" s="19" t="s">
        <v>78</v>
      </c>
    </row>
    <row r="223" spans="1:65" s="2" customFormat="1" ht="16.5" customHeight="1">
      <c r="A223" s="34"/>
      <c r="B223" s="139"/>
      <c r="C223" s="140" t="s">
        <v>8</v>
      </c>
      <c r="D223" s="140" t="s">
        <v>126</v>
      </c>
      <c r="E223" s="141" t="s">
        <v>349</v>
      </c>
      <c r="F223" s="142" t="s">
        <v>350</v>
      </c>
      <c r="G223" s="143" t="s">
        <v>342</v>
      </c>
      <c r="H223" s="144">
        <v>1</v>
      </c>
      <c r="I223" s="145"/>
      <c r="J223" s="146">
        <f>ROUND(I223*H223,2)</f>
        <v>0</v>
      </c>
      <c r="K223" s="142" t="s">
        <v>3</v>
      </c>
      <c r="L223" s="35"/>
      <c r="M223" s="147" t="s">
        <v>3</v>
      </c>
      <c r="N223" s="148" t="s">
        <v>39</v>
      </c>
      <c r="O223" s="55"/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310</v>
      </c>
      <c r="AT223" s="151" t="s">
        <v>126</v>
      </c>
      <c r="AU223" s="151" t="s">
        <v>78</v>
      </c>
      <c r="AY223" s="19" t="s">
        <v>124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76</v>
      </c>
      <c r="BK223" s="152">
        <f>ROUND(I223*H223,2)</f>
        <v>0</v>
      </c>
      <c r="BL223" s="19" t="s">
        <v>310</v>
      </c>
      <c r="BM223" s="151" t="s">
        <v>351</v>
      </c>
    </row>
    <row r="224" spans="1:47" s="2" customFormat="1" ht="12">
      <c r="A224" s="34"/>
      <c r="B224" s="35"/>
      <c r="C224" s="34"/>
      <c r="D224" s="153" t="s">
        <v>133</v>
      </c>
      <c r="E224" s="34"/>
      <c r="F224" s="154" t="s">
        <v>352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133</v>
      </c>
      <c r="AU224" s="19" t="s">
        <v>78</v>
      </c>
    </row>
    <row r="225" spans="1:47" s="2" customFormat="1" ht="19.5">
      <c r="A225" s="34"/>
      <c r="B225" s="35"/>
      <c r="C225" s="34"/>
      <c r="D225" s="153" t="s">
        <v>297</v>
      </c>
      <c r="E225" s="34"/>
      <c r="F225" s="197" t="s">
        <v>344</v>
      </c>
      <c r="G225" s="34"/>
      <c r="H225" s="34"/>
      <c r="I225" s="155"/>
      <c r="J225" s="34"/>
      <c r="K225" s="34"/>
      <c r="L225" s="35"/>
      <c r="M225" s="156"/>
      <c r="N225" s="157"/>
      <c r="O225" s="55"/>
      <c r="P225" s="55"/>
      <c r="Q225" s="55"/>
      <c r="R225" s="55"/>
      <c r="S225" s="55"/>
      <c r="T225" s="56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9" t="s">
        <v>297</v>
      </c>
      <c r="AU225" s="19" t="s">
        <v>78</v>
      </c>
    </row>
    <row r="226" spans="1:65" s="2" customFormat="1" ht="16.5" customHeight="1">
      <c r="A226" s="34"/>
      <c r="B226" s="139"/>
      <c r="C226" s="140" t="s">
        <v>353</v>
      </c>
      <c r="D226" s="140" t="s">
        <v>126</v>
      </c>
      <c r="E226" s="141" t="s">
        <v>354</v>
      </c>
      <c r="F226" s="142" t="s">
        <v>355</v>
      </c>
      <c r="G226" s="143" t="s">
        <v>245</v>
      </c>
      <c r="H226" s="144">
        <v>0.8</v>
      </c>
      <c r="I226" s="145"/>
      <c r="J226" s="146">
        <f>ROUND(I226*H226,2)</f>
        <v>0</v>
      </c>
      <c r="K226" s="142" t="s">
        <v>130</v>
      </c>
      <c r="L226" s="35"/>
      <c r="M226" s="147" t="s">
        <v>3</v>
      </c>
      <c r="N226" s="148" t="s">
        <v>39</v>
      </c>
      <c r="O226" s="55"/>
      <c r="P226" s="149">
        <f>O226*H226</f>
        <v>0</v>
      </c>
      <c r="Q226" s="149">
        <v>0</v>
      </c>
      <c r="R226" s="149">
        <f>Q226*H226</f>
        <v>0</v>
      </c>
      <c r="S226" s="149">
        <v>2</v>
      </c>
      <c r="T226" s="150">
        <f>S226*H226</f>
        <v>1.6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1" t="s">
        <v>131</v>
      </c>
      <c r="AT226" s="151" t="s">
        <v>126</v>
      </c>
      <c r="AU226" s="151" t="s">
        <v>78</v>
      </c>
      <c r="AY226" s="19" t="s">
        <v>124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9" t="s">
        <v>76</v>
      </c>
      <c r="BK226" s="152">
        <f>ROUND(I226*H226,2)</f>
        <v>0</v>
      </c>
      <c r="BL226" s="19" t="s">
        <v>131</v>
      </c>
      <c r="BM226" s="151" t="s">
        <v>356</v>
      </c>
    </row>
    <row r="227" spans="1:47" s="2" customFormat="1" ht="12">
      <c r="A227" s="34"/>
      <c r="B227" s="35"/>
      <c r="C227" s="34"/>
      <c r="D227" s="153" t="s">
        <v>133</v>
      </c>
      <c r="E227" s="34"/>
      <c r="F227" s="154" t="s">
        <v>355</v>
      </c>
      <c r="G227" s="34"/>
      <c r="H227" s="34"/>
      <c r="I227" s="155"/>
      <c r="J227" s="34"/>
      <c r="K227" s="34"/>
      <c r="L227" s="35"/>
      <c r="M227" s="156"/>
      <c r="N227" s="157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133</v>
      </c>
      <c r="AU227" s="19" t="s">
        <v>78</v>
      </c>
    </row>
    <row r="228" spans="1:47" s="2" customFormat="1" ht="12">
      <c r="A228" s="34"/>
      <c r="B228" s="35"/>
      <c r="C228" s="34"/>
      <c r="D228" s="158" t="s">
        <v>135</v>
      </c>
      <c r="E228" s="34"/>
      <c r="F228" s="159" t="s">
        <v>357</v>
      </c>
      <c r="G228" s="34"/>
      <c r="H228" s="34"/>
      <c r="I228" s="155"/>
      <c r="J228" s="34"/>
      <c r="K228" s="34"/>
      <c r="L228" s="35"/>
      <c r="M228" s="156"/>
      <c r="N228" s="157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135</v>
      </c>
      <c r="AU228" s="19" t="s">
        <v>78</v>
      </c>
    </row>
    <row r="229" spans="2:51" s="13" customFormat="1" ht="12">
      <c r="B229" s="160"/>
      <c r="D229" s="153" t="s">
        <v>137</v>
      </c>
      <c r="E229" s="161" t="s">
        <v>3</v>
      </c>
      <c r="F229" s="162" t="s">
        <v>358</v>
      </c>
      <c r="H229" s="161" t="s">
        <v>3</v>
      </c>
      <c r="I229" s="163"/>
      <c r="L229" s="160"/>
      <c r="M229" s="164"/>
      <c r="N229" s="165"/>
      <c r="O229" s="165"/>
      <c r="P229" s="165"/>
      <c r="Q229" s="165"/>
      <c r="R229" s="165"/>
      <c r="S229" s="165"/>
      <c r="T229" s="166"/>
      <c r="AT229" s="161" t="s">
        <v>137</v>
      </c>
      <c r="AU229" s="161" t="s">
        <v>78</v>
      </c>
      <c r="AV229" s="13" t="s">
        <v>76</v>
      </c>
      <c r="AW229" s="13" t="s">
        <v>30</v>
      </c>
      <c r="AX229" s="13" t="s">
        <v>68</v>
      </c>
      <c r="AY229" s="161" t="s">
        <v>124</v>
      </c>
    </row>
    <row r="230" spans="2:51" s="14" customFormat="1" ht="12">
      <c r="B230" s="167"/>
      <c r="D230" s="153" t="s">
        <v>137</v>
      </c>
      <c r="E230" s="168" t="s">
        <v>3</v>
      </c>
      <c r="F230" s="169" t="s">
        <v>359</v>
      </c>
      <c r="H230" s="170">
        <v>0.8</v>
      </c>
      <c r="I230" s="171"/>
      <c r="L230" s="167"/>
      <c r="M230" s="172"/>
      <c r="N230" s="173"/>
      <c r="O230" s="173"/>
      <c r="P230" s="173"/>
      <c r="Q230" s="173"/>
      <c r="R230" s="173"/>
      <c r="S230" s="173"/>
      <c r="T230" s="174"/>
      <c r="AT230" s="168" t="s">
        <v>137</v>
      </c>
      <c r="AU230" s="168" t="s">
        <v>78</v>
      </c>
      <c r="AV230" s="14" t="s">
        <v>78</v>
      </c>
      <c r="AW230" s="14" t="s">
        <v>30</v>
      </c>
      <c r="AX230" s="14" t="s">
        <v>76</v>
      </c>
      <c r="AY230" s="168" t="s">
        <v>124</v>
      </c>
    </row>
    <row r="231" spans="1:65" s="2" customFormat="1" ht="16.5" customHeight="1">
      <c r="A231" s="34"/>
      <c r="B231" s="139"/>
      <c r="C231" s="140" t="s">
        <v>360</v>
      </c>
      <c r="D231" s="140" t="s">
        <v>126</v>
      </c>
      <c r="E231" s="141" t="s">
        <v>361</v>
      </c>
      <c r="F231" s="142" t="s">
        <v>362</v>
      </c>
      <c r="G231" s="143" t="s">
        <v>245</v>
      </c>
      <c r="H231" s="144">
        <v>5</v>
      </c>
      <c r="I231" s="145"/>
      <c r="J231" s="146">
        <f>ROUND(I231*H231,2)</f>
        <v>0</v>
      </c>
      <c r="K231" s="142" t="s">
        <v>130</v>
      </c>
      <c r="L231" s="35"/>
      <c r="M231" s="147" t="s">
        <v>3</v>
      </c>
      <c r="N231" s="148" t="s">
        <v>39</v>
      </c>
      <c r="O231" s="55"/>
      <c r="P231" s="149">
        <f>O231*H231</f>
        <v>0</v>
      </c>
      <c r="Q231" s="149">
        <v>0</v>
      </c>
      <c r="R231" s="149">
        <f>Q231*H231</f>
        <v>0</v>
      </c>
      <c r="S231" s="149">
        <v>2.4</v>
      </c>
      <c r="T231" s="150">
        <f>S231*H231</f>
        <v>12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51" t="s">
        <v>131</v>
      </c>
      <c r="AT231" s="151" t="s">
        <v>126</v>
      </c>
      <c r="AU231" s="151" t="s">
        <v>78</v>
      </c>
      <c r="AY231" s="19" t="s">
        <v>124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9" t="s">
        <v>76</v>
      </c>
      <c r="BK231" s="152">
        <f>ROUND(I231*H231,2)</f>
        <v>0</v>
      </c>
      <c r="BL231" s="19" t="s">
        <v>131</v>
      </c>
      <c r="BM231" s="151" t="s">
        <v>363</v>
      </c>
    </row>
    <row r="232" spans="1:47" s="2" customFormat="1" ht="12">
      <c r="A232" s="34"/>
      <c r="B232" s="35"/>
      <c r="C232" s="34"/>
      <c r="D232" s="153" t="s">
        <v>133</v>
      </c>
      <c r="E232" s="34"/>
      <c r="F232" s="154" t="s">
        <v>364</v>
      </c>
      <c r="G232" s="34"/>
      <c r="H232" s="34"/>
      <c r="I232" s="155"/>
      <c r="J232" s="34"/>
      <c r="K232" s="34"/>
      <c r="L232" s="35"/>
      <c r="M232" s="156"/>
      <c r="N232" s="157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133</v>
      </c>
      <c r="AU232" s="19" t="s">
        <v>78</v>
      </c>
    </row>
    <row r="233" spans="1:47" s="2" customFormat="1" ht="12">
      <c r="A233" s="34"/>
      <c r="B233" s="35"/>
      <c r="C233" s="34"/>
      <c r="D233" s="158" t="s">
        <v>135</v>
      </c>
      <c r="E233" s="34"/>
      <c r="F233" s="159" t="s">
        <v>365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9" t="s">
        <v>135</v>
      </c>
      <c r="AU233" s="19" t="s">
        <v>78</v>
      </c>
    </row>
    <row r="234" spans="2:51" s="13" customFormat="1" ht="12">
      <c r="B234" s="160"/>
      <c r="D234" s="153" t="s">
        <v>137</v>
      </c>
      <c r="E234" s="161" t="s">
        <v>3</v>
      </c>
      <c r="F234" s="162" t="s">
        <v>366</v>
      </c>
      <c r="H234" s="161" t="s">
        <v>3</v>
      </c>
      <c r="I234" s="163"/>
      <c r="L234" s="160"/>
      <c r="M234" s="164"/>
      <c r="N234" s="165"/>
      <c r="O234" s="165"/>
      <c r="P234" s="165"/>
      <c r="Q234" s="165"/>
      <c r="R234" s="165"/>
      <c r="S234" s="165"/>
      <c r="T234" s="166"/>
      <c r="AT234" s="161" t="s">
        <v>137</v>
      </c>
      <c r="AU234" s="161" t="s">
        <v>78</v>
      </c>
      <c r="AV234" s="13" t="s">
        <v>76</v>
      </c>
      <c r="AW234" s="13" t="s">
        <v>30</v>
      </c>
      <c r="AX234" s="13" t="s">
        <v>68</v>
      </c>
      <c r="AY234" s="161" t="s">
        <v>124</v>
      </c>
    </row>
    <row r="235" spans="2:51" s="14" customFormat="1" ht="12">
      <c r="B235" s="167"/>
      <c r="D235" s="153" t="s">
        <v>137</v>
      </c>
      <c r="E235" s="168" t="s">
        <v>3</v>
      </c>
      <c r="F235" s="169" t="s">
        <v>157</v>
      </c>
      <c r="H235" s="170">
        <v>5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137</v>
      </c>
      <c r="AU235" s="168" t="s">
        <v>78</v>
      </c>
      <c r="AV235" s="14" t="s">
        <v>78</v>
      </c>
      <c r="AW235" s="14" t="s">
        <v>30</v>
      </c>
      <c r="AX235" s="14" t="s">
        <v>76</v>
      </c>
      <c r="AY235" s="168" t="s">
        <v>124</v>
      </c>
    </row>
    <row r="236" spans="1:65" s="2" customFormat="1" ht="24.2" customHeight="1">
      <c r="A236" s="34"/>
      <c r="B236" s="139"/>
      <c r="C236" s="140" t="s">
        <v>367</v>
      </c>
      <c r="D236" s="140" t="s">
        <v>126</v>
      </c>
      <c r="E236" s="141" t="s">
        <v>368</v>
      </c>
      <c r="F236" s="142" t="s">
        <v>369</v>
      </c>
      <c r="G236" s="143" t="s">
        <v>245</v>
      </c>
      <c r="H236" s="144">
        <v>6.296</v>
      </c>
      <c r="I236" s="145"/>
      <c r="J236" s="146">
        <f>ROUND(I236*H236,2)</f>
        <v>0</v>
      </c>
      <c r="K236" s="142" t="s">
        <v>130</v>
      </c>
      <c r="L236" s="35"/>
      <c r="M236" s="147" t="s">
        <v>3</v>
      </c>
      <c r="N236" s="148" t="s">
        <v>39</v>
      </c>
      <c r="O236" s="55"/>
      <c r="P236" s="149">
        <f>O236*H236</f>
        <v>0</v>
      </c>
      <c r="Q236" s="149">
        <v>0</v>
      </c>
      <c r="R236" s="149">
        <f>Q236*H236</f>
        <v>0</v>
      </c>
      <c r="S236" s="149">
        <v>2.2</v>
      </c>
      <c r="T236" s="150">
        <f>S236*H236</f>
        <v>13.851200000000002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51" t="s">
        <v>131</v>
      </c>
      <c r="AT236" s="151" t="s">
        <v>126</v>
      </c>
      <c r="AU236" s="151" t="s">
        <v>78</v>
      </c>
      <c r="AY236" s="19" t="s">
        <v>124</v>
      </c>
      <c r="BE236" s="152">
        <f>IF(N236="základní",J236,0)</f>
        <v>0</v>
      </c>
      <c r="BF236" s="152">
        <f>IF(N236="snížená",J236,0)</f>
        <v>0</v>
      </c>
      <c r="BG236" s="152">
        <f>IF(N236="zákl. přenesená",J236,0)</f>
        <v>0</v>
      </c>
      <c r="BH236" s="152">
        <f>IF(N236="sníž. přenesená",J236,0)</f>
        <v>0</v>
      </c>
      <c r="BI236" s="152">
        <f>IF(N236="nulová",J236,0)</f>
        <v>0</v>
      </c>
      <c r="BJ236" s="19" t="s">
        <v>76</v>
      </c>
      <c r="BK236" s="152">
        <f>ROUND(I236*H236,2)</f>
        <v>0</v>
      </c>
      <c r="BL236" s="19" t="s">
        <v>131</v>
      </c>
      <c r="BM236" s="151" t="s">
        <v>370</v>
      </c>
    </row>
    <row r="237" spans="1:47" s="2" customFormat="1" ht="12">
      <c r="A237" s="34"/>
      <c r="B237" s="35"/>
      <c r="C237" s="34"/>
      <c r="D237" s="153" t="s">
        <v>133</v>
      </c>
      <c r="E237" s="34"/>
      <c r="F237" s="154" t="s">
        <v>371</v>
      </c>
      <c r="G237" s="34"/>
      <c r="H237" s="34"/>
      <c r="I237" s="155"/>
      <c r="J237" s="34"/>
      <c r="K237" s="34"/>
      <c r="L237" s="35"/>
      <c r="M237" s="156"/>
      <c r="N237" s="157"/>
      <c r="O237" s="55"/>
      <c r="P237" s="55"/>
      <c r="Q237" s="55"/>
      <c r="R237" s="55"/>
      <c r="S237" s="55"/>
      <c r="T237" s="56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9" t="s">
        <v>133</v>
      </c>
      <c r="AU237" s="19" t="s">
        <v>78</v>
      </c>
    </row>
    <row r="238" spans="1:47" s="2" customFormat="1" ht="12">
      <c r="A238" s="34"/>
      <c r="B238" s="35"/>
      <c r="C238" s="34"/>
      <c r="D238" s="158" t="s">
        <v>135</v>
      </c>
      <c r="E238" s="34"/>
      <c r="F238" s="159" t="s">
        <v>372</v>
      </c>
      <c r="G238" s="34"/>
      <c r="H238" s="34"/>
      <c r="I238" s="155"/>
      <c r="J238" s="34"/>
      <c r="K238" s="34"/>
      <c r="L238" s="35"/>
      <c r="M238" s="156"/>
      <c r="N238" s="157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135</v>
      </c>
      <c r="AU238" s="19" t="s">
        <v>78</v>
      </c>
    </row>
    <row r="239" spans="2:51" s="13" customFormat="1" ht="12">
      <c r="B239" s="160"/>
      <c r="D239" s="153" t="s">
        <v>137</v>
      </c>
      <c r="E239" s="161" t="s">
        <v>3</v>
      </c>
      <c r="F239" s="162" t="s">
        <v>373</v>
      </c>
      <c r="H239" s="161" t="s">
        <v>3</v>
      </c>
      <c r="I239" s="163"/>
      <c r="L239" s="160"/>
      <c r="M239" s="164"/>
      <c r="N239" s="165"/>
      <c r="O239" s="165"/>
      <c r="P239" s="165"/>
      <c r="Q239" s="165"/>
      <c r="R239" s="165"/>
      <c r="S239" s="165"/>
      <c r="T239" s="166"/>
      <c r="AT239" s="161" t="s">
        <v>137</v>
      </c>
      <c r="AU239" s="161" t="s">
        <v>78</v>
      </c>
      <c r="AV239" s="13" t="s">
        <v>76</v>
      </c>
      <c r="AW239" s="13" t="s">
        <v>30</v>
      </c>
      <c r="AX239" s="13" t="s">
        <v>68</v>
      </c>
      <c r="AY239" s="161" t="s">
        <v>124</v>
      </c>
    </row>
    <row r="240" spans="2:51" s="14" customFormat="1" ht="12">
      <c r="B240" s="167"/>
      <c r="D240" s="153" t="s">
        <v>137</v>
      </c>
      <c r="E240" s="168" t="s">
        <v>3</v>
      </c>
      <c r="F240" s="169" t="s">
        <v>374</v>
      </c>
      <c r="H240" s="170">
        <v>0.416</v>
      </c>
      <c r="I240" s="171"/>
      <c r="L240" s="167"/>
      <c r="M240" s="172"/>
      <c r="N240" s="173"/>
      <c r="O240" s="173"/>
      <c r="P240" s="173"/>
      <c r="Q240" s="173"/>
      <c r="R240" s="173"/>
      <c r="S240" s="173"/>
      <c r="T240" s="174"/>
      <c r="AT240" s="168" t="s">
        <v>137</v>
      </c>
      <c r="AU240" s="168" t="s">
        <v>78</v>
      </c>
      <c r="AV240" s="14" t="s">
        <v>78</v>
      </c>
      <c r="AW240" s="14" t="s">
        <v>30</v>
      </c>
      <c r="AX240" s="14" t="s">
        <v>68</v>
      </c>
      <c r="AY240" s="168" t="s">
        <v>124</v>
      </c>
    </row>
    <row r="241" spans="2:51" s="13" customFormat="1" ht="12">
      <c r="B241" s="160"/>
      <c r="D241" s="153" t="s">
        <v>137</v>
      </c>
      <c r="E241" s="161" t="s">
        <v>3</v>
      </c>
      <c r="F241" s="162" t="s">
        <v>375</v>
      </c>
      <c r="H241" s="161" t="s">
        <v>3</v>
      </c>
      <c r="I241" s="163"/>
      <c r="L241" s="160"/>
      <c r="M241" s="164"/>
      <c r="N241" s="165"/>
      <c r="O241" s="165"/>
      <c r="P241" s="165"/>
      <c r="Q241" s="165"/>
      <c r="R241" s="165"/>
      <c r="S241" s="165"/>
      <c r="T241" s="166"/>
      <c r="AT241" s="161" t="s">
        <v>137</v>
      </c>
      <c r="AU241" s="161" t="s">
        <v>78</v>
      </c>
      <c r="AV241" s="13" t="s">
        <v>76</v>
      </c>
      <c r="AW241" s="13" t="s">
        <v>30</v>
      </c>
      <c r="AX241" s="13" t="s">
        <v>68</v>
      </c>
      <c r="AY241" s="161" t="s">
        <v>124</v>
      </c>
    </row>
    <row r="242" spans="2:51" s="14" customFormat="1" ht="12">
      <c r="B242" s="167"/>
      <c r="D242" s="153" t="s">
        <v>137</v>
      </c>
      <c r="E242" s="168" t="s">
        <v>3</v>
      </c>
      <c r="F242" s="169" t="s">
        <v>376</v>
      </c>
      <c r="H242" s="170">
        <v>1.8</v>
      </c>
      <c r="I242" s="171"/>
      <c r="L242" s="167"/>
      <c r="M242" s="172"/>
      <c r="N242" s="173"/>
      <c r="O242" s="173"/>
      <c r="P242" s="173"/>
      <c r="Q242" s="173"/>
      <c r="R242" s="173"/>
      <c r="S242" s="173"/>
      <c r="T242" s="174"/>
      <c r="AT242" s="168" t="s">
        <v>137</v>
      </c>
      <c r="AU242" s="168" t="s">
        <v>78</v>
      </c>
      <c r="AV242" s="14" t="s">
        <v>78</v>
      </c>
      <c r="AW242" s="14" t="s">
        <v>30</v>
      </c>
      <c r="AX242" s="14" t="s">
        <v>68</v>
      </c>
      <c r="AY242" s="168" t="s">
        <v>124</v>
      </c>
    </row>
    <row r="243" spans="2:51" s="13" customFormat="1" ht="12">
      <c r="B243" s="160"/>
      <c r="D243" s="153" t="s">
        <v>137</v>
      </c>
      <c r="E243" s="161" t="s">
        <v>3</v>
      </c>
      <c r="F243" s="162" t="s">
        <v>316</v>
      </c>
      <c r="H243" s="161" t="s">
        <v>3</v>
      </c>
      <c r="I243" s="163"/>
      <c r="L243" s="160"/>
      <c r="M243" s="164"/>
      <c r="N243" s="165"/>
      <c r="O243" s="165"/>
      <c r="P243" s="165"/>
      <c r="Q243" s="165"/>
      <c r="R243" s="165"/>
      <c r="S243" s="165"/>
      <c r="T243" s="166"/>
      <c r="AT243" s="161" t="s">
        <v>137</v>
      </c>
      <c r="AU243" s="161" t="s">
        <v>78</v>
      </c>
      <c r="AV243" s="13" t="s">
        <v>76</v>
      </c>
      <c r="AW243" s="13" t="s">
        <v>30</v>
      </c>
      <c r="AX243" s="13" t="s">
        <v>68</v>
      </c>
      <c r="AY243" s="161" t="s">
        <v>124</v>
      </c>
    </row>
    <row r="244" spans="2:51" s="14" customFormat="1" ht="12">
      <c r="B244" s="167"/>
      <c r="D244" s="153" t="s">
        <v>137</v>
      </c>
      <c r="E244" s="168" t="s">
        <v>3</v>
      </c>
      <c r="F244" s="169" t="s">
        <v>377</v>
      </c>
      <c r="H244" s="170">
        <v>4.08</v>
      </c>
      <c r="I244" s="171"/>
      <c r="L244" s="167"/>
      <c r="M244" s="172"/>
      <c r="N244" s="173"/>
      <c r="O244" s="173"/>
      <c r="P244" s="173"/>
      <c r="Q244" s="173"/>
      <c r="R244" s="173"/>
      <c r="S244" s="173"/>
      <c r="T244" s="174"/>
      <c r="AT244" s="168" t="s">
        <v>137</v>
      </c>
      <c r="AU244" s="168" t="s">
        <v>78</v>
      </c>
      <c r="AV244" s="14" t="s">
        <v>78</v>
      </c>
      <c r="AW244" s="14" t="s">
        <v>30</v>
      </c>
      <c r="AX244" s="14" t="s">
        <v>68</v>
      </c>
      <c r="AY244" s="168" t="s">
        <v>124</v>
      </c>
    </row>
    <row r="245" spans="2:51" s="15" customFormat="1" ht="12">
      <c r="B245" s="189"/>
      <c r="D245" s="153" t="s">
        <v>137</v>
      </c>
      <c r="E245" s="190" t="s">
        <v>3</v>
      </c>
      <c r="F245" s="191" t="s">
        <v>217</v>
      </c>
      <c r="H245" s="192">
        <v>6.296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137</v>
      </c>
      <c r="AU245" s="190" t="s">
        <v>78</v>
      </c>
      <c r="AV245" s="15" t="s">
        <v>131</v>
      </c>
      <c r="AW245" s="15" t="s">
        <v>30</v>
      </c>
      <c r="AX245" s="15" t="s">
        <v>76</v>
      </c>
      <c r="AY245" s="190" t="s">
        <v>124</v>
      </c>
    </row>
    <row r="246" spans="1:65" s="2" customFormat="1" ht="24.2" customHeight="1">
      <c r="A246" s="34"/>
      <c r="B246" s="139"/>
      <c r="C246" s="140" t="s">
        <v>378</v>
      </c>
      <c r="D246" s="140" t="s">
        <v>126</v>
      </c>
      <c r="E246" s="141" t="s">
        <v>379</v>
      </c>
      <c r="F246" s="142" t="s">
        <v>380</v>
      </c>
      <c r="G246" s="143" t="s">
        <v>129</v>
      </c>
      <c r="H246" s="144">
        <v>4.9</v>
      </c>
      <c r="I246" s="145"/>
      <c r="J246" s="146">
        <f>ROUND(I246*H246,2)</f>
        <v>0</v>
      </c>
      <c r="K246" s="142" t="s">
        <v>130</v>
      </c>
      <c r="L246" s="35"/>
      <c r="M246" s="147" t="s">
        <v>3</v>
      </c>
      <c r="N246" s="148" t="s">
        <v>39</v>
      </c>
      <c r="O246" s="55"/>
      <c r="P246" s="149">
        <f>O246*H246</f>
        <v>0</v>
      </c>
      <c r="Q246" s="149">
        <v>0</v>
      </c>
      <c r="R246" s="149">
        <f>Q246*H246</f>
        <v>0</v>
      </c>
      <c r="S246" s="149">
        <v>0.36</v>
      </c>
      <c r="T246" s="150">
        <f>S246*H246</f>
        <v>1.764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1" t="s">
        <v>131</v>
      </c>
      <c r="AT246" s="151" t="s">
        <v>126</v>
      </c>
      <c r="AU246" s="151" t="s">
        <v>78</v>
      </c>
      <c r="AY246" s="19" t="s">
        <v>124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9" t="s">
        <v>76</v>
      </c>
      <c r="BK246" s="152">
        <f>ROUND(I246*H246,2)</f>
        <v>0</v>
      </c>
      <c r="BL246" s="19" t="s">
        <v>131</v>
      </c>
      <c r="BM246" s="151" t="s">
        <v>381</v>
      </c>
    </row>
    <row r="247" spans="1:47" s="2" customFormat="1" ht="19.5">
      <c r="A247" s="34"/>
      <c r="B247" s="35"/>
      <c r="C247" s="34"/>
      <c r="D247" s="153" t="s">
        <v>133</v>
      </c>
      <c r="E247" s="34"/>
      <c r="F247" s="154" t="s">
        <v>382</v>
      </c>
      <c r="G247" s="34"/>
      <c r="H247" s="34"/>
      <c r="I247" s="155"/>
      <c r="J247" s="34"/>
      <c r="K247" s="34"/>
      <c r="L247" s="35"/>
      <c r="M247" s="156"/>
      <c r="N247" s="157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133</v>
      </c>
      <c r="AU247" s="19" t="s">
        <v>78</v>
      </c>
    </row>
    <row r="248" spans="1:47" s="2" customFormat="1" ht="12">
      <c r="A248" s="34"/>
      <c r="B248" s="35"/>
      <c r="C248" s="34"/>
      <c r="D248" s="158" t="s">
        <v>135</v>
      </c>
      <c r="E248" s="34"/>
      <c r="F248" s="159" t="s">
        <v>383</v>
      </c>
      <c r="G248" s="34"/>
      <c r="H248" s="34"/>
      <c r="I248" s="155"/>
      <c r="J248" s="34"/>
      <c r="K248" s="34"/>
      <c r="L248" s="35"/>
      <c r="M248" s="156"/>
      <c r="N248" s="157"/>
      <c r="O248" s="55"/>
      <c r="P248" s="55"/>
      <c r="Q248" s="55"/>
      <c r="R248" s="55"/>
      <c r="S248" s="55"/>
      <c r="T248" s="5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9" t="s">
        <v>135</v>
      </c>
      <c r="AU248" s="19" t="s">
        <v>78</v>
      </c>
    </row>
    <row r="249" spans="2:51" s="13" customFormat="1" ht="12">
      <c r="B249" s="160"/>
      <c r="D249" s="153" t="s">
        <v>137</v>
      </c>
      <c r="E249" s="161" t="s">
        <v>3</v>
      </c>
      <c r="F249" s="162" t="s">
        <v>323</v>
      </c>
      <c r="H249" s="161" t="s">
        <v>3</v>
      </c>
      <c r="I249" s="163"/>
      <c r="L249" s="160"/>
      <c r="M249" s="164"/>
      <c r="N249" s="165"/>
      <c r="O249" s="165"/>
      <c r="P249" s="165"/>
      <c r="Q249" s="165"/>
      <c r="R249" s="165"/>
      <c r="S249" s="165"/>
      <c r="T249" s="166"/>
      <c r="AT249" s="161" t="s">
        <v>137</v>
      </c>
      <c r="AU249" s="161" t="s">
        <v>78</v>
      </c>
      <c r="AV249" s="13" t="s">
        <v>76</v>
      </c>
      <c r="AW249" s="13" t="s">
        <v>30</v>
      </c>
      <c r="AX249" s="13" t="s">
        <v>68</v>
      </c>
      <c r="AY249" s="161" t="s">
        <v>124</v>
      </c>
    </row>
    <row r="250" spans="2:51" s="14" customFormat="1" ht="12">
      <c r="B250" s="167"/>
      <c r="D250" s="153" t="s">
        <v>137</v>
      </c>
      <c r="E250" s="168" t="s">
        <v>3</v>
      </c>
      <c r="F250" s="169" t="s">
        <v>384</v>
      </c>
      <c r="H250" s="170">
        <v>4.9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137</v>
      </c>
      <c r="AU250" s="168" t="s">
        <v>78</v>
      </c>
      <c r="AV250" s="14" t="s">
        <v>78</v>
      </c>
      <c r="AW250" s="14" t="s">
        <v>30</v>
      </c>
      <c r="AX250" s="14" t="s">
        <v>76</v>
      </c>
      <c r="AY250" s="168" t="s">
        <v>124</v>
      </c>
    </row>
    <row r="251" spans="1:65" s="2" customFormat="1" ht="24.2" customHeight="1">
      <c r="A251" s="34"/>
      <c r="B251" s="139"/>
      <c r="C251" s="140" t="s">
        <v>385</v>
      </c>
      <c r="D251" s="140" t="s">
        <v>126</v>
      </c>
      <c r="E251" s="141" t="s">
        <v>386</v>
      </c>
      <c r="F251" s="142" t="s">
        <v>387</v>
      </c>
      <c r="G251" s="143" t="s">
        <v>129</v>
      </c>
      <c r="H251" s="144">
        <v>41.7</v>
      </c>
      <c r="I251" s="145"/>
      <c r="J251" s="146">
        <f>ROUND(I251*H251,2)</f>
        <v>0</v>
      </c>
      <c r="K251" s="142" t="s">
        <v>130</v>
      </c>
      <c r="L251" s="35"/>
      <c r="M251" s="147" t="s">
        <v>3</v>
      </c>
      <c r="N251" s="148" t="s">
        <v>39</v>
      </c>
      <c r="O251" s="55"/>
      <c r="P251" s="149">
        <f>O251*H251</f>
        <v>0</v>
      </c>
      <c r="Q251" s="149">
        <v>0</v>
      </c>
      <c r="R251" s="149">
        <f>Q251*H251</f>
        <v>0</v>
      </c>
      <c r="S251" s="149">
        <v>0.09</v>
      </c>
      <c r="T251" s="150">
        <f>S251*H251</f>
        <v>3.753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51" t="s">
        <v>131</v>
      </c>
      <c r="AT251" s="151" t="s">
        <v>126</v>
      </c>
      <c r="AU251" s="151" t="s">
        <v>78</v>
      </c>
      <c r="AY251" s="19" t="s">
        <v>124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9" t="s">
        <v>76</v>
      </c>
      <c r="BK251" s="152">
        <f>ROUND(I251*H251,2)</f>
        <v>0</v>
      </c>
      <c r="BL251" s="19" t="s">
        <v>131</v>
      </c>
      <c r="BM251" s="151" t="s">
        <v>388</v>
      </c>
    </row>
    <row r="252" spans="1:47" s="2" customFormat="1" ht="19.5">
      <c r="A252" s="34"/>
      <c r="B252" s="35"/>
      <c r="C252" s="34"/>
      <c r="D252" s="153" t="s">
        <v>133</v>
      </c>
      <c r="E252" s="34"/>
      <c r="F252" s="154" t="s">
        <v>389</v>
      </c>
      <c r="G252" s="34"/>
      <c r="H252" s="34"/>
      <c r="I252" s="155"/>
      <c r="J252" s="34"/>
      <c r="K252" s="34"/>
      <c r="L252" s="35"/>
      <c r="M252" s="156"/>
      <c r="N252" s="157"/>
      <c r="O252" s="55"/>
      <c r="P252" s="55"/>
      <c r="Q252" s="55"/>
      <c r="R252" s="55"/>
      <c r="S252" s="55"/>
      <c r="T252" s="56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9" t="s">
        <v>133</v>
      </c>
      <c r="AU252" s="19" t="s">
        <v>78</v>
      </c>
    </row>
    <row r="253" spans="1:47" s="2" customFormat="1" ht="12">
      <c r="A253" s="34"/>
      <c r="B253" s="35"/>
      <c r="C253" s="34"/>
      <c r="D253" s="158" t="s">
        <v>135</v>
      </c>
      <c r="E253" s="34"/>
      <c r="F253" s="159" t="s">
        <v>390</v>
      </c>
      <c r="G253" s="34"/>
      <c r="H253" s="34"/>
      <c r="I253" s="155"/>
      <c r="J253" s="34"/>
      <c r="K253" s="34"/>
      <c r="L253" s="35"/>
      <c r="M253" s="156"/>
      <c r="N253" s="157"/>
      <c r="O253" s="55"/>
      <c r="P253" s="55"/>
      <c r="Q253" s="55"/>
      <c r="R253" s="55"/>
      <c r="S253" s="55"/>
      <c r="T253" s="56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135</v>
      </c>
      <c r="AU253" s="19" t="s">
        <v>78</v>
      </c>
    </row>
    <row r="254" spans="2:51" s="13" customFormat="1" ht="12">
      <c r="B254" s="160"/>
      <c r="D254" s="153" t="s">
        <v>137</v>
      </c>
      <c r="E254" s="161" t="s">
        <v>3</v>
      </c>
      <c r="F254" s="162" t="s">
        <v>337</v>
      </c>
      <c r="H254" s="161" t="s">
        <v>3</v>
      </c>
      <c r="I254" s="163"/>
      <c r="L254" s="160"/>
      <c r="M254" s="164"/>
      <c r="N254" s="165"/>
      <c r="O254" s="165"/>
      <c r="P254" s="165"/>
      <c r="Q254" s="165"/>
      <c r="R254" s="165"/>
      <c r="S254" s="165"/>
      <c r="T254" s="166"/>
      <c r="AT254" s="161" t="s">
        <v>137</v>
      </c>
      <c r="AU254" s="161" t="s">
        <v>78</v>
      </c>
      <c r="AV254" s="13" t="s">
        <v>76</v>
      </c>
      <c r="AW254" s="13" t="s">
        <v>30</v>
      </c>
      <c r="AX254" s="13" t="s">
        <v>68</v>
      </c>
      <c r="AY254" s="161" t="s">
        <v>124</v>
      </c>
    </row>
    <row r="255" spans="2:51" s="14" customFormat="1" ht="12">
      <c r="B255" s="167"/>
      <c r="D255" s="153" t="s">
        <v>137</v>
      </c>
      <c r="E255" s="168" t="s">
        <v>3</v>
      </c>
      <c r="F255" s="169" t="s">
        <v>338</v>
      </c>
      <c r="H255" s="170">
        <v>41.7</v>
      </c>
      <c r="I255" s="171"/>
      <c r="L255" s="167"/>
      <c r="M255" s="172"/>
      <c r="N255" s="173"/>
      <c r="O255" s="173"/>
      <c r="P255" s="173"/>
      <c r="Q255" s="173"/>
      <c r="R255" s="173"/>
      <c r="S255" s="173"/>
      <c r="T255" s="174"/>
      <c r="AT255" s="168" t="s">
        <v>137</v>
      </c>
      <c r="AU255" s="168" t="s">
        <v>78</v>
      </c>
      <c r="AV255" s="14" t="s">
        <v>78</v>
      </c>
      <c r="AW255" s="14" t="s">
        <v>30</v>
      </c>
      <c r="AX255" s="14" t="s">
        <v>76</v>
      </c>
      <c r="AY255" s="168" t="s">
        <v>124</v>
      </c>
    </row>
    <row r="256" spans="1:65" s="2" customFormat="1" ht="24.2" customHeight="1">
      <c r="A256" s="34"/>
      <c r="B256" s="139"/>
      <c r="C256" s="140" t="s">
        <v>391</v>
      </c>
      <c r="D256" s="140" t="s">
        <v>126</v>
      </c>
      <c r="E256" s="141" t="s">
        <v>392</v>
      </c>
      <c r="F256" s="142" t="s">
        <v>393</v>
      </c>
      <c r="G256" s="143" t="s">
        <v>237</v>
      </c>
      <c r="H256" s="144">
        <v>2</v>
      </c>
      <c r="I256" s="145"/>
      <c r="J256" s="146">
        <f>ROUND(I256*H256,2)</f>
        <v>0</v>
      </c>
      <c r="K256" s="142" t="s">
        <v>130</v>
      </c>
      <c r="L256" s="35"/>
      <c r="M256" s="147" t="s">
        <v>3</v>
      </c>
      <c r="N256" s="148" t="s">
        <v>39</v>
      </c>
      <c r="O256" s="55"/>
      <c r="P256" s="149">
        <f>O256*H256</f>
        <v>0</v>
      </c>
      <c r="Q256" s="149">
        <v>0</v>
      </c>
      <c r="R256" s="149">
        <f>Q256*H256</f>
        <v>0</v>
      </c>
      <c r="S256" s="149">
        <v>2.1</v>
      </c>
      <c r="T256" s="150">
        <f>S256*H256</f>
        <v>4.2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51" t="s">
        <v>131</v>
      </c>
      <c r="AT256" s="151" t="s">
        <v>126</v>
      </c>
      <c r="AU256" s="151" t="s">
        <v>78</v>
      </c>
      <c r="AY256" s="19" t="s">
        <v>124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9" t="s">
        <v>76</v>
      </c>
      <c r="BK256" s="152">
        <f>ROUND(I256*H256,2)</f>
        <v>0</v>
      </c>
      <c r="BL256" s="19" t="s">
        <v>131</v>
      </c>
      <c r="BM256" s="151" t="s">
        <v>394</v>
      </c>
    </row>
    <row r="257" spans="1:47" s="2" customFormat="1" ht="39">
      <c r="A257" s="34"/>
      <c r="B257" s="35"/>
      <c r="C257" s="34"/>
      <c r="D257" s="153" t="s">
        <v>133</v>
      </c>
      <c r="E257" s="34"/>
      <c r="F257" s="154" t="s">
        <v>395</v>
      </c>
      <c r="G257" s="34"/>
      <c r="H257" s="34"/>
      <c r="I257" s="155"/>
      <c r="J257" s="34"/>
      <c r="K257" s="34"/>
      <c r="L257" s="35"/>
      <c r="M257" s="156"/>
      <c r="N257" s="157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133</v>
      </c>
      <c r="AU257" s="19" t="s">
        <v>78</v>
      </c>
    </row>
    <row r="258" spans="1:47" s="2" customFormat="1" ht="12">
      <c r="A258" s="34"/>
      <c r="B258" s="35"/>
      <c r="C258" s="34"/>
      <c r="D258" s="158" t="s">
        <v>135</v>
      </c>
      <c r="E258" s="34"/>
      <c r="F258" s="159" t="s">
        <v>396</v>
      </c>
      <c r="G258" s="34"/>
      <c r="H258" s="34"/>
      <c r="I258" s="155"/>
      <c r="J258" s="34"/>
      <c r="K258" s="34"/>
      <c r="L258" s="35"/>
      <c r="M258" s="156"/>
      <c r="N258" s="157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135</v>
      </c>
      <c r="AU258" s="19" t="s">
        <v>78</v>
      </c>
    </row>
    <row r="259" spans="2:51" s="13" customFormat="1" ht="12">
      <c r="B259" s="160"/>
      <c r="D259" s="153" t="s">
        <v>137</v>
      </c>
      <c r="E259" s="161" t="s">
        <v>3</v>
      </c>
      <c r="F259" s="162" t="s">
        <v>397</v>
      </c>
      <c r="H259" s="161" t="s">
        <v>3</v>
      </c>
      <c r="I259" s="163"/>
      <c r="L259" s="160"/>
      <c r="M259" s="164"/>
      <c r="N259" s="165"/>
      <c r="O259" s="165"/>
      <c r="P259" s="165"/>
      <c r="Q259" s="165"/>
      <c r="R259" s="165"/>
      <c r="S259" s="165"/>
      <c r="T259" s="166"/>
      <c r="AT259" s="161" t="s">
        <v>137</v>
      </c>
      <c r="AU259" s="161" t="s">
        <v>78</v>
      </c>
      <c r="AV259" s="13" t="s">
        <v>76</v>
      </c>
      <c r="AW259" s="13" t="s">
        <v>30</v>
      </c>
      <c r="AX259" s="13" t="s">
        <v>68</v>
      </c>
      <c r="AY259" s="161" t="s">
        <v>124</v>
      </c>
    </row>
    <row r="260" spans="2:51" s="14" customFormat="1" ht="12">
      <c r="B260" s="167"/>
      <c r="D260" s="153" t="s">
        <v>137</v>
      </c>
      <c r="E260" s="168" t="s">
        <v>3</v>
      </c>
      <c r="F260" s="169" t="s">
        <v>78</v>
      </c>
      <c r="H260" s="170">
        <v>2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8" t="s">
        <v>137</v>
      </c>
      <c r="AU260" s="168" t="s">
        <v>78</v>
      </c>
      <c r="AV260" s="14" t="s">
        <v>78</v>
      </c>
      <c r="AW260" s="14" t="s">
        <v>30</v>
      </c>
      <c r="AX260" s="14" t="s">
        <v>76</v>
      </c>
      <c r="AY260" s="168" t="s">
        <v>124</v>
      </c>
    </row>
    <row r="261" spans="1:65" s="2" customFormat="1" ht="16.5" customHeight="1">
      <c r="A261" s="34"/>
      <c r="B261" s="139"/>
      <c r="C261" s="140" t="s">
        <v>398</v>
      </c>
      <c r="D261" s="140" t="s">
        <v>126</v>
      </c>
      <c r="E261" s="141" t="s">
        <v>399</v>
      </c>
      <c r="F261" s="142" t="s">
        <v>400</v>
      </c>
      <c r="G261" s="143" t="s">
        <v>237</v>
      </c>
      <c r="H261" s="144">
        <v>15</v>
      </c>
      <c r="I261" s="145"/>
      <c r="J261" s="146">
        <f>ROUND(I261*H261,2)</f>
        <v>0</v>
      </c>
      <c r="K261" s="142" t="s">
        <v>130</v>
      </c>
      <c r="L261" s="35"/>
      <c r="M261" s="147" t="s">
        <v>3</v>
      </c>
      <c r="N261" s="148" t="s">
        <v>39</v>
      </c>
      <c r="O261" s="55"/>
      <c r="P261" s="149">
        <f>O261*H261</f>
        <v>0</v>
      </c>
      <c r="Q261" s="149">
        <v>0</v>
      </c>
      <c r="R261" s="149">
        <f>Q261*H261</f>
        <v>0</v>
      </c>
      <c r="S261" s="149">
        <v>0.058</v>
      </c>
      <c r="T261" s="150">
        <f>S261*H261</f>
        <v>0.87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1" t="s">
        <v>131</v>
      </c>
      <c r="AT261" s="151" t="s">
        <v>126</v>
      </c>
      <c r="AU261" s="151" t="s">
        <v>78</v>
      </c>
      <c r="AY261" s="19" t="s">
        <v>124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9" t="s">
        <v>76</v>
      </c>
      <c r="BK261" s="152">
        <f>ROUND(I261*H261,2)</f>
        <v>0</v>
      </c>
      <c r="BL261" s="19" t="s">
        <v>131</v>
      </c>
      <c r="BM261" s="151" t="s">
        <v>401</v>
      </c>
    </row>
    <row r="262" spans="1:47" s="2" customFormat="1" ht="12">
      <c r="A262" s="34"/>
      <c r="B262" s="35"/>
      <c r="C262" s="34"/>
      <c r="D262" s="153" t="s">
        <v>133</v>
      </c>
      <c r="E262" s="34"/>
      <c r="F262" s="154" t="s">
        <v>402</v>
      </c>
      <c r="G262" s="34"/>
      <c r="H262" s="34"/>
      <c r="I262" s="155"/>
      <c r="J262" s="34"/>
      <c r="K262" s="34"/>
      <c r="L262" s="35"/>
      <c r="M262" s="156"/>
      <c r="N262" s="157"/>
      <c r="O262" s="55"/>
      <c r="P262" s="55"/>
      <c r="Q262" s="55"/>
      <c r="R262" s="55"/>
      <c r="S262" s="55"/>
      <c r="T262" s="56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9" t="s">
        <v>133</v>
      </c>
      <c r="AU262" s="19" t="s">
        <v>78</v>
      </c>
    </row>
    <row r="263" spans="1:47" s="2" customFormat="1" ht="12">
      <c r="A263" s="34"/>
      <c r="B263" s="35"/>
      <c r="C263" s="34"/>
      <c r="D263" s="158" t="s">
        <v>135</v>
      </c>
      <c r="E263" s="34"/>
      <c r="F263" s="159" t="s">
        <v>403</v>
      </c>
      <c r="G263" s="34"/>
      <c r="H263" s="34"/>
      <c r="I263" s="155"/>
      <c r="J263" s="34"/>
      <c r="K263" s="34"/>
      <c r="L263" s="35"/>
      <c r="M263" s="156"/>
      <c r="N263" s="157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135</v>
      </c>
      <c r="AU263" s="19" t="s">
        <v>78</v>
      </c>
    </row>
    <row r="264" spans="2:51" s="13" customFormat="1" ht="12">
      <c r="B264" s="160"/>
      <c r="D264" s="153" t="s">
        <v>137</v>
      </c>
      <c r="E264" s="161" t="s">
        <v>3</v>
      </c>
      <c r="F264" s="162" t="s">
        <v>404</v>
      </c>
      <c r="H264" s="161" t="s">
        <v>3</v>
      </c>
      <c r="I264" s="163"/>
      <c r="L264" s="160"/>
      <c r="M264" s="164"/>
      <c r="N264" s="165"/>
      <c r="O264" s="165"/>
      <c r="P264" s="165"/>
      <c r="Q264" s="165"/>
      <c r="R264" s="165"/>
      <c r="S264" s="165"/>
      <c r="T264" s="166"/>
      <c r="AT264" s="161" t="s">
        <v>137</v>
      </c>
      <c r="AU264" s="161" t="s">
        <v>78</v>
      </c>
      <c r="AV264" s="13" t="s">
        <v>76</v>
      </c>
      <c r="AW264" s="13" t="s">
        <v>30</v>
      </c>
      <c r="AX264" s="13" t="s">
        <v>68</v>
      </c>
      <c r="AY264" s="161" t="s">
        <v>124</v>
      </c>
    </row>
    <row r="265" spans="2:51" s="14" customFormat="1" ht="12">
      <c r="B265" s="167"/>
      <c r="D265" s="153" t="s">
        <v>137</v>
      </c>
      <c r="E265" s="168" t="s">
        <v>3</v>
      </c>
      <c r="F265" s="169" t="s">
        <v>9</v>
      </c>
      <c r="H265" s="170">
        <v>15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137</v>
      </c>
      <c r="AU265" s="168" t="s">
        <v>78</v>
      </c>
      <c r="AV265" s="14" t="s">
        <v>78</v>
      </c>
      <c r="AW265" s="14" t="s">
        <v>30</v>
      </c>
      <c r="AX265" s="14" t="s">
        <v>76</v>
      </c>
      <c r="AY265" s="168" t="s">
        <v>124</v>
      </c>
    </row>
    <row r="266" spans="1:65" s="2" customFormat="1" ht="16.5" customHeight="1">
      <c r="A266" s="34"/>
      <c r="B266" s="139"/>
      <c r="C266" s="140" t="s">
        <v>405</v>
      </c>
      <c r="D266" s="140" t="s">
        <v>126</v>
      </c>
      <c r="E266" s="141" t="s">
        <v>406</v>
      </c>
      <c r="F266" s="142" t="s">
        <v>407</v>
      </c>
      <c r="G266" s="143" t="s">
        <v>237</v>
      </c>
      <c r="H266" s="144">
        <v>23.25</v>
      </c>
      <c r="I266" s="145"/>
      <c r="J266" s="146">
        <f>ROUND(I266*H266,2)</f>
        <v>0</v>
      </c>
      <c r="K266" s="142" t="s">
        <v>130</v>
      </c>
      <c r="L266" s="35"/>
      <c r="M266" s="147" t="s">
        <v>3</v>
      </c>
      <c r="N266" s="148" t="s">
        <v>39</v>
      </c>
      <c r="O266" s="55"/>
      <c r="P266" s="149">
        <f>O266*H266</f>
        <v>0</v>
      </c>
      <c r="Q266" s="149">
        <v>0</v>
      </c>
      <c r="R266" s="149">
        <f>Q266*H266</f>
        <v>0</v>
      </c>
      <c r="S266" s="149">
        <v>0.037</v>
      </c>
      <c r="T266" s="150">
        <f>S266*H266</f>
        <v>0.86025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1" t="s">
        <v>131</v>
      </c>
      <c r="AT266" s="151" t="s">
        <v>126</v>
      </c>
      <c r="AU266" s="151" t="s">
        <v>78</v>
      </c>
      <c r="AY266" s="19" t="s">
        <v>124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9" t="s">
        <v>76</v>
      </c>
      <c r="BK266" s="152">
        <f>ROUND(I266*H266,2)</f>
        <v>0</v>
      </c>
      <c r="BL266" s="19" t="s">
        <v>131</v>
      </c>
      <c r="BM266" s="151" t="s">
        <v>408</v>
      </c>
    </row>
    <row r="267" spans="1:47" s="2" customFormat="1" ht="19.5">
      <c r="A267" s="34"/>
      <c r="B267" s="35"/>
      <c r="C267" s="34"/>
      <c r="D267" s="153" t="s">
        <v>133</v>
      </c>
      <c r="E267" s="34"/>
      <c r="F267" s="154" t="s">
        <v>409</v>
      </c>
      <c r="G267" s="34"/>
      <c r="H267" s="34"/>
      <c r="I267" s="155"/>
      <c r="J267" s="34"/>
      <c r="K267" s="34"/>
      <c r="L267" s="35"/>
      <c r="M267" s="156"/>
      <c r="N267" s="157"/>
      <c r="O267" s="55"/>
      <c r="P267" s="55"/>
      <c r="Q267" s="55"/>
      <c r="R267" s="55"/>
      <c r="S267" s="55"/>
      <c r="T267" s="56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9" t="s">
        <v>133</v>
      </c>
      <c r="AU267" s="19" t="s">
        <v>78</v>
      </c>
    </row>
    <row r="268" spans="1:47" s="2" customFormat="1" ht="12">
      <c r="A268" s="34"/>
      <c r="B268" s="35"/>
      <c r="C268" s="34"/>
      <c r="D268" s="158" t="s">
        <v>135</v>
      </c>
      <c r="E268" s="34"/>
      <c r="F268" s="159" t="s">
        <v>410</v>
      </c>
      <c r="G268" s="34"/>
      <c r="H268" s="34"/>
      <c r="I268" s="155"/>
      <c r="J268" s="34"/>
      <c r="K268" s="34"/>
      <c r="L268" s="35"/>
      <c r="M268" s="156"/>
      <c r="N268" s="157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135</v>
      </c>
      <c r="AU268" s="19" t="s">
        <v>78</v>
      </c>
    </row>
    <row r="269" spans="2:51" s="13" customFormat="1" ht="12">
      <c r="B269" s="160"/>
      <c r="D269" s="153" t="s">
        <v>137</v>
      </c>
      <c r="E269" s="161" t="s">
        <v>3</v>
      </c>
      <c r="F269" s="162" t="s">
        <v>337</v>
      </c>
      <c r="H269" s="161" t="s">
        <v>3</v>
      </c>
      <c r="I269" s="163"/>
      <c r="L269" s="160"/>
      <c r="M269" s="164"/>
      <c r="N269" s="165"/>
      <c r="O269" s="165"/>
      <c r="P269" s="165"/>
      <c r="Q269" s="165"/>
      <c r="R269" s="165"/>
      <c r="S269" s="165"/>
      <c r="T269" s="166"/>
      <c r="AT269" s="161" t="s">
        <v>137</v>
      </c>
      <c r="AU269" s="161" t="s">
        <v>78</v>
      </c>
      <c r="AV269" s="13" t="s">
        <v>76</v>
      </c>
      <c r="AW269" s="13" t="s">
        <v>30</v>
      </c>
      <c r="AX269" s="13" t="s">
        <v>68</v>
      </c>
      <c r="AY269" s="161" t="s">
        <v>124</v>
      </c>
    </row>
    <row r="270" spans="2:51" s="14" customFormat="1" ht="12">
      <c r="B270" s="167"/>
      <c r="D270" s="153" t="s">
        <v>137</v>
      </c>
      <c r="E270" s="168" t="s">
        <v>3</v>
      </c>
      <c r="F270" s="169" t="s">
        <v>339</v>
      </c>
      <c r="H270" s="170">
        <v>19</v>
      </c>
      <c r="I270" s="171"/>
      <c r="L270" s="167"/>
      <c r="M270" s="172"/>
      <c r="N270" s="173"/>
      <c r="O270" s="173"/>
      <c r="P270" s="173"/>
      <c r="Q270" s="173"/>
      <c r="R270" s="173"/>
      <c r="S270" s="173"/>
      <c r="T270" s="174"/>
      <c r="AT270" s="168" t="s">
        <v>137</v>
      </c>
      <c r="AU270" s="168" t="s">
        <v>78</v>
      </c>
      <c r="AV270" s="14" t="s">
        <v>78</v>
      </c>
      <c r="AW270" s="14" t="s">
        <v>30</v>
      </c>
      <c r="AX270" s="14" t="s">
        <v>68</v>
      </c>
      <c r="AY270" s="168" t="s">
        <v>124</v>
      </c>
    </row>
    <row r="271" spans="2:51" s="13" customFormat="1" ht="12">
      <c r="B271" s="160"/>
      <c r="D271" s="153" t="s">
        <v>137</v>
      </c>
      <c r="E271" s="161" t="s">
        <v>3</v>
      </c>
      <c r="F271" s="162" t="s">
        <v>325</v>
      </c>
      <c r="H271" s="161" t="s">
        <v>3</v>
      </c>
      <c r="I271" s="163"/>
      <c r="L271" s="160"/>
      <c r="M271" s="164"/>
      <c r="N271" s="165"/>
      <c r="O271" s="165"/>
      <c r="P271" s="165"/>
      <c r="Q271" s="165"/>
      <c r="R271" s="165"/>
      <c r="S271" s="165"/>
      <c r="T271" s="166"/>
      <c r="AT271" s="161" t="s">
        <v>137</v>
      </c>
      <c r="AU271" s="161" t="s">
        <v>78</v>
      </c>
      <c r="AV271" s="13" t="s">
        <v>76</v>
      </c>
      <c r="AW271" s="13" t="s">
        <v>30</v>
      </c>
      <c r="AX271" s="13" t="s">
        <v>68</v>
      </c>
      <c r="AY271" s="161" t="s">
        <v>124</v>
      </c>
    </row>
    <row r="272" spans="2:51" s="14" customFormat="1" ht="12">
      <c r="B272" s="167"/>
      <c r="D272" s="153" t="s">
        <v>137</v>
      </c>
      <c r="E272" s="168" t="s">
        <v>3</v>
      </c>
      <c r="F272" s="169" t="s">
        <v>411</v>
      </c>
      <c r="H272" s="170">
        <v>4.25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137</v>
      </c>
      <c r="AU272" s="168" t="s">
        <v>78</v>
      </c>
      <c r="AV272" s="14" t="s">
        <v>78</v>
      </c>
      <c r="AW272" s="14" t="s">
        <v>30</v>
      </c>
      <c r="AX272" s="14" t="s">
        <v>68</v>
      </c>
      <c r="AY272" s="168" t="s">
        <v>124</v>
      </c>
    </row>
    <row r="273" spans="2:51" s="15" customFormat="1" ht="12">
      <c r="B273" s="189"/>
      <c r="D273" s="153" t="s">
        <v>137</v>
      </c>
      <c r="E273" s="190" t="s">
        <v>3</v>
      </c>
      <c r="F273" s="191" t="s">
        <v>217</v>
      </c>
      <c r="H273" s="192">
        <v>23.25</v>
      </c>
      <c r="I273" s="193"/>
      <c r="L273" s="189"/>
      <c r="M273" s="194"/>
      <c r="N273" s="195"/>
      <c r="O273" s="195"/>
      <c r="P273" s="195"/>
      <c r="Q273" s="195"/>
      <c r="R273" s="195"/>
      <c r="S273" s="195"/>
      <c r="T273" s="196"/>
      <c r="AT273" s="190" t="s">
        <v>137</v>
      </c>
      <c r="AU273" s="190" t="s">
        <v>78</v>
      </c>
      <c r="AV273" s="15" t="s">
        <v>131</v>
      </c>
      <c r="AW273" s="15" t="s">
        <v>30</v>
      </c>
      <c r="AX273" s="15" t="s">
        <v>76</v>
      </c>
      <c r="AY273" s="190" t="s">
        <v>124</v>
      </c>
    </row>
    <row r="274" spans="1:65" s="2" customFormat="1" ht="24.2" customHeight="1">
      <c r="A274" s="34"/>
      <c r="B274" s="139"/>
      <c r="C274" s="140" t="s">
        <v>412</v>
      </c>
      <c r="D274" s="140" t="s">
        <v>126</v>
      </c>
      <c r="E274" s="141" t="s">
        <v>413</v>
      </c>
      <c r="F274" s="142" t="s">
        <v>414</v>
      </c>
      <c r="G274" s="143" t="s">
        <v>129</v>
      </c>
      <c r="H274" s="144">
        <v>13.5</v>
      </c>
      <c r="I274" s="145"/>
      <c r="J274" s="146">
        <f>ROUND(I274*H274,2)</f>
        <v>0</v>
      </c>
      <c r="K274" s="142" t="s">
        <v>130</v>
      </c>
      <c r="L274" s="35"/>
      <c r="M274" s="147" t="s">
        <v>3</v>
      </c>
      <c r="N274" s="148" t="s">
        <v>39</v>
      </c>
      <c r="O274" s="55"/>
      <c r="P274" s="149">
        <f>O274*H274</f>
        <v>0</v>
      </c>
      <c r="Q274" s="149">
        <v>0</v>
      </c>
      <c r="R274" s="149">
        <f>Q274*H274</f>
        <v>0</v>
      </c>
      <c r="S274" s="149">
        <v>0.089</v>
      </c>
      <c r="T274" s="150">
        <f>S274*H274</f>
        <v>1.2015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131</v>
      </c>
      <c r="AT274" s="151" t="s">
        <v>126</v>
      </c>
      <c r="AU274" s="151" t="s">
        <v>78</v>
      </c>
      <c r="AY274" s="19" t="s">
        <v>124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9" t="s">
        <v>76</v>
      </c>
      <c r="BK274" s="152">
        <f>ROUND(I274*H274,2)</f>
        <v>0</v>
      </c>
      <c r="BL274" s="19" t="s">
        <v>131</v>
      </c>
      <c r="BM274" s="151" t="s">
        <v>415</v>
      </c>
    </row>
    <row r="275" spans="1:47" s="2" customFormat="1" ht="29.25">
      <c r="A275" s="34"/>
      <c r="B275" s="35"/>
      <c r="C275" s="34"/>
      <c r="D275" s="153" t="s">
        <v>133</v>
      </c>
      <c r="E275" s="34"/>
      <c r="F275" s="154" t="s">
        <v>416</v>
      </c>
      <c r="G275" s="34"/>
      <c r="H275" s="34"/>
      <c r="I275" s="155"/>
      <c r="J275" s="34"/>
      <c r="K275" s="34"/>
      <c r="L275" s="35"/>
      <c r="M275" s="156"/>
      <c r="N275" s="157"/>
      <c r="O275" s="55"/>
      <c r="P275" s="55"/>
      <c r="Q275" s="55"/>
      <c r="R275" s="55"/>
      <c r="S275" s="55"/>
      <c r="T275" s="56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133</v>
      </c>
      <c r="AU275" s="19" t="s">
        <v>78</v>
      </c>
    </row>
    <row r="276" spans="1:47" s="2" customFormat="1" ht="12">
      <c r="A276" s="34"/>
      <c r="B276" s="35"/>
      <c r="C276" s="34"/>
      <c r="D276" s="158" t="s">
        <v>135</v>
      </c>
      <c r="E276" s="34"/>
      <c r="F276" s="159" t="s">
        <v>417</v>
      </c>
      <c r="G276" s="34"/>
      <c r="H276" s="34"/>
      <c r="I276" s="155"/>
      <c r="J276" s="34"/>
      <c r="K276" s="34"/>
      <c r="L276" s="35"/>
      <c r="M276" s="156"/>
      <c r="N276" s="157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135</v>
      </c>
      <c r="AU276" s="19" t="s">
        <v>78</v>
      </c>
    </row>
    <row r="277" spans="2:51" s="13" customFormat="1" ht="12">
      <c r="B277" s="160"/>
      <c r="D277" s="153" t="s">
        <v>137</v>
      </c>
      <c r="E277" s="161" t="s">
        <v>3</v>
      </c>
      <c r="F277" s="162" t="s">
        <v>418</v>
      </c>
      <c r="H277" s="161" t="s">
        <v>3</v>
      </c>
      <c r="I277" s="163"/>
      <c r="L277" s="160"/>
      <c r="M277" s="164"/>
      <c r="N277" s="165"/>
      <c r="O277" s="165"/>
      <c r="P277" s="165"/>
      <c r="Q277" s="165"/>
      <c r="R277" s="165"/>
      <c r="S277" s="165"/>
      <c r="T277" s="166"/>
      <c r="AT277" s="161" t="s">
        <v>137</v>
      </c>
      <c r="AU277" s="161" t="s">
        <v>78</v>
      </c>
      <c r="AV277" s="13" t="s">
        <v>76</v>
      </c>
      <c r="AW277" s="13" t="s">
        <v>30</v>
      </c>
      <c r="AX277" s="13" t="s">
        <v>68</v>
      </c>
      <c r="AY277" s="161" t="s">
        <v>124</v>
      </c>
    </row>
    <row r="278" spans="2:51" s="14" customFormat="1" ht="12">
      <c r="B278" s="167"/>
      <c r="D278" s="153" t="s">
        <v>137</v>
      </c>
      <c r="E278" s="168" t="s">
        <v>3</v>
      </c>
      <c r="F278" s="169" t="s">
        <v>419</v>
      </c>
      <c r="H278" s="170">
        <v>7.7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8" t="s">
        <v>137</v>
      </c>
      <c r="AU278" s="168" t="s">
        <v>78</v>
      </c>
      <c r="AV278" s="14" t="s">
        <v>78</v>
      </c>
      <c r="AW278" s="14" t="s">
        <v>30</v>
      </c>
      <c r="AX278" s="14" t="s">
        <v>68</v>
      </c>
      <c r="AY278" s="168" t="s">
        <v>124</v>
      </c>
    </row>
    <row r="279" spans="2:51" s="13" customFormat="1" ht="12">
      <c r="B279" s="160"/>
      <c r="D279" s="153" t="s">
        <v>137</v>
      </c>
      <c r="E279" s="161" t="s">
        <v>3</v>
      </c>
      <c r="F279" s="162" t="s">
        <v>325</v>
      </c>
      <c r="H279" s="161" t="s">
        <v>3</v>
      </c>
      <c r="I279" s="163"/>
      <c r="L279" s="160"/>
      <c r="M279" s="164"/>
      <c r="N279" s="165"/>
      <c r="O279" s="165"/>
      <c r="P279" s="165"/>
      <c r="Q279" s="165"/>
      <c r="R279" s="165"/>
      <c r="S279" s="165"/>
      <c r="T279" s="166"/>
      <c r="AT279" s="161" t="s">
        <v>137</v>
      </c>
      <c r="AU279" s="161" t="s">
        <v>78</v>
      </c>
      <c r="AV279" s="13" t="s">
        <v>76</v>
      </c>
      <c r="AW279" s="13" t="s">
        <v>30</v>
      </c>
      <c r="AX279" s="13" t="s">
        <v>68</v>
      </c>
      <c r="AY279" s="161" t="s">
        <v>124</v>
      </c>
    </row>
    <row r="280" spans="2:51" s="14" customFormat="1" ht="12">
      <c r="B280" s="167"/>
      <c r="D280" s="153" t="s">
        <v>137</v>
      </c>
      <c r="E280" s="168" t="s">
        <v>3</v>
      </c>
      <c r="F280" s="169" t="s">
        <v>420</v>
      </c>
      <c r="H280" s="170">
        <v>5.8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137</v>
      </c>
      <c r="AU280" s="168" t="s">
        <v>78</v>
      </c>
      <c r="AV280" s="14" t="s">
        <v>78</v>
      </c>
      <c r="AW280" s="14" t="s">
        <v>30</v>
      </c>
      <c r="AX280" s="14" t="s">
        <v>68</v>
      </c>
      <c r="AY280" s="168" t="s">
        <v>124</v>
      </c>
    </row>
    <row r="281" spans="2:51" s="15" customFormat="1" ht="12">
      <c r="B281" s="189"/>
      <c r="D281" s="153" t="s">
        <v>137</v>
      </c>
      <c r="E281" s="190" t="s">
        <v>3</v>
      </c>
      <c r="F281" s="191" t="s">
        <v>217</v>
      </c>
      <c r="H281" s="192">
        <v>13.5</v>
      </c>
      <c r="I281" s="193"/>
      <c r="L281" s="189"/>
      <c r="M281" s="194"/>
      <c r="N281" s="195"/>
      <c r="O281" s="195"/>
      <c r="P281" s="195"/>
      <c r="Q281" s="195"/>
      <c r="R281" s="195"/>
      <c r="S281" s="195"/>
      <c r="T281" s="196"/>
      <c r="AT281" s="190" t="s">
        <v>137</v>
      </c>
      <c r="AU281" s="190" t="s">
        <v>78</v>
      </c>
      <c r="AV281" s="15" t="s">
        <v>131</v>
      </c>
      <c r="AW281" s="15" t="s">
        <v>30</v>
      </c>
      <c r="AX281" s="15" t="s">
        <v>76</v>
      </c>
      <c r="AY281" s="190" t="s">
        <v>124</v>
      </c>
    </row>
    <row r="282" spans="1:65" s="2" customFormat="1" ht="24.2" customHeight="1">
      <c r="A282" s="34"/>
      <c r="B282" s="139"/>
      <c r="C282" s="140" t="s">
        <v>421</v>
      </c>
      <c r="D282" s="140" t="s">
        <v>126</v>
      </c>
      <c r="E282" s="141" t="s">
        <v>422</v>
      </c>
      <c r="F282" s="142" t="s">
        <v>423</v>
      </c>
      <c r="G282" s="143" t="s">
        <v>129</v>
      </c>
      <c r="H282" s="144">
        <v>7.3</v>
      </c>
      <c r="I282" s="145"/>
      <c r="J282" s="146">
        <f>ROUND(I282*H282,2)</f>
        <v>0</v>
      </c>
      <c r="K282" s="142" t="s">
        <v>130</v>
      </c>
      <c r="L282" s="35"/>
      <c r="M282" s="147" t="s">
        <v>3</v>
      </c>
      <c r="N282" s="148" t="s">
        <v>39</v>
      </c>
      <c r="O282" s="55"/>
      <c r="P282" s="149">
        <f>O282*H282</f>
        <v>0</v>
      </c>
      <c r="Q282" s="149">
        <v>0</v>
      </c>
      <c r="R282" s="149">
        <f>Q282*H282</f>
        <v>0</v>
      </c>
      <c r="S282" s="149">
        <v>0</v>
      </c>
      <c r="T282" s="150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51" t="s">
        <v>131</v>
      </c>
      <c r="AT282" s="151" t="s">
        <v>126</v>
      </c>
      <c r="AU282" s="151" t="s">
        <v>78</v>
      </c>
      <c r="AY282" s="19" t="s">
        <v>124</v>
      </c>
      <c r="BE282" s="152">
        <f>IF(N282="základní",J282,0)</f>
        <v>0</v>
      </c>
      <c r="BF282" s="152">
        <f>IF(N282="snížená",J282,0)</f>
        <v>0</v>
      </c>
      <c r="BG282" s="152">
        <f>IF(N282="zákl. přenesená",J282,0)</f>
        <v>0</v>
      </c>
      <c r="BH282" s="152">
        <f>IF(N282="sníž. přenesená",J282,0)</f>
        <v>0</v>
      </c>
      <c r="BI282" s="152">
        <f>IF(N282="nulová",J282,0)</f>
        <v>0</v>
      </c>
      <c r="BJ282" s="19" t="s">
        <v>76</v>
      </c>
      <c r="BK282" s="152">
        <f>ROUND(I282*H282,2)</f>
        <v>0</v>
      </c>
      <c r="BL282" s="19" t="s">
        <v>131</v>
      </c>
      <c r="BM282" s="151" t="s">
        <v>424</v>
      </c>
    </row>
    <row r="283" spans="1:47" s="2" customFormat="1" ht="19.5">
      <c r="A283" s="34"/>
      <c r="B283" s="35"/>
      <c r="C283" s="34"/>
      <c r="D283" s="153" t="s">
        <v>133</v>
      </c>
      <c r="E283" s="34"/>
      <c r="F283" s="154" t="s">
        <v>425</v>
      </c>
      <c r="G283" s="34"/>
      <c r="H283" s="34"/>
      <c r="I283" s="155"/>
      <c r="J283" s="34"/>
      <c r="K283" s="34"/>
      <c r="L283" s="35"/>
      <c r="M283" s="156"/>
      <c r="N283" s="157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133</v>
      </c>
      <c r="AU283" s="19" t="s">
        <v>78</v>
      </c>
    </row>
    <row r="284" spans="1:47" s="2" customFormat="1" ht="12">
      <c r="A284" s="34"/>
      <c r="B284" s="35"/>
      <c r="C284" s="34"/>
      <c r="D284" s="158" t="s">
        <v>135</v>
      </c>
      <c r="E284" s="34"/>
      <c r="F284" s="159" t="s">
        <v>426</v>
      </c>
      <c r="G284" s="34"/>
      <c r="H284" s="34"/>
      <c r="I284" s="155"/>
      <c r="J284" s="34"/>
      <c r="K284" s="34"/>
      <c r="L284" s="35"/>
      <c r="M284" s="156"/>
      <c r="N284" s="157"/>
      <c r="O284" s="55"/>
      <c r="P284" s="55"/>
      <c r="Q284" s="55"/>
      <c r="R284" s="55"/>
      <c r="S284" s="55"/>
      <c r="T284" s="56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9" t="s">
        <v>135</v>
      </c>
      <c r="AU284" s="19" t="s">
        <v>78</v>
      </c>
    </row>
    <row r="285" spans="2:51" s="13" customFormat="1" ht="12">
      <c r="B285" s="160"/>
      <c r="D285" s="153" t="s">
        <v>137</v>
      </c>
      <c r="E285" s="161" t="s">
        <v>3</v>
      </c>
      <c r="F285" s="162" t="s">
        <v>427</v>
      </c>
      <c r="H285" s="161" t="s">
        <v>3</v>
      </c>
      <c r="I285" s="163"/>
      <c r="L285" s="160"/>
      <c r="M285" s="164"/>
      <c r="N285" s="165"/>
      <c r="O285" s="165"/>
      <c r="P285" s="165"/>
      <c r="Q285" s="165"/>
      <c r="R285" s="165"/>
      <c r="S285" s="165"/>
      <c r="T285" s="166"/>
      <c r="AT285" s="161" t="s">
        <v>137</v>
      </c>
      <c r="AU285" s="161" t="s">
        <v>78</v>
      </c>
      <c r="AV285" s="13" t="s">
        <v>76</v>
      </c>
      <c r="AW285" s="13" t="s">
        <v>30</v>
      </c>
      <c r="AX285" s="13" t="s">
        <v>68</v>
      </c>
      <c r="AY285" s="161" t="s">
        <v>124</v>
      </c>
    </row>
    <row r="286" spans="2:51" s="14" customFormat="1" ht="12">
      <c r="B286" s="167"/>
      <c r="D286" s="153" t="s">
        <v>137</v>
      </c>
      <c r="E286" s="168" t="s">
        <v>3</v>
      </c>
      <c r="F286" s="169" t="s">
        <v>428</v>
      </c>
      <c r="H286" s="170">
        <v>1.5</v>
      </c>
      <c r="I286" s="171"/>
      <c r="L286" s="167"/>
      <c r="M286" s="172"/>
      <c r="N286" s="173"/>
      <c r="O286" s="173"/>
      <c r="P286" s="173"/>
      <c r="Q286" s="173"/>
      <c r="R286" s="173"/>
      <c r="S286" s="173"/>
      <c r="T286" s="174"/>
      <c r="AT286" s="168" t="s">
        <v>137</v>
      </c>
      <c r="AU286" s="168" t="s">
        <v>78</v>
      </c>
      <c r="AV286" s="14" t="s">
        <v>78</v>
      </c>
      <c r="AW286" s="14" t="s">
        <v>30</v>
      </c>
      <c r="AX286" s="14" t="s">
        <v>68</v>
      </c>
      <c r="AY286" s="168" t="s">
        <v>124</v>
      </c>
    </row>
    <row r="287" spans="2:51" s="13" customFormat="1" ht="12">
      <c r="B287" s="160"/>
      <c r="D287" s="153" t="s">
        <v>137</v>
      </c>
      <c r="E287" s="161" t="s">
        <v>3</v>
      </c>
      <c r="F287" s="162" t="s">
        <v>325</v>
      </c>
      <c r="H287" s="161" t="s">
        <v>3</v>
      </c>
      <c r="I287" s="163"/>
      <c r="L287" s="160"/>
      <c r="M287" s="164"/>
      <c r="N287" s="165"/>
      <c r="O287" s="165"/>
      <c r="P287" s="165"/>
      <c r="Q287" s="165"/>
      <c r="R287" s="165"/>
      <c r="S287" s="165"/>
      <c r="T287" s="166"/>
      <c r="AT287" s="161" t="s">
        <v>137</v>
      </c>
      <c r="AU287" s="161" t="s">
        <v>78</v>
      </c>
      <c r="AV287" s="13" t="s">
        <v>76</v>
      </c>
      <c r="AW287" s="13" t="s">
        <v>30</v>
      </c>
      <c r="AX287" s="13" t="s">
        <v>68</v>
      </c>
      <c r="AY287" s="161" t="s">
        <v>124</v>
      </c>
    </row>
    <row r="288" spans="2:51" s="14" customFormat="1" ht="12">
      <c r="B288" s="167"/>
      <c r="D288" s="153" t="s">
        <v>137</v>
      </c>
      <c r="E288" s="168" t="s">
        <v>3</v>
      </c>
      <c r="F288" s="169" t="s">
        <v>420</v>
      </c>
      <c r="H288" s="170">
        <v>5.8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137</v>
      </c>
      <c r="AU288" s="168" t="s">
        <v>78</v>
      </c>
      <c r="AV288" s="14" t="s">
        <v>78</v>
      </c>
      <c r="AW288" s="14" t="s">
        <v>30</v>
      </c>
      <c r="AX288" s="14" t="s">
        <v>68</v>
      </c>
      <c r="AY288" s="168" t="s">
        <v>124</v>
      </c>
    </row>
    <row r="289" spans="2:51" s="15" customFormat="1" ht="12">
      <c r="B289" s="189"/>
      <c r="D289" s="153" t="s">
        <v>137</v>
      </c>
      <c r="E289" s="190" t="s">
        <v>3</v>
      </c>
      <c r="F289" s="191" t="s">
        <v>217</v>
      </c>
      <c r="H289" s="192">
        <v>7.3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137</v>
      </c>
      <c r="AU289" s="190" t="s">
        <v>78</v>
      </c>
      <c r="AV289" s="15" t="s">
        <v>131</v>
      </c>
      <c r="AW289" s="15" t="s">
        <v>30</v>
      </c>
      <c r="AX289" s="15" t="s">
        <v>76</v>
      </c>
      <c r="AY289" s="190" t="s">
        <v>124</v>
      </c>
    </row>
    <row r="290" spans="2:63" s="12" customFormat="1" ht="22.9" customHeight="1">
      <c r="B290" s="126"/>
      <c r="D290" s="127" t="s">
        <v>67</v>
      </c>
      <c r="E290" s="137" t="s">
        <v>429</v>
      </c>
      <c r="F290" s="137" t="s">
        <v>430</v>
      </c>
      <c r="I290" s="129"/>
      <c r="J290" s="138">
        <f>BK290</f>
        <v>0</v>
      </c>
      <c r="L290" s="126"/>
      <c r="M290" s="131"/>
      <c r="N290" s="132"/>
      <c r="O290" s="132"/>
      <c r="P290" s="133">
        <f>SUM(P291:P303)</f>
        <v>0</v>
      </c>
      <c r="Q290" s="132"/>
      <c r="R290" s="133">
        <f>SUM(R291:R303)</f>
        <v>0</v>
      </c>
      <c r="S290" s="132"/>
      <c r="T290" s="134">
        <f>SUM(T291:T303)</f>
        <v>0</v>
      </c>
      <c r="AR290" s="127" t="s">
        <v>76</v>
      </c>
      <c r="AT290" s="135" t="s">
        <v>67</v>
      </c>
      <c r="AU290" s="135" t="s">
        <v>76</v>
      </c>
      <c r="AY290" s="127" t="s">
        <v>124</v>
      </c>
      <c r="BK290" s="136">
        <f>SUM(BK291:BK303)</f>
        <v>0</v>
      </c>
    </row>
    <row r="291" spans="1:65" s="2" customFormat="1" ht="24.2" customHeight="1">
      <c r="A291" s="34"/>
      <c r="B291" s="139"/>
      <c r="C291" s="140" t="s">
        <v>431</v>
      </c>
      <c r="D291" s="140" t="s">
        <v>126</v>
      </c>
      <c r="E291" s="141" t="s">
        <v>432</v>
      </c>
      <c r="F291" s="142" t="s">
        <v>433</v>
      </c>
      <c r="G291" s="143" t="s">
        <v>161</v>
      </c>
      <c r="H291" s="144">
        <v>134.011</v>
      </c>
      <c r="I291" s="145"/>
      <c r="J291" s="146">
        <f>ROUND(I291*H291,2)</f>
        <v>0</v>
      </c>
      <c r="K291" s="142" t="s">
        <v>130</v>
      </c>
      <c r="L291" s="35"/>
      <c r="M291" s="147" t="s">
        <v>3</v>
      </c>
      <c r="N291" s="148" t="s">
        <v>39</v>
      </c>
      <c r="O291" s="55"/>
      <c r="P291" s="149">
        <f>O291*H291</f>
        <v>0</v>
      </c>
      <c r="Q291" s="149">
        <v>0</v>
      </c>
      <c r="R291" s="149">
        <f>Q291*H291</f>
        <v>0</v>
      </c>
      <c r="S291" s="149">
        <v>0</v>
      </c>
      <c r="T291" s="150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51" t="s">
        <v>131</v>
      </c>
      <c r="AT291" s="151" t="s">
        <v>126</v>
      </c>
      <c r="AU291" s="151" t="s">
        <v>78</v>
      </c>
      <c r="AY291" s="19" t="s">
        <v>124</v>
      </c>
      <c r="BE291" s="152">
        <f>IF(N291="základní",J291,0)</f>
        <v>0</v>
      </c>
      <c r="BF291" s="152">
        <f>IF(N291="snížená",J291,0)</f>
        <v>0</v>
      </c>
      <c r="BG291" s="152">
        <f>IF(N291="zákl. přenesená",J291,0)</f>
        <v>0</v>
      </c>
      <c r="BH291" s="152">
        <f>IF(N291="sníž. přenesená",J291,0)</f>
        <v>0</v>
      </c>
      <c r="BI291" s="152">
        <f>IF(N291="nulová",J291,0)</f>
        <v>0</v>
      </c>
      <c r="BJ291" s="19" t="s">
        <v>76</v>
      </c>
      <c r="BK291" s="152">
        <f>ROUND(I291*H291,2)</f>
        <v>0</v>
      </c>
      <c r="BL291" s="19" t="s">
        <v>131</v>
      </c>
      <c r="BM291" s="151" t="s">
        <v>434</v>
      </c>
    </row>
    <row r="292" spans="1:47" s="2" customFormat="1" ht="19.5">
      <c r="A292" s="34"/>
      <c r="B292" s="35"/>
      <c r="C292" s="34"/>
      <c r="D292" s="153" t="s">
        <v>133</v>
      </c>
      <c r="E292" s="34"/>
      <c r="F292" s="154" t="s">
        <v>435</v>
      </c>
      <c r="G292" s="34"/>
      <c r="H292" s="34"/>
      <c r="I292" s="155"/>
      <c r="J292" s="34"/>
      <c r="K292" s="34"/>
      <c r="L292" s="35"/>
      <c r="M292" s="156"/>
      <c r="N292" s="157"/>
      <c r="O292" s="55"/>
      <c r="P292" s="55"/>
      <c r="Q292" s="55"/>
      <c r="R292" s="55"/>
      <c r="S292" s="55"/>
      <c r="T292" s="5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133</v>
      </c>
      <c r="AU292" s="19" t="s">
        <v>78</v>
      </c>
    </row>
    <row r="293" spans="1:47" s="2" customFormat="1" ht="12">
      <c r="A293" s="34"/>
      <c r="B293" s="35"/>
      <c r="C293" s="34"/>
      <c r="D293" s="158" t="s">
        <v>135</v>
      </c>
      <c r="E293" s="34"/>
      <c r="F293" s="159" t="s">
        <v>436</v>
      </c>
      <c r="G293" s="34"/>
      <c r="H293" s="34"/>
      <c r="I293" s="155"/>
      <c r="J293" s="34"/>
      <c r="K293" s="34"/>
      <c r="L293" s="35"/>
      <c r="M293" s="156"/>
      <c r="N293" s="157"/>
      <c r="O293" s="55"/>
      <c r="P293" s="55"/>
      <c r="Q293" s="55"/>
      <c r="R293" s="55"/>
      <c r="S293" s="55"/>
      <c r="T293" s="56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9" t="s">
        <v>135</v>
      </c>
      <c r="AU293" s="19" t="s">
        <v>78</v>
      </c>
    </row>
    <row r="294" spans="1:65" s="2" customFormat="1" ht="24.2" customHeight="1">
      <c r="A294" s="34"/>
      <c r="B294" s="139"/>
      <c r="C294" s="140" t="s">
        <v>437</v>
      </c>
      <c r="D294" s="140" t="s">
        <v>126</v>
      </c>
      <c r="E294" s="141" t="s">
        <v>438</v>
      </c>
      <c r="F294" s="142" t="s">
        <v>439</v>
      </c>
      <c r="G294" s="143" t="s">
        <v>161</v>
      </c>
      <c r="H294" s="144">
        <v>134.011</v>
      </c>
      <c r="I294" s="145"/>
      <c r="J294" s="146">
        <f>ROUND(I294*H294,2)</f>
        <v>0</v>
      </c>
      <c r="K294" s="142" t="s">
        <v>130</v>
      </c>
      <c r="L294" s="35"/>
      <c r="M294" s="147" t="s">
        <v>3</v>
      </c>
      <c r="N294" s="148" t="s">
        <v>39</v>
      </c>
      <c r="O294" s="55"/>
      <c r="P294" s="149">
        <f>O294*H294</f>
        <v>0</v>
      </c>
      <c r="Q294" s="149">
        <v>0</v>
      </c>
      <c r="R294" s="149">
        <f>Q294*H294</f>
        <v>0</v>
      </c>
      <c r="S294" s="149">
        <v>0</v>
      </c>
      <c r="T294" s="15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1" t="s">
        <v>131</v>
      </c>
      <c r="AT294" s="151" t="s">
        <v>126</v>
      </c>
      <c r="AU294" s="151" t="s">
        <v>78</v>
      </c>
      <c r="AY294" s="19" t="s">
        <v>124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9" t="s">
        <v>76</v>
      </c>
      <c r="BK294" s="152">
        <f>ROUND(I294*H294,2)</f>
        <v>0</v>
      </c>
      <c r="BL294" s="19" t="s">
        <v>131</v>
      </c>
      <c r="BM294" s="151" t="s">
        <v>440</v>
      </c>
    </row>
    <row r="295" spans="1:47" s="2" customFormat="1" ht="19.5">
      <c r="A295" s="34"/>
      <c r="B295" s="35"/>
      <c r="C295" s="34"/>
      <c r="D295" s="153" t="s">
        <v>133</v>
      </c>
      <c r="E295" s="34"/>
      <c r="F295" s="154" t="s">
        <v>441</v>
      </c>
      <c r="G295" s="34"/>
      <c r="H295" s="34"/>
      <c r="I295" s="155"/>
      <c r="J295" s="34"/>
      <c r="K295" s="34"/>
      <c r="L295" s="35"/>
      <c r="M295" s="156"/>
      <c r="N295" s="157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133</v>
      </c>
      <c r="AU295" s="19" t="s">
        <v>78</v>
      </c>
    </row>
    <row r="296" spans="1:47" s="2" customFormat="1" ht="12">
      <c r="A296" s="34"/>
      <c r="B296" s="35"/>
      <c r="C296" s="34"/>
      <c r="D296" s="158" t="s">
        <v>135</v>
      </c>
      <c r="E296" s="34"/>
      <c r="F296" s="159" t="s">
        <v>442</v>
      </c>
      <c r="G296" s="34"/>
      <c r="H296" s="34"/>
      <c r="I296" s="155"/>
      <c r="J296" s="34"/>
      <c r="K296" s="34"/>
      <c r="L296" s="35"/>
      <c r="M296" s="156"/>
      <c r="N296" s="157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135</v>
      </c>
      <c r="AU296" s="19" t="s">
        <v>78</v>
      </c>
    </row>
    <row r="297" spans="1:65" s="2" customFormat="1" ht="24.2" customHeight="1">
      <c r="A297" s="34"/>
      <c r="B297" s="139"/>
      <c r="C297" s="140" t="s">
        <v>443</v>
      </c>
      <c r="D297" s="140" t="s">
        <v>126</v>
      </c>
      <c r="E297" s="141" t="s">
        <v>444</v>
      </c>
      <c r="F297" s="142" t="s">
        <v>445</v>
      </c>
      <c r="G297" s="143" t="s">
        <v>161</v>
      </c>
      <c r="H297" s="144">
        <v>1876.154</v>
      </c>
      <c r="I297" s="145"/>
      <c r="J297" s="146">
        <f>ROUND(I297*H297,2)</f>
        <v>0</v>
      </c>
      <c r="K297" s="142" t="s">
        <v>130</v>
      </c>
      <c r="L297" s="35"/>
      <c r="M297" s="147" t="s">
        <v>3</v>
      </c>
      <c r="N297" s="148" t="s">
        <v>39</v>
      </c>
      <c r="O297" s="55"/>
      <c r="P297" s="149">
        <f>O297*H297</f>
        <v>0</v>
      </c>
      <c r="Q297" s="149">
        <v>0</v>
      </c>
      <c r="R297" s="149">
        <f>Q297*H297</f>
        <v>0</v>
      </c>
      <c r="S297" s="149">
        <v>0</v>
      </c>
      <c r="T297" s="150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51" t="s">
        <v>131</v>
      </c>
      <c r="AT297" s="151" t="s">
        <v>126</v>
      </c>
      <c r="AU297" s="151" t="s">
        <v>78</v>
      </c>
      <c r="AY297" s="19" t="s">
        <v>124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9" t="s">
        <v>76</v>
      </c>
      <c r="BK297" s="152">
        <f>ROUND(I297*H297,2)</f>
        <v>0</v>
      </c>
      <c r="BL297" s="19" t="s">
        <v>131</v>
      </c>
      <c r="BM297" s="151" t="s">
        <v>446</v>
      </c>
    </row>
    <row r="298" spans="1:47" s="2" customFormat="1" ht="29.25">
      <c r="A298" s="34"/>
      <c r="B298" s="35"/>
      <c r="C298" s="34"/>
      <c r="D298" s="153" t="s">
        <v>133</v>
      </c>
      <c r="E298" s="34"/>
      <c r="F298" s="154" t="s">
        <v>447</v>
      </c>
      <c r="G298" s="34"/>
      <c r="H298" s="34"/>
      <c r="I298" s="155"/>
      <c r="J298" s="34"/>
      <c r="K298" s="34"/>
      <c r="L298" s="35"/>
      <c r="M298" s="156"/>
      <c r="N298" s="157"/>
      <c r="O298" s="55"/>
      <c r="P298" s="55"/>
      <c r="Q298" s="55"/>
      <c r="R298" s="55"/>
      <c r="S298" s="55"/>
      <c r="T298" s="56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9" t="s">
        <v>133</v>
      </c>
      <c r="AU298" s="19" t="s">
        <v>78</v>
      </c>
    </row>
    <row r="299" spans="1:47" s="2" customFormat="1" ht="12">
      <c r="A299" s="34"/>
      <c r="B299" s="35"/>
      <c r="C299" s="34"/>
      <c r="D299" s="158" t="s">
        <v>135</v>
      </c>
      <c r="E299" s="34"/>
      <c r="F299" s="159" t="s">
        <v>448</v>
      </c>
      <c r="G299" s="34"/>
      <c r="H299" s="34"/>
      <c r="I299" s="155"/>
      <c r="J299" s="34"/>
      <c r="K299" s="34"/>
      <c r="L299" s="35"/>
      <c r="M299" s="156"/>
      <c r="N299" s="157"/>
      <c r="O299" s="55"/>
      <c r="P299" s="55"/>
      <c r="Q299" s="55"/>
      <c r="R299" s="55"/>
      <c r="S299" s="55"/>
      <c r="T299" s="56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9" t="s">
        <v>135</v>
      </c>
      <c r="AU299" s="19" t="s">
        <v>78</v>
      </c>
    </row>
    <row r="300" spans="2:51" s="14" customFormat="1" ht="12">
      <c r="B300" s="167"/>
      <c r="D300" s="153" t="s">
        <v>137</v>
      </c>
      <c r="F300" s="169" t="s">
        <v>449</v>
      </c>
      <c r="H300" s="170">
        <v>1876.154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137</v>
      </c>
      <c r="AU300" s="168" t="s">
        <v>78</v>
      </c>
      <c r="AV300" s="14" t="s">
        <v>78</v>
      </c>
      <c r="AW300" s="14" t="s">
        <v>4</v>
      </c>
      <c r="AX300" s="14" t="s">
        <v>76</v>
      </c>
      <c r="AY300" s="168" t="s">
        <v>124</v>
      </c>
    </row>
    <row r="301" spans="1:65" s="2" customFormat="1" ht="44.25" customHeight="1">
      <c r="A301" s="34"/>
      <c r="B301" s="139"/>
      <c r="C301" s="140" t="s">
        <v>450</v>
      </c>
      <c r="D301" s="140" t="s">
        <v>126</v>
      </c>
      <c r="E301" s="141" t="s">
        <v>451</v>
      </c>
      <c r="F301" s="142" t="s">
        <v>452</v>
      </c>
      <c r="G301" s="143" t="s">
        <v>161</v>
      </c>
      <c r="H301" s="144">
        <v>134.011</v>
      </c>
      <c r="I301" s="145"/>
      <c r="J301" s="146">
        <f>ROUND(I301*H301,2)</f>
        <v>0</v>
      </c>
      <c r="K301" s="142" t="s">
        <v>130</v>
      </c>
      <c r="L301" s="35"/>
      <c r="M301" s="147" t="s">
        <v>3</v>
      </c>
      <c r="N301" s="148" t="s">
        <v>39</v>
      </c>
      <c r="O301" s="55"/>
      <c r="P301" s="149">
        <f>O301*H301</f>
        <v>0</v>
      </c>
      <c r="Q301" s="149">
        <v>0</v>
      </c>
      <c r="R301" s="149">
        <f>Q301*H301</f>
        <v>0</v>
      </c>
      <c r="S301" s="149">
        <v>0</v>
      </c>
      <c r="T301" s="150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51" t="s">
        <v>131</v>
      </c>
      <c r="AT301" s="151" t="s">
        <v>126</v>
      </c>
      <c r="AU301" s="151" t="s">
        <v>78</v>
      </c>
      <c r="AY301" s="19" t="s">
        <v>124</v>
      </c>
      <c r="BE301" s="152">
        <f>IF(N301="základní",J301,0)</f>
        <v>0</v>
      </c>
      <c r="BF301" s="152">
        <f>IF(N301="snížená",J301,0)</f>
        <v>0</v>
      </c>
      <c r="BG301" s="152">
        <f>IF(N301="zákl. přenesená",J301,0)</f>
        <v>0</v>
      </c>
      <c r="BH301" s="152">
        <f>IF(N301="sníž. přenesená",J301,0)</f>
        <v>0</v>
      </c>
      <c r="BI301" s="152">
        <f>IF(N301="nulová",J301,0)</f>
        <v>0</v>
      </c>
      <c r="BJ301" s="19" t="s">
        <v>76</v>
      </c>
      <c r="BK301" s="152">
        <f>ROUND(I301*H301,2)</f>
        <v>0</v>
      </c>
      <c r="BL301" s="19" t="s">
        <v>131</v>
      </c>
      <c r="BM301" s="151" t="s">
        <v>453</v>
      </c>
    </row>
    <row r="302" spans="1:47" s="2" customFormat="1" ht="29.25">
      <c r="A302" s="34"/>
      <c r="B302" s="35"/>
      <c r="C302" s="34"/>
      <c r="D302" s="153" t="s">
        <v>133</v>
      </c>
      <c r="E302" s="34"/>
      <c r="F302" s="154" t="s">
        <v>454</v>
      </c>
      <c r="G302" s="34"/>
      <c r="H302" s="34"/>
      <c r="I302" s="155"/>
      <c r="J302" s="34"/>
      <c r="K302" s="34"/>
      <c r="L302" s="35"/>
      <c r="M302" s="156"/>
      <c r="N302" s="157"/>
      <c r="O302" s="55"/>
      <c r="P302" s="55"/>
      <c r="Q302" s="55"/>
      <c r="R302" s="55"/>
      <c r="S302" s="55"/>
      <c r="T302" s="56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133</v>
      </c>
      <c r="AU302" s="19" t="s">
        <v>78</v>
      </c>
    </row>
    <row r="303" spans="1:47" s="2" customFormat="1" ht="12">
      <c r="A303" s="34"/>
      <c r="B303" s="35"/>
      <c r="C303" s="34"/>
      <c r="D303" s="158" t="s">
        <v>135</v>
      </c>
      <c r="E303" s="34"/>
      <c r="F303" s="159" t="s">
        <v>455</v>
      </c>
      <c r="G303" s="34"/>
      <c r="H303" s="34"/>
      <c r="I303" s="155"/>
      <c r="J303" s="34"/>
      <c r="K303" s="34"/>
      <c r="L303" s="35"/>
      <c r="M303" s="185"/>
      <c r="N303" s="186"/>
      <c r="O303" s="187"/>
      <c r="P303" s="187"/>
      <c r="Q303" s="187"/>
      <c r="R303" s="187"/>
      <c r="S303" s="187"/>
      <c r="T303" s="188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9" t="s">
        <v>135</v>
      </c>
      <c r="AU303" s="19" t="s">
        <v>78</v>
      </c>
    </row>
    <row r="304" spans="1:31" s="2" customFormat="1" ht="6.95" customHeight="1">
      <c r="A304" s="34"/>
      <c r="B304" s="44"/>
      <c r="C304" s="45"/>
      <c r="D304" s="45"/>
      <c r="E304" s="45"/>
      <c r="F304" s="45"/>
      <c r="G304" s="45"/>
      <c r="H304" s="45"/>
      <c r="I304" s="45"/>
      <c r="J304" s="45"/>
      <c r="K304" s="45"/>
      <c r="L304" s="35"/>
      <c r="M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</row>
  </sheetData>
  <autoFilter ref="C86:K303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2" r:id="rId1" display="https://podminky.urs.cz/item/CS_URS_2024_01/113106121"/>
    <hyperlink ref="F100" r:id="rId2" display="https://podminky.urs.cz/item/CS_URS_2024_01/113106190"/>
    <hyperlink ref="F105" r:id="rId3" display="https://podminky.urs.cz/item/CS_URS_2024_01/113107012"/>
    <hyperlink ref="F113" r:id="rId4" display="https://podminky.urs.cz/item/CS_URS_2024_01/113107111"/>
    <hyperlink ref="F118" r:id="rId5" display="https://podminky.urs.cz/item/CS_URS_2024_01/113204111"/>
    <hyperlink ref="F123" r:id="rId6" display="https://podminky.urs.cz/item/CS_URS_2024_01/122111101"/>
    <hyperlink ref="F131" r:id="rId7" display="https://podminky.urs.cz/item/CS_URS_2024_01/129951123"/>
    <hyperlink ref="F138" r:id="rId8" display="https://podminky.urs.cz/item/CS_URS_2024_01/162751117"/>
    <hyperlink ref="F146" r:id="rId9" display="https://podminky.urs.cz/item/CS_URS_2024_01/162751119"/>
    <hyperlink ref="F155" r:id="rId10" display="https://podminky.urs.cz/item/CS_URS_2024_01/167111101"/>
    <hyperlink ref="F163" r:id="rId11" display="https://podminky.urs.cz/item/CS_URS_2024_01/171201231"/>
    <hyperlink ref="F173" r:id="rId12" display="https://podminky.urs.cz/item/CS_URS_2024_01/212750133"/>
    <hyperlink ref="F184" r:id="rId13" display="https://podminky.urs.cz/item/CS_URS_2024_01/810351811"/>
    <hyperlink ref="F190" r:id="rId14" display="https://podminky.urs.cz/item/CS_URS_2024_01/762711810"/>
    <hyperlink ref="F198" r:id="rId15" display="https://podminky.urs.cz/item/CS_URS_2024_01/771271812"/>
    <hyperlink ref="F206" r:id="rId16" display="https://podminky.urs.cz/item/CS_URS_2024_01/771271832"/>
    <hyperlink ref="F214" r:id="rId17" display="https://podminky.urs.cz/item/CS_URS_2024_01/771571810"/>
    <hyperlink ref="F228" r:id="rId18" display="https://podminky.urs.cz/item/CS_URS_2024_01/961044111"/>
    <hyperlink ref="F233" r:id="rId19" display="https://podminky.urs.cz/item/CS_URS_2024_01/961055111"/>
    <hyperlink ref="F238" r:id="rId20" display="https://podminky.urs.cz/item/CS_URS_2024_01/962042320"/>
    <hyperlink ref="F248" r:id="rId21" display="https://podminky.urs.cz/item/CS_URS_2024_01/963053935"/>
    <hyperlink ref="F253" r:id="rId22" display="https://podminky.urs.cz/item/CS_URS_2024_01/965045113"/>
    <hyperlink ref="F258" r:id="rId23" display="https://podminky.urs.cz/item/CS_URS_2024_01/966008222"/>
    <hyperlink ref="F263" r:id="rId24" display="https://podminky.urs.cz/item/CS_URS_2024_01/966053121"/>
    <hyperlink ref="F268" r:id="rId25" display="https://podminky.urs.cz/item/CS_URS_2024_01/976071111"/>
    <hyperlink ref="F276" r:id="rId26" display="https://podminky.urs.cz/item/CS_URS_2024_01/978059641"/>
    <hyperlink ref="F284" r:id="rId27" display="https://podminky.urs.cz/item/CS_URS_2024_01/985131311"/>
    <hyperlink ref="F293" r:id="rId28" display="https://podminky.urs.cz/item/CS_URS_2024_01/997013211"/>
    <hyperlink ref="F296" r:id="rId29" display="https://podminky.urs.cz/item/CS_URS_2024_01/997013501"/>
    <hyperlink ref="F299" r:id="rId30" display="https://podminky.urs.cz/item/CS_URS_2024_01/997013509"/>
    <hyperlink ref="F303" r:id="rId31" display="https://podminky.urs.cz/item/CS_URS_2024_01/99701387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84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456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ROUND(J91,2)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ROUND((SUM(BE91:BE400)),2)</f>
        <v>0</v>
      </c>
      <c r="G33" s="34"/>
      <c r="H33" s="34"/>
      <c r="I33" s="98">
        <v>0.21</v>
      </c>
      <c r="J33" s="97">
        <f>ROUND(((SUM(BE91:BE400))*I33),2)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ROUND((SUM(BF91:BF400)),2)</f>
        <v>0</v>
      </c>
      <c r="G34" s="34"/>
      <c r="H34" s="34"/>
      <c r="I34" s="98">
        <v>0.15</v>
      </c>
      <c r="J34" s="97">
        <f>ROUND(((SUM(BF91:BF400))*I34),2)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ROUND((SUM(BG91:BG400)),2)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ROUND((SUM(BH91:BH400)),2)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ROUND((SUM(BI91:BI400)),2)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SO 03 - Terénní úpravy, zpevněné plochy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J91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107</v>
      </c>
      <c r="E60" s="110"/>
      <c r="F60" s="110"/>
      <c r="G60" s="110"/>
      <c r="H60" s="110"/>
      <c r="I60" s="110"/>
      <c r="J60" s="111">
        <f>J92</f>
        <v>0</v>
      </c>
      <c r="L60" s="108"/>
    </row>
    <row r="61" spans="2:12" s="10" customFormat="1" ht="19.9" customHeight="1">
      <c r="B61" s="112"/>
      <c r="D61" s="113" t="s">
        <v>108</v>
      </c>
      <c r="E61" s="114"/>
      <c r="F61" s="114"/>
      <c r="G61" s="114"/>
      <c r="H61" s="114"/>
      <c r="I61" s="114"/>
      <c r="J61" s="115">
        <f>J93</f>
        <v>0</v>
      </c>
      <c r="L61" s="112"/>
    </row>
    <row r="62" spans="2:12" s="10" customFormat="1" ht="19.9" customHeight="1">
      <c r="B62" s="112"/>
      <c r="D62" s="113" t="s">
        <v>202</v>
      </c>
      <c r="E62" s="114"/>
      <c r="F62" s="114"/>
      <c r="G62" s="114"/>
      <c r="H62" s="114"/>
      <c r="I62" s="114"/>
      <c r="J62" s="115">
        <f>J121</f>
        <v>0</v>
      </c>
      <c r="L62" s="112"/>
    </row>
    <row r="63" spans="2:12" s="10" customFormat="1" ht="19.9" customHeight="1">
      <c r="B63" s="112"/>
      <c r="D63" s="113" t="s">
        <v>203</v>
      </c>
      <c r="E63" s="114"/>
      <c r="F63" s="114"/>
      <c r="G63" s="114"/>
      <c r="H63" s="114"/>
      <c r="I63" s="114"/>
      <c r="J63" s="115">
        <f>J238</f>
        <v>0</v>
      </c>
      <c r="L63" s="112"/>
    </row>
    <row r="64" spans="2:12" s="10" customFormat="1" ht="19.9" customHeight="1">
      <c r="B64" s="112"/>
      <c r="D64" s="113" t="s">
        <v>457</v>
      </c>
      <c r="E64" s="114"/>
      <c r="F64" s="114"/>
      <c r="G64" s="114"/>
      <c r="H64" s="114"/>
      <c r="I64" s="114"/>
      <c r="J64" s="115">
        <f>J268</f>
        <v>0</v>
      </c>
      <c r="L64" s="112"/>
    </row>
    <row r="65" spans="2:12" s="10" customFormat="1" ht="19.9" customHeight="1">
      <c r="B65" s="112"/>
      <c r="D65" s="113" t="s">
        <v>458</v>
      </c>
      <c r="E65" s="114"/>
      <c r="F65" s="114"/>
      <c r="G65" s="114"/>
      <c r="H65" s="114"/>
      <c r="I65" s="114"/>
      <c r="J65" s="115">
        <f>J341</f>
        <v>0</v>
      </c>
      <c r="L65" s="112"/>
    </row>
    <row r="66" spans="2:12" s="10" customFormat="1" ht="19.9" customHeight="1">
      <c r="B66" s="112"/>
      <c r="D66" s="113" t="s">
        <v>206</v>
      </c>
      <c r="E66" s="114"/>
      <c r="F66" s="114"/>
      <c r="G66" s="114"/>
      <c r="H66" s="114"/>
      <c r="I66" s="114"/>
      <c r="J66" s="115">
        <f>J360</f>
        <v>0</v>
      </c>
      <c r="L66" s="112"/>
    </row>
    <row r="67" spans="2:12" s="10" customFormat="1" ht="19.9" customHeight="1">
      <c r="B67" s="112"/>
      <c r="D67" s="113" t="s">
        <v>459</v>
      </c>
      <c r="E67" s="114"/>
      <c r="F67" s="114"/>
      <c r="G67" s="114"/>
      <c r="H67" s="114"/>
      <c r="I67" s="114"/>
      <c r="J67" s="115">
        <f>J367</f>
        <v>0</v>
      </c>
      <c r="L67" s="112"/>
    </row>
    <row r="68" spans="2:12" s="9" customFormat="1" ht="24.95" customHeight="1">
      <c r="B68" s="108"/>
      <c r="D68" s="109" t="s">
        <v>460</v>
      </c>
      <c r="E68" s="110"/>
      <c r="F68" s="110"/>
      <c r="G68" s="110"/>
      <c r="H68" s="110"/>
      <c r="I68" s="110"/>
      <c r="J68" s="111">
        <f>J371</f>
        <v>0</v>
      </c>
      <c r="L68" s="108"/>
    </row>
    <row r="69" spans="2:12" s="10" customFormat="1" ht="19.9" customHeight="1">
      <c r="B69" s="112"/>
      <c r="D69" s="113" t="s">
        <v>461</v>
      </c>
      <c r="E69" s="114"/>
      <c r="F69" s="114"/>
      <c r="G69" s="114"/>
      <c r="H69" s="114"/>
      <c r="I69" s="114"/>
      <c r="J69" s="115">
        <f>J372</f>
        <v>0</v>
      </c>
      <c r="L69" s="112"/>
    </row>
    <row r="70" spans="2:12" s="10" customFormat="1" ht="19.9" customHeight="1">
      <c r="B70" s="112"/>
      <c r="D70" s="113" t="s">
        <v>462</v>
      </c>
      <c r="E70" s="114"/>
      <c r="F70" s="114"/>
      <c r="G70" s="114"/>
      <c r="H70" s="114"/>
      <c r="I70" s="114"/>
      <c r="J70" s="115">
        <f>J388</f>
        <v>0</v>
      </c>
      <c r="L70" s="112"/>
    </row>
    <row r="71" spans="2:12" s="9" customFormat="1" ht="24.95" customHeight="1">
      <c r="B71" s="108"/>
      <c r="D71" s="109" t="s">
        <v>463</v>
      </c>
      <c r="E71" s="110"/>
      <c r="F71" s="110"/>
      <c r="G71" s="110"/>
      <c r="H71" s="110"/>
      <c r="I71" s="110"/>
      <c r="J71" s="111">
        <f>J398</f>
        <v>0</v>
      </c>
      <c r="L71" s="108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109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16</v>
      </c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25" t="str">
        <f>E7</f>
        <v>MŠ Jirásková - zahrada</v>
      </c>
      <c r="F81" s="326"/>
      <c r="G81" s="326"/>
      <c r="H81" s="326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101</v>
      </c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15" t="str">
        <f>E9</f>
        <v>SO 03 - Terénní úpravy, zpevněné plochy</v>
      </c>
      <c r="F83" s="324"/>
      <c r="G83" s="324"/>
      <c r="H83" s="32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20</v>
      </c>
      <c r="D85" s="34"/>
      <c r="E85" s="34"/>
      <c r="F85" s="27" t="str">
        <f>F12</f>
        <v xml:space="preserve"> </v>
      </c>
      <c r="G85" s="34"/>
      <c r="H85" s="34"/>
      <c r="I85" s="29" t="s">
        <v>22</v>
      </c>
      <c r="J85" s="52" t="str">
        <f>IF(J12="","",J12)</f>
        <v>11. 12. 2022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24</v>
      </c>
      <c r="D87" s="34"/>
      <c r="E87" s="34"/>
      <c r="F87" s="27" t="str">
        <f>E15</f>
        <v xml:space="preserve"> </v>
      </c>
      <c r="G87" s="34"/>
      <c r="H87" s="34"/>
      <c r="I87" s="29" t="s">
        <v>29</v>
      </c>
      <c r="J87" s="32" t="str">
        <f>E21</f>
        <v xml:space="preserve"> </v>
      </c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27</v>
      </c>
      <c r="D88" s="34"/>
      <c r="E88" s="34"/>
      <c r="F88" s="27" t="str">
        <f>IF(E18="","",E18)</f>
        <v>Vyplň údaj</v>
      </c>
      <c r="G88" s="34"/>
      <c r="H88" s="34"/>
      <c r="I88" s="29" t="s">
        <v>31</v>
      </c>
      <c r="J88" s="32" t="str">
        <f>E24</f>
        <v xml:space="preserve"> </v>
      </c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16"/>
      <c r="B90" s="117"/>
      <c r="C90" s="118" t="s">
        <v>110</v>
      </c>
      <c r="D90" s="119" t="s">
        <v>53</v>
      </c>
      <c r="E90" s="119" t="s">
        <v>49</v>
      </c>
      <c r="F90" s="119" t="s">
        <v>50</v>
      </c>
      <c r="G90" s="119" t="s">
        <v>111</v>
      </c>
      <c r="H90" s="119" t="s">
        <v>112</v>
      </c>
      <c r="I90" s="119" t="s">
        <v>113</v>
      </c>
      <c r="J90" s="119" t="s">
        <v>105</v>
      </c>
      <c r="K90" s="120" t="s">
        <v>114</v>
      </c>
      <c r="L90" s="121"/>
      <c r="M90" s="59" t="s">
        <v>3</v>
      </c>
      <c r="N90" s="60" t="s">
        <v>38</v>
      </c>
      <c r="O90" s="60" t="s">
        <v>115</v>
      </c>
      <c r="P90" s="60" t="s">
        <v>116</v>
      </c>
      <c r="Q90" s="60" t="s">
        <v>117</v>
      </c>
      <c r="R90" s="60" t="s">
        <v>118</v>
      </c>
      <c r="S90" s="60" t="s">
        <v>119</v>
      </c>
      <c r="T90" s="61" t="s">
        <v>120</v>
      </c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</row>
    <row r="91" spans="1:63" s="2" customFormat="1" ht="22.9" customHeight="1">
      <c r="A91" s="34"/>
      <c r="B91" s="35"/>
      <c r="C91" s="66" t="s">
        <v>121</v>
      </c>
      <c r="D91" s="34"/>
      <c r="E91" s="34"/>
      <c r="F91" s="34"/>
      <c r="G91" s="34"/>
      <c r="H91" s="34"/>
      <c r="I91" s="34"/>
      <c r="J91" s="122">
        <f>BK91</f>
        <v>0</v>
      </c>
      <c r="K91" s="34"/>
      <c r="L91" s="35"/>
      <c r="M91" s="62"/>
      <c r="N91" s="53"/>
      <c r="O91" s="63"/>
      <c r="P91" s="123">
        <f>P92+P371+P398</f>
        <v>0</v>
      </c>
      <c r="Q91" s="63"/>
      <c r="R91" s="123">
        <f>R92+R371+R398</f>
        <v>248.88974249000003</v>
      </c>
      <c r="S91" s="63"/>
      <c r="T91" s="124">
        <f>T92+T371+T398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67</v>
      </c>
      <c r="AU91" s="19" t="s">
        <v>106</v>
      </c>
      <c r="BK91" s="125">
        <f>BK92+BK371+BK398</f>
        <v>0</v>
      </c>
    </row>
    <row r="92" spans="2:63" s="12" customFormat="1" ht="25.9" customHeight="1">
      <c r="B92" s="126"/>
      <c r="D92" s="127" t="s">
        <v>67</v>
      </c>
      <c r="E92" s="128" t="s">
        <v>122</v>
      </c>
      <c r="F92" s="128" t="s">
        <v>123</v>
      </c>
      <c r="I92" s="129"/>
      <c r="J92" s="130">
        <f>BK92</f>
        <v>0</v>
      </c>
      <c r="L92" s="126"/>
      <c r="M92" s="131"/>
      <c r="N92" s="132"/>
      <c r="O92" s="132"/>
      <c r="P92" s="133">
        <f>P93+P121+P238+P268+P341+P360+P367</f>
        <v>0</v>
      </c>
      <c r="Q92" s="132"/>
      <c r="R92" s="133">
        <f>R93+R121+R238+R268+R341+R360+R367</f>
        <v>248.78695649000002</v>
      </c>
      <c r="S92" s="132"/>
      <c r="T92" s="134">
        <f>T93+T121+T238+T268+T341+T360+T367</f>
        <v>0</v>
      </c>
      <c r="AR92" s="127" t="s">
        <v>76</v>
      </c>
      <c r="AT92" s="135" t="s">
        <v>67</v>
      </c>
      <c r="AU92" s="135" t="s">
        <v>68</v>
      </c>
      <c r="AY92" s="127" t="s">
        <v>124</v>
      </c>
      <c r="BK92" s="136">
        <f>BK93+BK121+BK238+BK268+BK341+BK360+BK367</f>
        <v>0</v>
      </c>
    </row>
    <row r="93" spans="2:63" s="12" customFormat="1" ht="22.9" customHeight="1">
      <c r="B93" s="126"/>
      <c r="D93" s="127" t="s">
        <v>67</v>
      </c>
      <c r="E93" s="137" t="s">
        <v>76</v>
      </c>
      <c r="F93" s="137" t="s">
        <v>125</v>
      </c>
      <c r="I93" s="129"/>
      <c r="J93" s="138">
        <f>BK93</f>
        <v>0</v>
      </c>
      <c r="L93" s="126"/>
      <c r="M93" s="131"/>
      <c r="N93" s="132"/>
      <c r="O93" s="132"/>
      <c r="P93" s="133">
        <f>SUM(P94:P120)</f>
        <v>0</v>
      </c>
      <c r="Q93" s="132"/>
      <c r="R93" s="133">
        <f>SUM(R94:R120)</f>
        <v>0.511</v>
      </c>
      <c r="S93" s="132"/>
      <c r="T93" s="134">
        <f>SUM(T94:T120)</f>
        <v>0</v>
      </c>
      <c r="AR93" s="127" t="s">
        <v>76</v>
      </c>
      <c r="AT93" s="135" t="s">
        <v>67</v>
      </c>
      <c r="AU93" s="135" t="s">
        <v>76</v>
      </c>
      <c r="AY93" s="127" t="s">
        <v>124</v>
      </c>
      <c r="BK93" s="136">
        <f>SUM(BK94:BK120)</f>
        <v>0</v>
      </c>
    </row>
    <row r="94" spans="1:65" s="2" customFormat="1" ht="16.5" customHeight="1">
      <c r="A94" s="34"/>
      <c r="B94" s="139"/>
      <c r="C94" s="140" t="s">
        <v>76</v>
      </c>
      <c r="D94" s="140" t="s">
        <v>126</v>
      </c>
      <c r="E94" s="141" t="s">
        <v>464</v>
      </c>
      <c r="F94" s="142" t="s">
        <v>465</v>
      </c>
      <c r="G94" s="143" t="s">
        <v>129</v>
      </c>
      <c r="H94" s="144">
        <v>28.4</v>
      </c>
      <c r="I94" s="145"/>
      <c r="J94" s="146">
        <f>ROUND(I94*H94,2)</f>
        <v>0</v>
      </c>
      <c r="K94" s="142" t="s">
        <v>3</v>
      </c>
      <c r="L94" s="35"/>
      <c r="M94" s="147" t="s">
        <v>3</v>
      </c>
      <c r="N94" s="148" t="s">
        <v>39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131</v>
      </c>
      <c r="AT94" s="151" t="s">
        <v>126</v>
      </c>
      <c r="AU94" s="151" t="s">
        <v>78</v>
      </c>
      <c r="AY94" s="19" t="s">
        <v>124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76</v>
      </c>
      <c r="BK94" s="152">
        <f>ROUND(I94*H94,2)</f>
        <v>0</v>
      </c>
      <c r="BL94" s="19" t="s">
        <v>131</v>
      </c>
      <c r="BM94" s="151" t="s">
        <v>466</v>
      </c>
    </row>
    <row r="95" spans="1:47" s="2" customFormat="1" ht="12">
      <c r="A95" s="34"/>
      <c r="B95" s="35"/>
      <c r="C95" s="34"/>
      <c r="D95" s="153" t="s">
        <v>133</v>
      </c>
      <c r="E95" s="34"/>
      <c r="F95" s="154" t="s">
        <v>465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133</v>
      </c>
      <c r="AU95" s="19" t="s">
        <v>78</v>
      </c>
    </row>
    <row r="96" spans="2:51" s="13" customFormat="1" ht="12">
      <c r="B96" s="160"/>
      <c r="D96" s="153" t="s">
        <v>137</v>
      </c>
      <c r="E96" s="161" t="s">
        <v>3</v>
      </c>
      <c r="F96" s="162" t="s">
        <v>467</v>
      </c>
      <c r="H96" s="161" t="s">
        <v>3</v>
      </c>
      <c r="I96" s="163"/>
      <c r="L96" s="160"/>
      <c r="M96" s="164"/>
      <c r="N96" s="165"/>
      <c r="O96" s="165"/>
      <c r="P96" s="165"/>
      <c r="Q96" s="165"/>
      <c r="R96" s="165"/>
      <c r="S96" s="165"/>
      <c r="T96" s="166"/>
      <c r="AT96" s="161" t="s">
        <v>137</v>
      </c>
      <c r="AU96" s="161" t="s">
        <v>78</v>
      </c>
      <c r="AV96" s="13" t="s">
        <v>76</v>
      </c>
      <c r="AW96" s="13" t="s">
        <v>30</v>
      </c>
      <c r="AX96" s="13" t="s">
        <v>68</v>
      </c>
      <c r="AY96" s="161" t="s">
        <v>124</v>
      </c>
    </row>
    <row r="97" spans="2:51" s="14" customFormat="1" ht="12">
      <c r="B97" s="167"/>
      <c r="D97" s="153" t="s">
        <v>137</v>
      </c>
      <c r="E97" s="168" t="s">
        <v>3</v>
      </c>
      <c r="F97" s="169" t="s">
        <v>468</v>
      </c>
      <c r="H97" s="170">
        <v>28.4</v>
      </c>
      <c r="I97" s="171"/>
      <c r="L97" s="167"/>
      <c r="M97" s="172"/>
      <c r="N97" s="173"/>
      <c r="O97" s="173"/>
      <c r="P97" s="173"/>
      <c r="Q97" s="173"/>
      <c r="R97" s="173"/>
      <c r="S97" s="173"/>
      <c r="T97" s="174"/>
      <c r="AT97" s="168" t="s">
        <v>137</v>
      </c>
      <c r="AU97" s="168" t="s">
        <v>78</v>
      </c>
      <c r="AV97" s="14" t="s">
        <v>78</v>
      </c>
      <c r="AW97" s="14" t="s">
        <v>30</v>
      </c>
      <c r="AX97" s="14" t="s">
        <v>76</v>
      </c>
      <c r="AY97" s="168" t="s">
        <v>124</v>
      </c>
    </row>
    <row r="98" spans="1:65" s="2" customFormat="1" ht="33" customHeight="1">
      <c r="A98" s="34"/>
      <c r="B98" s="139"/>
      <c r="C98" s="140" t="s">
        <v>78</v>
      </c>
      <c r="D98" s="140" t="s">
        <v>126</v>
      </c>
      <c r="E98" s="141" t="s">
        <v>469</v>
      </c>
      <c r="F98" s="142" t="s">
        <v>470</v>
      </c>
      <c r="G98" s="143" t="s">
        <v>245</v>
      </c>
      <c r="H98" s="144">
        <v>29.12</v>
      </c>
      <c r="I98" s="145"/>
      <c r="J98" s="146">
        <f>ROUND(I98*H98,2)</f>
        <v>0</v>
      </c>
      <c r="K98" s="142" t="s">
        <v>130</v>
      </c>
      <c r="L98" s="35"/>
      <c r="M98" s="147" t="s">
        <v>3</v>
      </c>
      <c r="N98" s="148" t="s">
        <v>39</v>
      </c>
      <c r="O98" s="55"/>
      <c r="P98" s="149">
        <f>O98*H98</f>
        <v>0</v>
      </c>
      <c r="Q98" s="149">
        <v>0</v>
      </c>
      <c r="R98" s="149">
        <f>Q98*H98</f>
        <v>0</v>
      </c>
      <c r="S98" s="149">
        <v>0</v>
      </c>
      <c r="T98" s="150">
        <f>S98*H98</f>
        <v>0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51" t="s">
        <v>131</v>
      </c>
      <c r="AT98" s="151" t="s">
        <v>126</v>
      </c>
      <c r="AU98" s="151" t="s">
        <v>78</v>
      </c>
      <c r="AY98" s="19" t="s">
        <v>124</v>
      </c>
      <c r="BE98" s="152">
        <f>IF(N98="základní",J98,0)</f>
        <v>0</v>
      </c>
      <c r="BF98" s="152">
        <f>IF(N98="snížená",J98,0)</f>
        <v>0</v>
      </c>
      <c r="BG98" s="152">
        <f>IF(N98="zákl. přenesená",J98,0)</f>
        <v>0</v>
      </c>
      <c r="BH98" s="152">
        <f>IF(N98="sníž. přenesená",J98,0)</f>
        <v>0</v>
      </c>
      <c r="BI98" s="152">
        <f>IF(N98="nulová",J98,0)</f>
        <v>0</v>
      </c>
      <c r="BJ98" s="19" t="s">
        <v>76</v>
      </c>
      <c r="BK98" s="152">
        <f>ROUND(I98*H98,2)</f>
        <v>0</v>
      </c>
      <c r="BL98" s="19" t="s">
        <v>131</v>
      </c>
      <c r="BM98" s="151" t="s">
        <v>471</v>
      </c>
    </row>
    <row r="99" spans="1:47" s="2" customFormat="1" ht="19.5">
      <c r="A99" s="34"/>
      <c r="B99" s="35"/>
      <c r="C99" s="34"/>
      <c r="D99" s="153" t="s">
        <v>133</v>
      </c>
      <c r="E99" s="34"/>
      <c r="F99" s="154" t="s">
        <v>472</v>
      </c>
      <c r="G99" s="34"/>
      <c r="H99" s="34"/>
      <c r="I99" s="155"/>
      <c r="J99" s="34"/>
      <c r="K99" s="34"/>
      <c r="L99" s="35"/>
      <c r="M99" s="156"/>
      <c r="N99" s="157"/>
      <c r="O99" s="55"/>
      <c r="P99" s="55"/>
      <c r="Q99" s="55"/>
      <c r="R99" s="55"/>
      <c r="S99" s="55"/>
      <c r="T99" s="56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9" t="s">
        <v>133</v>
      </c>
      <c r="AU99" s="19" t="s">
        <v>78</v>
      </c>
    </row>
    <row r="100" spans="1:47" s="2" customFormat="1" ht="12">
      <c r="A100" s="34"/>
      <c r="B100" s="35"/>
      <c r="C100" s="34"/>
      <c r="D100" s="158" t="s">
        <v>135</v>
      </c>
      <c r="E100" s="34"/>
      <c r="F100" s="159" t="s">
        <v>473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135</v>
      </c>
      <c r="AU100" s="19" t="s">
        <v>78</v>
      </c>
    </row>
    <row r="101" spans="2:51" s="13" customFormat="1" ht="22.5">
      <c r="B101" s="160"/>
      <c r="D101" s="153" t="s">
        <v>137</v>
      </c>
      <c r="E101" s="161" t="s">
        <v>3</v>
      </c>
      <c r="F101" s="162" t="s">
        <v>474</v>
      </c>
      <c r="H101" s="161" t="s">
        <v>3</v>
      </c>
      <c r="I101" s="163"/>
      <c r="L101" s="160"/>
      <c r="M101" s="164"/>
      <c r="N101" s="165"/>
      <c r="O101" s="165"/>
      <c r="P101" s="165"/>
      <c r="Q101" s="165"/>
      <c r="R101" s="165"/>
      <c r="S101" s="165"/>
      <c r="T101" s="166"/>
      <c r="AT101" s="161" t="s">
        <v>137</v>
      </c>
      <c r="AU101" s="161" t="s">
        <v>78</v>
      </c>
      <c r="AV101" s="13" t="s">
        <v>76</v>
      </c>
      <c r="AW101" s="13" t="s">
        <v>30</v>
      </c>
      <c r="AX101" s="13" t="s">
        <v>68</v>
      </c>
      <c r="AY101" s="161" t="s">
        <v>124</v>
      </c>
    </row>
    <row r="102" spans="2:51" s="14" customFormat="1" ht="12">
      <c r="B102" s="167"/>
      <c r="D102" s="153" t="s">
        <v>137</v>
      </c>
      <c r="E102" s="168" t="s">
        <v>3</v>
      </c>
      <c r="F102" s="169" t="s">
        <v>475</v>
      </c>
      <c r="H102" s="170">
        <v>21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8" t="s">
        <v>137</v>
      </c>
      <c r="AU102" s="168" t="s">
        <v>78</v>
      </c>
      <c r="AV102" s="14" t="s">
        <v>78</v>
      </c>
      <c r="AW102" s="14" t="s">
        <v>30</v>
      </c>
      <c r="AX102" s="14" t="s">
        <v>68</v>
      </c>
      <c r="AY102" s="168" t="s">
        <v>124</v>
      </c>
    </row>
    <row r="103" spans="2:51" s="13" customFormat="1" ht="12">
      <c r="B103" s="160"/>
      <c r="D103" s="153" t="s">
        <v>137</v>
      </c>
      <c r="E103" s="161" t="s">
        <v>3</v>
      </c>
      <c r="F103" s="162" t="s">
        <v>476</v>
      </c>
      <c r="H103" s="161" t="s">
        <v>3</v>
      </c>
      <c r="I103" s="163"/>
      <c r="L103" s="160"/>
      <c r="M103" s="164"/>
      <c r="N103" s="165"/>
      <c r="O103" s="165"/>
      <c r="P103" s="165"/>
      <c r="Q103" s="165"/>
      <c r="R103" s="165"/>
      <c r="S103" s="165"/>
      <c r="T103" s="166"/>
      <c r="AT103" s="161" t="s">
        <v>137</v>
      </c>
      <c r="AU103" s="161" t="s">
        <v>78</v>
      </c>
      <c r="AV103" s="13" t="s">
        <v>76</v>
      </c>
      <c r="AW103" s="13" t="s">
        <v>30</v>
      </c>
      <c r="AX103" s="13" t="s">
        <v>68</v>
      </c>
      <c r="AY103" s="161" t="s">
        <v>124</v>
      </c>
    </row>
    <row r="104" spans="2:51" s="14" customFormat="1" ht="12">
      <c r="B104" s="167"/>
      <c r="D104" s="153" t="s">
        <v>137</v>
      </c>
      <c r="E104" s="168" t="s">
        <v>3</v>
      </c>
      <c r="F104" s="169" t="s">
        <v>477</v>
      </c>
      <c r="H104" s="170">
        <v>8.12</v>
      </c>
      <c r="I104" s="171"/>
      <c r="L104" s="167"/>
      <c r="M104" s="172"/>
      <c r="N104" s="173"/>
      <c r="O104" s="173"/>
      <c r="P104" s="173"/>
      <c r="Q104" s="173"/>
      <c r="R104" s="173"/>
      <c r="S104" s="173"/>
      <c r="T104" s="174"/>
      <c r="AT104" s="168" t="s">
        <v>137</v>
      </c>
      <c r="AU104" s="168" t="s">
        <v>78</v>
      </c>
      <c r="AV104" s="14" t="s">
        <v>78</v>
      </c>
      <c r="AW104" s="14" t="s">
        <v>30</v>
      </c>
      <c r="AX104" s="14" t="s">
        <v>68</v>
      </c>
      <c r="AY104" s="168" t="s">
        <v>124</v>
      </c>
    </row>
    <row r="105" spans="2:51" s="15" customFormat="1" ht="12">
      <c r="B105" s="189"/>
      <c r="D105" s="153" t="s">
        <v>137</v>
      </c>
      <c r="E105" s="190" t="s">
        <v>3</v>
      </c>
      <c r="F105" s="191" t="s">
        <v>217</v>
      </c>
      <c r="H105" s="192">
        <v>29.12</v>
      </c>
      <c r="I105" s="193"/>
      <c r="L105" s="189"/>
      <c r="M105" s="194"/>
      <c r="N105" s="195"/>
      <c r="O105" s="195"/>
      <c r="P105" s="195"/>
      <c r="Q105" s="195"/>
      <c r="R105" s="195"/>
      <c r="S105" s="195"/>
      <c r="T105" s="196"/>
      <c r="AT105" s="190" t="s">
        <v>137</v>
      </c>
      <c r="AU105" s="190" t="s">
        <v>78</v>
      </c>
      <c r="AV105" s="15" t="s">
        <v>131</v>
      </c>
      <c r="AW105" s="15" t="s">
        <v>30</v>
      </c>
      <c r="AX105" s="15" t="s">
        <v>76</v>
      </c>
      <c r="AY105" s="190" t="s">
        <v>124</v>
      </c>
    </row>
    <row r="106" spans="1:65" s="2" customFormat="1" ht="24.2" customHeight="1">
      <c r="A106" s="34"/>
      <c r="B106" s="139"/>
      <c r="C106" s="140" t="s">
        <v>146</v>
      </c>
      <c r="D106" s="140" t="s">
        <v>126</v>
      </c>
      <c r="E106" s="141" t="s">
        <v>478</v>
      </c>
      <c r="F106" s="142" t="s">
        <v>479</v>
      </c>
      <c r="G106" s="143" t="s">
        <v>245</v>
      </c>
      <c r="H106" s="144">
        <v>29</v>
      </c>
      <c r="I106" s="145"/>
      <c r="J106" s="146">
        <f>ROUND(I106*H106,2)</f>
        <v>0</v>
      </c>
      <c r="K106" s="142" t="s">
        <v>130</v>
      </c>
      <c r="L106" s="35"/>
      <c r="M106" s="147" t="s">
        <v>3</v>
      </c>
      <c r="N106" s="148" t="s">
        <v>39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131</v>
      </c>
      <c r="AT106" s="151" t="s">
        <v>126</v>
      </c>
      <c r="AU106" s="151" t="s">
        <v>78</v>
      </c>
      <c r="AY106" s="19" t="s">
        <v>124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9" t="s">
        <v>76</v>
      </c>
      <c r="BK106" s="152">
        <f>ROUND(I106*H106,2)</f>
        <v>0</v>
      </c>
      <c r="BL106" s="19" t="s">
        <v>131</v>
      </c>
      <c r="BM106" s="151" t="s">
        <v>480</v>
      </c>
    </row>
    <row r="107" spans="1:47" s="2" customFormat="1" ht="29.25">
      <c r="A107" s="34"/>
      <c r="B107" s="35"/>
      <c r="C107" s="34"/>
      <c r="D107" s="153" t="s">
        <v>133</v>
      </c>
      <c r="E107" s="34"/>
      <c r="F107" s="154" t="s">
        <v>481</v>
      </c>
      <c r="G107" s="34"/>
      <c r="H107" s="34"/>
      <c r="I107" s="155"/>
      <c r="J107" s="34"/>
      <c r="K107" s="34"/>
      <c r="L107" s="35"/>
      <c r="M107" s="156"/>
      <c r="N107" s="157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9" t="s">
        <v>133</v>
      </c>
      <c r="AU107" s="19" t="s">
        <v>78</v>
      </c>
    </row>
    <row r="108" spans="1:47" s="2" customFormat="1" ht="12">
      <c r="A108" s="34"/>
      <c r="B108" s="35"/>
      <c r="C108" s="34"/>
      <c r="D108" s="158" t="s">
        <v>135</v>
      </c>
      <c r="E108" s="34"/>
      <c r="F108" s="159" t="s">
        <v>482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135</v>
      </c>
      <c r="AU108" s="19" t="s">
        <v>78</v>
      </c>
    </row>
    <row r="109" spans="2:51" s="13" customFormat="1" ht="12">
      <c r="B109" s="160"/>
      <c r="D109" s="153" t="s">
        <v>137</v>
      </c>
      <c r="E109" s="161" t="s">
        <v>3</v>
      </c>
      <c r="F109" s="162" t="s">
        <v>483</v>
      </c>
      <c r="H109" s="161" t="s">
        <v>3</v>
      </c>
      <c r="I109" s="163"/>
      <c r="L109" s="160"/>
      <c r="M109" s="164"/>
      <c r="N109" s="165"/>
      <c r="O109" s="165"/>
      <c r="P109" s="165"/>
      <c r="Q109" s="165"/>
      <c r="R109" s="165"/>
      <c r="S109" s="165"/>
      <c r="T109" s="166"/>
      <c r="AT109" s="161" t="s">
        <v>137</v>
      </c>
      <c r="AU109" s="161" t="s">
        <v>78</v>
      </c>
      <c r="AV109" s="13" t="s">
        <v>76</v>
      </c>
      <c r="AW109" s="13" t="s">
        <v>30</v>
      </c>
      <c r="AX109" s="13" t="s">
        <v>68</v>
      </c>
      <c r="AY109" s="161" t="s">
        <v>124</v>
      </c>
    </row>
    <row r="110" spans="2:51" s="14" customFormat="1" ht="12">
      <c r="B110" s="167"/>
      <c r="D110" s="153" t="s">
        <v>137</v>
      </c>
      <c r="E110" s="168" t="s">
        <v>3</v>
      </c>
      <c r="F110" s="169" t="s">
        <v>405</v>
      </c>
      <c r="H110" s="170">
        <v>29</v>
      </c>
      <c r="I110" s="171"/>
      <c r="L110" s="167"/>
      <c r="M110" s="172"/>
      <c r="N110" s="173"/>
      <c r="O110" s="173"/>
      <c r="P110" s="173"/>
      <c r="Q110" s="173"/>
      <c r="R110" s="173"/>
      <c r="S110" s="173"/>
      <c r="T110" s="174"/>
      <c r="AT110" s="168" t="s">
        <v>137</v>
      </c>
      <c r="AU110" s="168" t="s">
        <v>78</v>
      </c>
      <c r="AV110" s="14" t="s">
        <v>78</v>
      </c>
      <c r="AW110" s="14" t="s">
        <v>30</v>
      </c>
      <c r="AX110" s="14" t="s">
        <v>76</v>
      </c>
      <c r="AY110" s="168" t="s">
        <v>124</v>
      </c>
    </row>
    <row r="111" spans="1:65" s="2" customFormat="1" ht="24.2" customHeight="1">
      <c r="A111" s="34"/>
      <c r="B111" s="139"/>
      <c r="C111" s="140" t="s">
        <v>131</v>
      </c>
      <c r="D111" s="140" t="s">
        <v>126</v>
      </c>
      <c r="E111" s="141" t="s">
        <v>484</v>
      </c>
      <c r="F111" s="142" t="s">
        <v>485</v>
      </c>
      <c r="G111" s="143" t="s">
        <v>129</v>
      </c>
      <c r="H111" s="144">
        <v>28.4</v>
      </c>
      <c r="I111" s="145"/>
      <c r="J111" s="146">
        <f>ROUND(I111*H111,2)</f>
        <v>0</v>
      </c>
      <c r="K111" s="142" t="s">
        <v>130</v>
      </c>
      <c r="L111" s="35"/>
      <c r="M111" s="147" t="s">
        <v>3</v>
      </c>
      <c r="N111" s="148" t="s">
        <v>39</v>
      </c>
      <c r="O111" s="55"/>
      <c r="P111" s="149">
        <f>O111*H111</f>
        <v>0</v>
      </c>
      <c r="Q111" s="149">
        <v>0</v>
      </c>
      <c r="R111" s="149">
        <f>Q111*H111</f>
        <v>0</v>
      </c>
      <c r="S111" s="149">
        <v>0</v>
      </c>
      <c r="T111" s="150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51" t="s">
        <v>131</v>
      </c>
      <c r="AT111" s="151" t="s">
        <v>126</v>
      </c>
      <c r="AU111" s="151" t="s">
        <v>78</v>
      </c>
      <c r="AY111" s="19" t="s">
        <v>124</v>
      </c>
      <c r="BE111" s="152">
        <f>IF(N111="základní",J111,0)</f>
        <v>0</v>
      </c>
      <c r="BF111" s="152">
        <f>IF(N111="snížená",J111,0)</f>
        <v>0</v>
      </c>
      <c r="BG111" s="152">
        <f>IF(N111="zákl. přenesená",J111,0)</f>
        <v>0</v>
      </c>
      <c r="BH111" s="152">
        <f>IF(N111="sníž. přenesená",J111,0)</f>
        <v>0</v>
      </c>
      <c r="BI111" s="152">
        <f>IF(N111="nulová",J111,0)</f>
        <v>0</v>
      </c>
      <c r="BJ111" s="19" t="s">
        <v>76</v>
      </c>
      <c r="BK111" s="152">
        <f>ROUND(I111*H111,2)</f>
        <v>0</v>
      </c>
      <c r="BL111" s="19" t="s">
        <v>131</v>
      </c>
      <c r="BM111" s="151" t="s">
        <v>486</v>
      </c>
    </row>
    <row r="112" spans="1:47" s="2" customFormat="1" ht="19.5">
      <c r="A112" s="34"/>
      <c r="B112" s="35"/>
      <c r="C112" s="34"/>
      <c r="D112" s="153" t="s">
        <v>133</v>
      </c>
      <c r="E112" s="34"/>
      <c r="F112" s="154" t="s">
        <v>487</v>
      </c>
      <c r="G112" s="34"/>
      <c r="H112" s="34"/>
      <c r="I112" s="155"/>
      <c r="J112" s="34"/>
      <c r="K112" s="34"/>
      <c r="L112" s="35"/>
      <c r="M112" s="156"/>
      <c r="N112" s="157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133</v>
      </c>
      <c r="AU112" s="19" t="s">
        <v>78</v>
      </c>
    </row>
    <row r="113" spans="1:47" s="2" customFormat="1" ht="12">
      <c r="A113" s="34"/>
      <c r="B113" s="35"/>
      <c r="C113" s="34"/>
      <c r="D113" s="158" t="s">
        <v>135</v>
      </c>
      <c r="E113" s="34"/>
      <c r="F113" s="159" t="s">
        <v>488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135</v>
      </c>
      <c r="AU113" s="19" t="s">
        <v>78</v>
      </c>
    </row>
    <row r="114" spans="2:51" s="13" customFormat="1" ht="12">
      <c r="B114" s="160"/>
      <c r="D114" s="153" t="s">
        <v>137</v>
      </c>
      <c r="E114" s="161" t="s">
        <v>3</v>
      </c>
      <c r="F114" s="162" t="s">
        <v>467</v>
      </c>
      <c r="H114" s="161" t="s">
        <v>3</v>
      </c>
      <c r="I114" s="163"/>
      <c r="L114" s="160"/>
      <c r="M114" s="164"/>
      <c r="N114" s="165"/>
      <c r="O114" s="165"/>
      <c r="P114" s="165"/>
      <c r="Q114" s="165"/>
      <c r="R114" s="165"/>
      <c r="S114" s="165"/>
      <c r="T114" s="166"/>
      <c r="AT114" s="161" t="s">
        <v>137</v>
      </c>
      <c r="AU114" s="161" t="s">
        <v>78</v>
      </c>
      <c r="AV114" s="13" t="s">
        <v>76</v>
      </c>
      <c r="AW114" s="13" t="s">
        <v>30</v>
      </c>
      <c r="AX114" s="13" t="s">
        <v>68</v>
      </c>
      <c r="AY114" s="161" t="s">
        <v>124</v>
      </c>
    </row>
    <row r="115" spans="2:51" s="14" customFormat="1" ht="12">
      <c r="B115" s="167"/>
      <c r="D115" s="153" t="s">
        <v>137</v>
      </c>
      <c r="E115" s="168" t="s">
        <v>3</v>
      </c>
      <c r="F115" s="169" t="s">
        <v>468</v>
      </c>
      <c r="H115" s="170">
        <v>28.4</v>
      </c>
      <c r="I115" s="171"/>
      <c r="L115" s="167"/>
      <c r="M115" s="172"/>
      <c r="N115" s="173"/>
      <c r="O115" s="173"/>
      <c r="P115" s="173"/>
      <c r="Q115" s="173"/>
      <c r="R115" s="173"/>
      <c r="S115" s="173"/>
      <c r="T115" s="174"/>
      <c r="AT115" s="168" t="s">
        <v>137</v>
      </c>
      <c r="AU115" s="168" t="s">
        <v>78</v>
      </c>
      <c r="AV115" s="14" t="s">
        <v>78</v>
      </c>
      <c r="AW115" s="14" t="s">
        <v>30</v>
      </c>
      <c r="AX115" s="14" t="s">
        <v>76</v>
      </c>
      <c r="AY115" s="168" t="s">
        <v>124</v>
      </c>
    </row>
    <row r="116" spans="1:65" s="2" customFormat="1" ht="16.5" customHeight="1">
      <c r="A116" s="34"/>
      <c r="B116" s="139"/>
      <c r="C116" s="175" t="s">
        <v>157</v>
      </c>
      <c r="D116" s="175" t="s">
        <v>158</v>
      </c>
      <c r="E116" s="176" t="s">
        <v>489</v>
      </c>
      <c r="F116" s="177" t="s">
        <v>490</v>
      </c>
      <c r="G116" s="178" t="s">
        <v>161</v>
      </c>
      <c r="H116" s="179">
        <v>0.511</v>
      </c>
      <c r="I116" s="180"/>
      <c r="J116" s="181">
        <f>ROUND(I116*H116,2)</f>
        <v>0</v>
      </c>
      <c r="K116" s="177" t="s">
        <v>130</v>
      </c>
      <c r="L116" s="182"/>
      <c r="M116" s="183" t="s">
        <v>3</v>
      </c>
      <c r="N116" s="184" t="s">
        <v>39</v>
      </c>
      <c r="O116" s="55"/>
      <c r="P116" s="149">
        <f>O116*H116</f>
        <v>0</v>
      </c>
      <c r="Q116" s="149">
        <v>1</v>
      </c>
      <c r="R116" s="149">
        <f>Q116*H116</f>
        <v>0.511</v>
      </c>
      <c r="S116" s="149">
        <v>0</v>
      </c>
      <c r="T116" s="15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162</v>
      </c>
      <c r="AT116" s="151" t="s">
        <v>158</v>
      </c>
      <c r="AU116" s="151" t="s">
        <v>78</v>
      </c>
      <c r="AY116" s="19" t="s">
        <v>124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9" t="s">
        <v>76</v>
      </c>
      <c r="BK116" s="152">
        <f>ROUND(I116*H116,2)</f>
        <v>0</v>
      </c>
      <c r="BL116" s="19" t="s">
        <v>131</v>
      </c>
      <c r="BM116" s="151" t="s">
        <v>491</v>
      </c>
    </row>
    <row r="117" spans="1:47" s="2" customFormat="1" ht="12">
      <c r="A117" s="34"/>
      <c r="B117" s="35"/>
      <c r="C117" s="34"/>
      <c r="D117" s="153" t="s">
        <v>133</v>
      </c>
      <c r="E117" s="34"/>
      <c r="F117" s="154" t="s">
        <v>490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133</v>
      </c>
      <c r="AU117" s="19" t="s">
        <v>78</v>
      </c>
    </row>
    <row r="118" spans="2:51" s="13" customFormat="1" ht="12">
      <c r="B118" s="160"/>
      <c r="D118" s="153" t="s">
        <v>137</v>
      </c>
      <c r="E118" s="161" t="s">
        <v>3</v>
      </c>
      <c r="F118" s="162" t="s">
        <v>467</v>
      </c>
      <c r="H118" s="161" t="s">
        <v>3</v>
      </c>
      <c r="I118" s="163"/>
      <c r="L118" s="160"/>
      <c r="M118" s="164"/>
      <c r="N118" s="165"/>
      <c r="O118" s="165"/>
      <c r="P118" s="165"/>
      <c r="Q118" s="165"/>
      <c r="R118" s="165"/>
      <c r="S118" s="165"/>
      <c r="T118" s="166"/>
      <c r="AT118" s="161" t="s">
        <v>137</v>
      </c>
      <c r="AU118" s="161" t="s">
        <v>78</v>
      </c>
      <c r="AV118" s="13" t="s">
        <v>76</v>
      </c>
      <c r="AW118" s="13" t="s">
        <v>30</v>
      </c>
      <c r="AX118" s="13" t="s">
        <v>68</v>
      </c>
      <c r="AY118" s="161" t="s">
        <v>124</v>
      </c>
    </row>
    <row r="119" spans="2:51" s="14" customFormat="1" ht="12">
      <c r="B119" s="167"/>
      <c r="D119" s="153" t="s">
        <v>137</v>
      </c>
      <c r="E119" s="168" t="s">
        <v>3</v>
      </c>
      <c r="F119" s="169" t="s">
        <v>492</v>
      </c>
      <c r="H119" s="170">
        <v>0.284</v>
      </c>
      <c r="I119" s="171"/>
      <c r="L119" s="167"/>
      <c r="M119" s="172"/>
      <c r="N119" s="173"/>
      <c r="O119" s="173"/>
      <c r="P119" s="173"/>
      <c r="Q119" s="173"/>
      <c r="R119" s="173"/>
      <c r="S119" s="173"/>
      <c r="T119" s="174"/>
      <c r="AT119" s="168" t="s">
        <v>137</v>
      </c>
      <c r="AU119" s="168" t="s">
        <v>78</v>
      </c>
      <c r="AV119" s="14" t="s">
        <v>78</v>
      </c>
      <c r="AW119" s="14" t="s">
        <v>30</v>
      </c>
      <c r="AX119" s="14" t="s">
        <v>76</v>
      </c>
      <c r="AY119" s="168" t="s">
        <v>124</v>
      </c>
    </row>
    <row r="120" spans="2:51" s="14" customFormat="1" ht="12">
      <c r="B120" s="167"/>
      <c r="D120" s="153" t="s">
        <v>137</v>
      </c>
      <c r="F120" s="169" t="s">
        <v>493</v>
      </c>
      <c r="H120" s="170">
        <v>0.511</v>
      </c>
      <c r="I120" s="171"/>
      <c r="L120" s="167"/>
      <c r="M120" s="172"/>
      <c r="N120" s="173"/>
      <c r="O120" s="173"/>
      <c r="P120" s="173"/>
      <c r="Q120" s="173"/>
      <c r="R120" s="173"/>
      <c r="S120" s="173"/>
      <c r="T120" s="174"/>
      <c r="AT120" s="168" t="s">
        <v>137</v>
      </c>
      <c r="AU120" s="168" t="s">
        <v>78</v>
      </c>
      <c r="AV120" s="14" t="s">
        <v>78</v>
      </c>
      <c r="AW120" s="14" t="s">
        <v>4</v>
      </c>
      <c r="AX120" s="14" t="s">
        <v>76</v>
      </c>
      <c r="AY120" s="168" t="s">
        <v>124</v>
      </c>
    </row>
    <row r="121" spans="2:63" s="12" customFormat="1" ht="22.9" customHeight="1">
      <c r="B121" s="126"/>
      <c r="D121" s="127" t="s">
        <v>67</v>
      </c>
      <c r="E121" s="137" t="s">
        <v>78</v>
      </c>
      <c r="F121" s="137" t="s">
        <v>281</v>
      </c>
      <c r="I121" s="129"/>
      <c r="J121" s="138">
        <f>BK121</f>
        <v>0</v>
      </c>
      <c r="L121" s="126"/>
      <c r="M121" s="131"/>
      <c r="N121" s="132"/>
      <c r="O121" s="132"/>
      <c r="P121" s="133">
        <f>SUM(P122:P237)</f>
        <v>0</v>
      </c>
      <c r="Q121" s="132"/>
      <c r="R121" s="133">
        <f>SUM(R122:R237)</f>
        <v>92.24042782999997</v>
      </c>
      <c r="S121" s="132"/>
      <c r="T121" s="134">
        <f>SUM(T122:T237)</f>
        <v>0</v>
      </c>
      <c r="AR121" s="127" t="s">
        <v>76</v>
      </c>
      <c r="AT121" s="135" t="s">
        <v>67</v>
      </c>
      <c r="AU121" s="135" t="s">
        <v>76</v>
      </c>
      <c r="AY121" s="127" t="s">
        <v>124</v>
      </c>
      <c r="BK121" s="136">
        <f>SUM(BK122:BK237)</f>
        <v>0</v>
      </c>
    </row>
    <row r="122" spans="1:65" s="2" customFormat="1" ht="24.2" customHeight="1">
      <c r="A122" s="34"/>
      <c r="B122" s="139"/>
      <c r="C122" s="140" t="s">
        <v>165</v>
      </c>
      <c r="D122" s="140" t="s">
        <v>126</v>
      </c>
      <c r="E122" s="141" t="s">
        <v>494</v>
      </c>
      <c r="F122" s="142" t="s">
        <v>495</v>
      </c>
      <c r="G122" s="143" t="s">
        <v>342</v>
      </c>
      <c r="H122" s="144">
        <v>13</v>
      </c>
      <c r="I122" s="145"/>
      <c r="J122" s="146">
        <f>ROUND(I122*H122,2)</f>
        <v>0</v>
      </c>
      <c r="K122" s="142" t="s">
        <v>3</v>
      </c>
      <c r="L122" s="35"/>
      <c r="M122" s="147" t="s">
        <v>3</v>
      </c>
      <c r="N122" s="148" t="s">
        <v>39</v>
      </c>
      <c r="O122" s="55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131</v>
      </c>
      <c r="AT122" s="151" t="s">
        <v>126</v>
      </c>
      <c r="AU122" s="151" t="s">
        <v>78</v>
      </c>
      <c r="AY122" s="19" t="s">
        <v>124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9" t="s">
        <v>76</v>
      </c>
      <c r="BK122" s="152">
        <f>ROUND(I122*H122,2)</f>
        <v>0</v>
      </c>
      <c r="BL122" s="19" t="s">
        <v>131</v>
      </c>
      <c r="BM122" s="151" t="s">
        <v>496</v>
      </c>
    </row>
    <row r="123" spans="1:47" s="2" customFormat="1" ht="19.5">
      <c r="A123" s="34"/>
      <c r="B123" s="35"/>
      <c r="C123" s="34"/>
      <c r="D123" s="153" t="s">
        <v>133</v>
      </c>
      <c r="E123" s="34"/>
      <c r="F123" s="154" t="s">
        <v>495</v>
      </c>
      <c r="G123" s="34"/>
      <c r="H123" s="34"/>
      <c r="I123" s="155"/>
      <c r="J123" s="34"/>
      <c r="K123" s="34"/>
      <c r="L123" s="35"/>
      <c r="M123" s="156"/>
      <c r="N123" s="157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133</v>
      </c>
      <c r="AU123" s="19" t="s">
        <v>78</v>
      </c>
    </row>
    <row r="124" spans="1:47" s="2" customFormat="1" ht="19.5">
      <c r="A124" s="34"/>
      <c r="B124" s="35"/>
      <c r="C124" s="34"/>
      <c r="D124" s="153" t="s">
        <v>297</v>
      </c>
      <c r="E124" s="34"/>
      <c r="F124" s="197" t="s">
        <v>497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297</v>
      </c>
      <c r="AU124" s="19" t="s">
        <v>78</v>
      </c>
    </row>
    <row r="125" spans="2:51" s="13" customFormat="1" ht="12">
      <c r="B125" s="160"/>
      <c r="D125" s="153" t="s">
        <v>137</v>
      </c>
      <c r="E125" s="161" t="s">
        <v>3</v>
      </c>
      <c r="F125" s="162" t="s">
        <v>498</v>
      </c>
      <c r="H125" s="161" t="s">
        <v>3</v>
      </c>
      <c r="I125" s="163"/>
      <c r="L125" s="160"/>
      <c r="M125" s="164"/>
      <c r="N125" s="165"/>
      <c r="O125" s="165"/>
      <c r="P125" s="165"/>
      <c r="Q125" s="165"/>
      <c r="R125" s="165"/>
      <c r="S125" s="165"/>
      <c r="T125" s="166"/>
      <c r="AT125" s="161" t="s">
        <v>137</v>
      </c>
      <c r="AU125" s="161" t="s">
        <v>78</v>
      </c>
      <c r="AV125" s="13" t="s">
        <v>76</v>
      </c>
      <c r="AW125" s="13" t="s">
        <v>30</v>
      </c>
      <c r="AX125" s="13" t="s">
        <v>68</v>
      </c>
      <c r="AY125" s="161" t="s">
        <v>124</v>
      </c>
    </row>
    <row r="126" spans="2:51" s="14" customFormat="1" ht="12">
      <c r="B126" s="167"/>
      <c r="D126" s="153" t="s">
        <v>137</v>
      </c>
      <c r="E126" s="168" t="s">
        <v>3</v>
      </c>
      <c r="F126" s="169" t="s">
        <v>292</v>
      </c>
      <c r="H126" s="170">
        <v>13</v>
      </c>
      <c r="I126" s="171"/>
      <c r="L126" s="167"/>
      <c r="M126" s="172"/>
      <c r="N126" s="173"/>
      <c r="O126" s="173"/>
      <c r="P126" s="173"/>
      <c r="Q126" s="173"/>
      <c r="R126" s="173"/>
      <c r="S126" s="173"/>
      <c r="T126" s="174"/>
      <c r="AT126" s="168" t="s">
        <v>137</v>
      </c>
      <c r="AU126" s="168" t="s">
        <v>78</v>
      </c>
      <c r="AV126" s="14" t="s">
        <v>78</v>
      </c>
      <c r="AW126" s="14" t="s">
        <v>30</v>
      </c>
      <c r="AX126" s="14" t="s">
        <v>76</v>
      </c>
      <c r="AY126" s="168" t="s">
        <v>124</v>
      </c>
    </row>
    <row r="127" spans="1:65" s="2" customFormat="1" ht="33" customHeight="1">
      <c r="A127" s="34"/>
      <c r="B127" s="139"/>
      <c r="C127" s="140" t="s">
        <v>171</v>
      </c>
      <c r="D127" s="140" t="s">
        <v>126</v>
      </c>
      <c r="E127" s="141" t="s">
        <v>499</v>
      </c>
      <c r="F127" s="142" t="s">
        <v>500</v>
      </c>
      <c r="G127" s="143" t="s">
        <v>245</v>
      </c>
      <c r="H127" s="144">
        <v>24</v>
      </c>
      <c r="I127" s="145"/>
      <c r="J127" s="146">
        <f>ROUND(I127*H127,2)</f>
        <v>0</v>
      </c>
      <c r="K127" s="142" t="s">
        <v>130</v>
      </c>
      <c r="L127" s="35"/>
      <c r="M127" s="147" t="s">
        <v>3</v>
      </c>
      <c r="N127" s="148" t="s">
        <v>39</v>
      </c>
      <c r="O127" s="55"/>
      <c r="P127" s="149">
        <f>O127*H127</f>
        <v>0</v>
      </c>
      <c r="Q127" s="149">
        <v>1.63</v>
      </c>
      <c r="R127" s="149">
        <f>Q127*H127</f>
        <v>39.12</v>
      </c>
      <c r="S127" s="149">
        <v>0</v>
      </c>
      <c r="T127" s="1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131</v>
      </c>
      <c r="AT127" s="151" t="s">
        <v>126</v>
      </c>
      <c r="AU127" s="151" t="s">
        <v>78</v>
      </c>
      <c r="AY127" s="19" t="s">
        <v>124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9" t="s">
        <v>76</v>
      </c>
      <c r="BK127" s="152">
        <f>ROUND(I127*H127,2)</f>
        <v>0</v>
      </c>
      <c r="BL127" s="19" t="s">
        <v>131</v>
      </c>
      <c r="BM127" s="151" t="s">
        <v>501</v>
      </c>
    </row>
    <row r="128" spans="1:47" s="2" customFormat="1" ht="29.25">
      <c r="A128" s="34"/>
      <c r="B128" s="35"/>
      <c r="C128" s="34"/>
      <c r="D128" s="153" t="s">
        <v>133</v>
      </c>
      <c r="E128" s="34"/>
      <c r="F128" s="154" t="s">
        <v>502</v>
      </c>
      <c r="G128" s="34"/>
      <c r="H128" s="34"/>
      <c r="I128" s="155"/>
      <c r="J128" s="34"/>
      <c r="K128" s="34"/>
      <c r="L128" s="35"/>
      <c r="M128" s="156"/>
      <c r="N128" s="157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133</v>
      </c>
      <c r="AU128" s="19" t="s">
        <v>78</v>
      </c>
    </row>
    <row r="129" spans="1:47" s="2" customFormat="1" ht="12">
      <c r="A129" s="34"/>
      <c r="B129" s="35"/>
      <c r="C129" s="34"/>
      <c r="D129" s="158" t="s">
        <v>135</v>
      </c>
      <c r="E129" s="34"/>
      <c r="F129" s="159" t="s">
        <v>503</v>
      </c>
      <c r="G129" s="34"/>
      <c r="H129" s="34"/>
      <c r="I129" s="155"/>
      <c r="J129" s="34"/>
      <c r="K129" s="34"/>
      <c r="L129" s="35"/>
      <c r="M129" s="156"/>
      <c r="N129" s="157"/>
      <c r="O129" s="55"/>
      <c r="P129" s="55"/>
      <c r="Q129" s="55"/>
      <c r="R129" s="55"/>
      <c r="S129" s="55"/>
      <c r="T129" s="56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9" t="s">
        <v>135</v>
      </c>
      <c r="AU129" s="19" t="s">
        <v>78</v>
      </c>
    </row>
    <row r="130" spans="2:51" s="14" customFormat="1" ht="12">
      <c r="B130" s="167"/>
      <c r="D130" s="153" t="s">
        <v>137</v>
      </c>
      <c r="E130" s="168" t="s">
        <v>3</v>
      </c>
      <c r="F130" s="169" t="s">
        <v>504</v>
      </c>
      <c r="H130" s="170">
        <v>24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8" t="s">
        <v>137</v>
      </c>
      <c r="AU130" s="168" t="s">
        <v>78</v>
      </c>
      <c r="AV130" s="14" t="s">
        <v>78</v>
      </c>
      <c r="AW130" s="14" t="s">
        <v>30</v>
      </c>
      <c r="AX130" s="14" t="s">
        <v>76</v>
      </c>
      <c r="AY130" s="168" t="s">
        <v>124</v>
      </c>
    </row>
    <row r="131" spans="1:65" s="2" customFormat="1" ht="33" customHeight="1">
      <c r="A131" s="34"/>
      <c r="B131" s="139"/>
      <c r="C131" s="140" t="s">
        <v>162</v>
      </c>
      <c r="D131" s="140" t="s">
        <v>126</v>
      </c>
      <c r="E131" s="141" t="s">
        <v>505</v>
      </c>
      <c r="F131" s="142" t="s">
        <v>506</v>
      </c>
      <c r="G131" s="143" t="s">
        <v>245</v>
      </c>
      <c r="H131" s="144">
        <v>0.46</v>
      </c>
      <c r="I131" s="145"/>
      <c r="J131" s="146">
        <f>ROUND(I131*H131,2)</f>
        <v>0</v>
      </c>
      <c r="K131" s="142" t="s">
        <v>130</v>
      </c>
      <c r="L131" s="35"/>
      <c r="M131" s="147" t="s">
        <v>3</v>
      </c>
      <c r="N131" s="148" t="s">
        <v>39</v>
      </c>
      <c r="O131" s="55"/>
      <c r="P131" s="149">
        <f>O131*H131</f>
        <v>0</v>
      </c>
      <c r="Q131" s="149">
        <v>1.665</v>
      </c>
      <c r="R131" s="149">
        <f>Q131*H131</f>
        <v>0.7659</v>
      </c>
      <c r="S131" s="149">
        <v>0</v>
      </c>
      <c r="T131" s="15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131</v>
      </c>
      <c r="AT131" s="151" t="s">
        <v>126</v>
      </c>
      <c r="AU131" s="151" t="s">
        <v>78</v>
      </c>
      <c r="AY131" s="19" t="s">
        <v>124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9" t="s">
        <v>76</v>
      </c>
      <c r="BK131" s="152">
        <f>ROUND(I131*H131,2)</f>
        <v>0</v>
      </c>
      <c r="BL131" s="19" t="s">
        <v>131</v>
      </c>
      <c r="BM131" s="151" t="s">
        <v>507</v>
      </c>
    </row>
    <row r="132" spans="1:47" s="2" customFormat="1" ht="29.25">
      <c r="A132" s="34"/>
      <c r="B132" s="35"/>
      <c r="C132" s="34"/>
      <c r="D132" s="153" t="s">
        <v>133</v>
      </c>
      <c r="E132" s="34"/>
      <c r="F132" s="154" t="s">
        <v>508</v>
      </c>
      <c r="G132" s="34"/>
      <c r="H132" s="34"/>
      <c r="I132" s="155"/>
      <c r="J132" s="34"/>
      <c r="K132" s="34"/>
      <c r="L132" s="35"/>
      <c r="M132" s="156"/>
      <c r="N132" s="157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133</v>
      </c>
      <c r="AU132" s="19" t="s">
        <v>78</v>
      </c>
    </row>
    <row r="133" spans="1:47" s="2" customFormat="1" ht="12">
      <c r="A133" s="34"/>
      <c r="B133" s="35"/>
      <c r="C133" s="34"/>
      <c r="D133" s="158" t="s">
        <v>135</v>
      </c>
      <c r="E133" s="34"/>
      <c r="F133" s="159" t="s">
        <v>509</v>
      </c>
      <c r="G133" s="34"/>
      <c r="H133" s="34"/>
      <c r="I133" s="155"/>
      <c r="J133" s="34"/>
      <c r="K133" s="34"/>
      <c r="L133" s="35"/>
      <c r="M133" s="156"/>
      <c r="N133" s="157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135</v>
      </c>
      <c r="AU133" s="19" t="s">
        <v>78</v>
      </c>
    </row>
    <row r="134" spans="2:51" s="13" customFormat="1" ht="12">
      <c r="B134" s="160"/>
      <c r="D134" s="153" t="s">
        <v>137</v>
      </c>
      <c r="E134" s="161" t="s">
        <v>3</v>
      </c>
      <c r="F134" s="162" t="s">
        <v>510</v>
      </c>
      <c r="H134" s="161" t="s">
        <v>3</v>
      </c>
      <c r="I134" s="163"/>
      <c r="L134" s="160"/>
      <c r="M134" s="164"/>
      <c r="N134" s="165"/>
      <c r="O134" s="165"/>
      <c r="P134" s="165"/>
      <c r="Q134" s="165"/>
      <c r="R134" s="165"/>
      <c r="S134" s="165"/>
      <c r="T134" s="166"/>
      <c r="AT134" s="161" t="s">
        <v>137</v>
      </c>
      <c r="AU134" s="161" t="s">
        <v>78</v>
      </c>
      <c r="AV134" s="13" t="s">
        <v>76</v>
      </c>
      <c r="AW134" s="13" t="s">
        <v>30</v>
      </c>
      <c r="AX134" s="13" t="s">
        <v>68</v>
      </c>
      <c r="AY134" s="161" t="s">
        <v>124</v>
      </c>
    </row>
    <row r="135" spans="2:51" s="14" customFormat="1" ht="12">
      <c r="B135" s="167"/>
      <c r="D135" s="153" t="s">
        <v>137</v>
      </c>
      <c r="E135" s="168" t="s">
        <v>3</v>
      </c>
      <c r="F135" s="169" t="s">
        <v>511</v>
      </c>
      <c r="H135" s="170">
        <v>0.46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137</v>
      </c>
      <c r="AU135" s="168" t="s">
        <v>78</v>
      </c>
      <c r="AV135" s="14" t="s">
        <v>78</v>
      </c>
      <c r="AW135" s="14" t="s">
        <v>30</v>
      </c>
      <c r="AX135" s="14" t="s">
        <v>76</v>
      </c>
      <c r="AY135" s="168" t="s">
        <v>124</v>
      </c>
    </row>
    <row r="136" spans="1:65" s="2" customFormat="1" ht="24.2" customHeight="1">
      <c r="A136" s="34"/>
      <c r="B136" s="139"/>
      <c r="C136" s="140" t="s">
        <v>182</v>
      </c>
      <c r="D136" s="140" t="s">
        <v>126</v>
      </c>
      <c r="E136" s="141" t="s">
        <v>512</v>
      </c>
      <c r="F136" s="142" t="s">
        <v>513</v>
      </c>
      <c r="G136" s="143" t="s">
        <v>129</v>
      </c>
      <c r="H136" s="144">
        <v>25.2</v>
      </c>
      <c r="I136" s="145"/>
      <c r="J136" s="146">
        <f>ROUND(I136*H136,2)</f>
        <v>0</v>
      </c>
      <c r="K136" s="142" t="s">
        <v>130</v>
      </c>
      <c r="L136" s="35"/>
      <c r="M136" s="147" t="s">
        <v>3</v>
      </c>
      <c r="N136" s="148" t="s">
        <v>39</v>
      </c>
      <c r="O136" s="55"/>
      <c r="P136" s="149">
        <f>O136*H136</f>
        <v>0</v>
      </c>
      <c r="Q136" s="149">
        <v>0.00017</v>
      </c>
      <c r="R136" s="149">
        <f>Q136*H136</f>
        <v>0.0042840000000000005</v>
      </c>
      <c r="S136" s="149">
        <v>0</v>
      </c>
      <c r="T136" s="15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131</v>
      </c>
      <c r="AT136" s="151" t="s">
        <v>126</v>
      </c>
      <c r="AU136" s="151" t="s">
        <v>78</v>
      </c>
      <c r="AY136" s="19" t="s">
        <v>124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9" t="s">
        <v>76</v>
      </c>
      <c r="BK136" s="152">
        <f>ROUND(I136*H136,2)</f>
        <v>0</v>
      </c>
      <c r="BL136" s="19" t="s">
        <v>131</v>
      </c>
      <c r="BM136" s="151" t="s">
        <v>514</v>
      </c>
    </row>
    <row r="137" spans="1:47" s="2" customFormat="1" ht="19.5">
      <c r="A137" s="34"/>
      <c r="B137" s="35"/>
      <c r="C137" s="34"/>
      <c r="D137" s="153" t="s">
        <v>133</v>
      </c>
      <c r="E137" s="34"/>
      <c r="F137" s="154" t="s">
        <v>515</v>
      </c>
      <c r="G137" s="34"/>
      <c r="H137" s="34"/>
      <c r="I137" s="155"/>
      <c r="J137" s="34"/>
      <c r="K137" s="34"/>
      <c r="L137" s="35"/>
      <c r="M137" s="156"/>
      <c r="N137" s="157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133</v>
      </c>
      <c r="AU137" s="19" t="s">
        <v>78</v>
      </c>
    </row>
    <row r="138" spans="1:47" s="2" customFormat="1" ht="12">
      <c r="A138" s="34"/>
      <c r="B138" s="35"/>
      <c r="C138" s="34"/>
      <c r="D138" s="158" t="s">
        <v>135</v>
      </c>
      <c r="E138" s="34"/>
      <c r="F138" s="159" t="s">
        <v>516</v>
      </c>
      <c r="G138" s="34"/>
      <c r="H138" s="34"/>
      <c r="I138" s="155"/>
      <c r="J138" s="34"/>
      <c r="K138" s="34"/>
      <c r="L138" s="35"/>
      <c r="M138" s="156"/>
      <c r="N138" s="157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135</v>
      </c>
      <c r="AU138" s="19" t="s">
        <v>78</v>
      </c>
    </row>
    <row r="139" spans="2:51" s="13" customFormat="1" ht="12">
      <c r="B139" s="160"/>
      <c r="D139" s="153" t="s">
        <v>137</v>
      </c>
      <c r="E139" s="161" t="s">
        <v>3</v>
      </c>
      <c r="F139" s="162" t="s">
        <v>517</v>
      </c>
      <c r="H139" s="161" t="s">
        <v>3</v>
      </c>
      <c r="I139" s="163"/>
      <c r="L139" s="160"/>
      <c r="M139" s="164"/>
      <c r="N139" s="165"/>
      <c r="O139" s="165"/>
      <c r="P139" s="165"/>
      <c r="Q139" s="165"/>
      <c r="R139" s="165"/>
      <c r="S139" s="165"/>
      <c r="T139" s="166"/>
      <c r="AT139" s="161" t="s">
        <v>137</v>
      </c>
      <c r="AU139" s="161" t="s">
        <v>78</v>
      </c>
      <c r="AV139" s="13" t="s">
        <v>76</v>
      </c>
      <c r="AW139" s="13" t="s">
        <v>30</v>
      </c>
      <c r="AX139" s="13" t="s">
        <v>68</v>
      </c>
      <c r="AY139" s="161" t="s">
        <v>124</v>
      </c>
    </row>
    <row r="140" spans="2:51" s="14" customFormat="1" ht="12">
      <c r="B140" s="167"/>
      <c r="D140" s="153" t="s">
        <v>137</v>
      </c>
      <c r="E140" s="168" t="s">
        <v>3</v>
      </c>
      <c r="F140" s="169" t="s">
        <v>518</v>
      </c>
      <c r="H140" s="170">
        <v>25.2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137</v>
      </c>
      <c r="AU140" s="168" t="s">
        <v>78</v>
      </c>
      <c r="AV140" s="14" t="s">
        <v>78</v>
      </c>
      <c r="AW140" s="14" t="s">
        <v>30</v>
      </c>
      <c r="AX140" s="14" t="s">
        <v>76</v>
      </c>
      <c r="AY140" s="168" t="s">
        <v>124</v>
      </c>
    </row>
    <row r="141" spans="1:65" s="2" customFormat="1" ht="24.2" customHeight="1">
      <c r="A141" s="34"/>
      <c r="B141" s="139"/>
      <c r="C141" s="175" t="s">
        <v>188</v>
      </c>
      <c r="D141" s="175" t="s">
        <v>158</v>
      </c>
      <c r="E141" s="176" t="s">
        <v>519</v>
      </c>
      <c r="F141" s="177" t="s">
        <v>520</v>
      </c>
      <c r="G141" s="178" t="s">
        <v>129</v>
      </c>
      <c r="H141" s="179">
        <v>29.849</v>
      </c>
      <c r="I141" s="180"/>
      <c r="J141" s="181">
        <f>ROUND(I141*H141,2)</f>
        <v>0</v>
      </c>
      <c r="K141" s="177" t="s">
        <v>130</v>
      </c>
      <c r="L141" s="182"/>
      <c r="M141" s="183" t="s">
        <v>3</v>
      </c>
      <c r="N141" s="184" t="s">
        <v>39</v>
      </c>
      <c r="O141" s="55"/>
      <c r="P141" s="149">
        <f>O141*H141</f>
        <v>0</v>
      </c>
      <c r="Q141" s="149">
        <v>0.0003</v>
      </c>
      <c r="R141" s="149">
        <f>Q141*H141</f>
        <v>0.0089547</v>
      </c>
      <c r="S141" s="149">
        <v>0</v>
      </c>
      <c r="T141" s="15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162</v>
      </c>
      <c r="AT141" s="151" t="s">
        <v>158</v>
      </c>
      <c r="AU141" s="151" t="s">
        <v>78</v>
      </c>
      <c r="AY141" s="19" t="s">
        <v>124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9" t="s">
        <v>76</v>
      </c>
      <c r="BK141" s="152">
        <f>ROUND(I141*H141,2)</f>
        <v>0</v>
      </c>
      <c r="BL141" s="19" t="s">
        <v>131</v>
      </c>
      <c r="BM141" s="151" t="s">
        <v>521</v>
      </c>
    </row>
    <row r="142" spans="1:47" s="2" customFormat="1" ht="19.5">
      <c r="A142" s="34"/>
      <c r="B142" s="35"/>
      <c r="C142" s="34"/>
      <c r="D142" s="153" t="s">
        <v>133</v>
      </c>
      <c r="E142" s="34"/>
      <c r="F142" s="154" t="s">
        <v>520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133</v>
      </c>
      <c r="AU142" s="19" t="s">
        <v>78</v>
      </c>
    </row>
    <row r="143" spans="2:51" s="14" customFormat="1" ht="12">
      <c r="B143" s="167"/>
      <c r="D143" s="153" t="s">
        <v>137</v>
      </c>
      <c r="F143" s="169" t="s">
        <v>522</v>
      </c>
      <c r="H143" s="170">
        <v>29.849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8" t="s">
        <v>137</v>
      </c>
      <c r="AU143" s="168" t="s">
        <v>78</v>
      </c>
      <c r="AV143" s="14" t="s">
        <v>78</v>
      </c>
      <c r="AW143" s="14" t="s">
        <v>4</v>
      </c>
      <c r="AX143" s="14" t="s">
        <v>76</v>
      </c>
      <c r="AY143" s="168" t="s">
        <v>124</v>
      </c>
    </row>
    <row r="144" spans="1:65" s="2" customFormat="1" ht="24.2" customHeight="1">
      <c r="A144" s="34"/>
      <c r="B144" s="139"/>
      <c r="C144" s="140" t="s">
        <v>196</v>
      </c>
      <c r="D144" s="140" t="s">
        <v>126</v>
      </c>
      <c r="E144" s="141" t="s">
        <v>512</v>
      </c>
      <c r="F144" s="142" t="s">
        <v>513</v>
      </c>
      <c r="G144" s="143" t="s">
        <v>129</v>
      </c>
      <c r="H144" s="144">
        <v>48</v>
      </c>
      <c r="I144" s="145"/>
      <c r="J144" s="146">
        <f>ROUND(I144*H144,2)</f>
        <v>0</v>
      </c>
      <c r="K144" s="142" t="s">
        <v>130</v>
      </c>
      <c r="L144" s="35"/>
      <c r="M144" s="147" t="s">
        <v>3</v>
      </c>
      <c r="N144" s="148" t="s">
        <v>39</v>
      </c>
      <c r="O144" s="55"/>
      <c r="P144" s="149">
        <f>O144*H144</f>
        <v>0</v>
      </c>
      <c r="Q144" s="149">
        <v>0.00017</v>
      </c>
      <c r="R144" s="149">
        <f>Q144*H144</f>
        <v>0.00816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131</v>
      </c>
      <c r="AT144" s="151" t="s">
        <v>126</v>
      </c>
      <c r="AU144" s="151" t="s">
        <v>78</v>
      </c>
      <c r="AY144" s="19" t="s">
        <v>124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76</v>
      </c>
      <c r="BK144" s="152">
        <f>ROUND(I144*H144,2)</f>
        <v>0</v>
      </c>
      <c r="BL144" s="19" t="s">
        <v>131</v>
      </c>
      <c r="BM144" s="151" t="s">
        <v>523</v>
      </c>
    </row>
    <row r="145" spans="1:47" s="2" customFormat="1" ht="19.5">
      <c r="A145" s="34"/>
      <c r="B145" s="35"/>
      <c r="C145" s="34"/>
      <c r="D145" s="153" t="s">
        <v>133</v>
      </c>
      <c r="E145" s="34"/>
      <c r="F145" s="154" t="s">
        <v>515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133</v>
      </c>
      <c r="AU145" s="19" t="s">
        <v>78</v>
      </c>
    </row>
    <row r="146" spans="1:47" s="2" customFormat="1" ht="12">
      <c r="A146" s="34"/>
      <c r="B146" s="35"/>
      <c r="C146" s="34"/>
      <c r="D146" s="158" t="s">
        <v>135</v>
      </c>
      <c r="E146" s="34"/>
      <c r="F146" s="159" t="s">
        <v>516</v>
      </c>
      <c r="G146" s="34"/>
      <c r="H146" s="34"/>
      <c r="I146" s="155"/>
      <c r="J146" s="34"/>
      <c r="K146" s="34"/>
      <c r="L146" s="35"/>
      <c r="M146" s="156"/>
      <c r="N146" s="157"/>
      <c r="O146" s="55"/>
      <c r="P146" s="55"/>
      <c r="Q146" s="55"/>
      <c r="R146" s="55"/>
      <c r="S146" s="55"/>
      <c r="T146" s="56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9" t="s">
        <v>135</v>
      </c>
      <c r="AU146" s="19" t="s">
        <v>78</v>
      </c>
    </row>
    <row r="147" spans="2:51" s="14" customFormat="1" ht="12">
      <c r="B147" s="167"/>
      <c r="D147" s="153" t="s">
        <v>137</v>
      </c>
      <c r="E147" s="168" t="s">
        <v>3</v>
      </c>
      <c r="F147" s="169" t="s">
        <v>524</v>
      </c>
      <c r="H147" s="170">
        <v>48</v>
      </c>
      <c r="I147" s="171"/>
      <c r="L147" s="167"/>
      <c r="M147" s="172"/>
      <c r="N147" s="173"/>
      <c r="O147" s="173"/>
      <c r="P147" s="173"/>
      <c r="Q147" s="173"/>
      <c r="R147" s="173"/>
      <c r="S147" s="173"/>
      <c r="T147" s="174"/>
      <c r="AT147" s="168" t="s">
        <v>137</v>
      </c>
      <c r="AU147" s="168" t="s">
        <v>78</v>
      </c>
      <c r="AV147" s="14" t="s">
        <v>78</v>
      </c>
      <c r="AW147" s="14" t="s">
        <v>30</v>
      </c>
      <c r="AX147" s="14" t="s">
        <v>76</v>
      </c>
      <c r="AY147" s="168" t="s">
        <v>124</v>
      </c>
    </row>
    <row r="148" spans="1:65" s="2" customFormat="1" ht="24.2" customHeight="1">
      <c r="A148" s="34"/>
      <c r="B148" s="139"/>
      <c r="C148" s="175" t="s">
        <v>282</v>
      </c>
      <c r="D148" s="175" t="s">
        <v>158</v>
      </c>
      <c r="E148" s="176" t="s">
        <v>519</v>
      </c>
      <c r="F148" s="177" t="s">
        <v>520</v>
      </c>
      <c r="G148" s="178" t="s">
        <v>129</v>
      </c>
      <c r="H148" s="179">
        <v>56.856</v>
      </c>
      <c r="I148" s="180"/>
      <c r="J148" s="181">
        <f>ROUND(I148*H148,2)</f>
        <v>0</v>
      </c>
      <c r="K148" s="177" t="s">
        <v>130</v>
      </c>
      <c r="L148" s="182"/>
      <c r="M148" s="183" t="s">
        <v>3</v>
      </c>
      <c r="N148" s="184" t="s">
        <v>39</v>
      </c>
      <c r="O148" s="55"/>
      <c r="P148" s="149">
        <f>O148*H148</f>
        <v>0</v>
      </c>
      <c r="Q148" s="149">
        <v>0.0003</v>
      </c>
      <c r="R148" s="149">
        <f>Q148*H148</f>
        <v>0.0170568</v>
      </c>
      <c r="S148" s="149">
        <v>0</v>
      </c>
      <c r="T148" s="15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51" t="s">
        <v>162</v>
      </c>
      <c r="AT148" s="151" t="s">
        <v>158</v>
      </c>
      <c r="AU148" s="151" t="s">
        <v>78</v>
      </c>
      <c r="AY148" s="19" t="s">
        <v>124</v>
      </c>
      <c r="BE148" s="152">
        <f>IF(N148="základní",J148,0)</f>
        <v>0</v>
      </c>
      <c r="BF148" s="152">
        <f>IF(N148="snížená",J148,0)</f>
        <v>0</v>
      </c>
      <c r="BG148" s="152">
        <f>IF(N148="zákl. přenesená",J148,0)</f>
        <v>0</v>
      </c>
      <c r="BH148" s="152">
        <f>IF(N148="sníž. přenesená",J148,0)</f>
        <v>0</v>
      </c>
      <c r="BI148" s="152">
        <f>IF(N148="nulová",J148,0)</f>
        <v>0</v>
      </c>
      <c r="BJ148" s="19" t="s">
        <v>76</v>
      </c>
      <c r="BK148" s="152">
        <f>ROUND(I148*H148,2)</f>
        <v>0</v>
      </c>
      <c r="BL148" s="19" t="s">
        <v>131</v>
      </c>
      <c r="BM148" s="151" t="s">
        <v>525</v>
      </c>
    </row>
    <row r="149" spans="1:47" s="2" customFormat="1" ht="19.5">
      <c r="A149" s="34"/>
      <c r="B149" s="35"/>
      <c r="C149" s="34"/>
      <c r="D149" s="153" t="s">
        <v>133</v>
      </c>
      <c r="E149" s="34"/>
      <c r="F149" s="154" t="s">
        <v>520</v>
      </c>
      <c r="G149" s="34"/>
      <c r="H149" s="34"/>
      <c r="I149" s="155"/>
      <c r="J149" s="34"/>
      <c r="K149" s="34"/>
      <c r="L149" s="35"/>
      <c r="M149" s="156"/>
      <c r="N149" s="157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133</v>
      </c>
      <c r="AU149" s="19" t="s">
        <v>78</v>
      </c>
    </row>
    <row r="150" spans="2:51" s="14" customFormat="1" ht="12">
      <c r="B150" s="167"/>
      <c r="D150" s="153" t="s">
        <v>137</v>
      </c>
      <c r="F150" s="169" t="s">
        <v>526</v>
      </c>
      <c r="H150" s="170">
        <v>56.856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137</v>
      </c>
      <c r="AU150" s="168" t="s">
        <v>78</v>
      </c>
      <c r="AV150" s="14" t="s">
        <v>78</v>
      </c>
      <c r="AW150" s="14" t="s">
        <v>4</v>
      </c>
      <c r="AX150" s="14" t="s">
        <v>76</v>
      </c>
      <c r="AY150" s="168" t="s">
        <v>124</v>
      </c>
    </row>
    <row r="151" spans="1:65" s="2" customFormat="1" ht="16.5" customHeight="1">
      <c r="A151" s="34"/>
      <c r="B151" s="139"/>
      <c r="C151" s="140" t="s">
        <v>292</v>
      </c>
      <c r="D151" s="140" t="s">
        <v>126</v>
      </c>
      <c r="E151" s="141" t="s">
        <v>527</v>
      </c>
      <c r="F151" s="142" t="s">
        <v>528</v>
      </c>
      <c r="G151" s="143" t="s">
        <v>245</v>
      </c>
      <c r="H151" s="144">
        <v>8</v>
      </c>
      <c r="I151" s="145"/>
      <c r="J151" s="146">
        <f>ROUND(I151*H151,2)</f>
        <v>0</v>
      </c>
      <c r="K151" s="142" t="s">
        <v>130</v>
      </c>
      <c r="L151" s="35"/>
      <c r="M151" s="147" t="s">
        <v>3</v>
      </c>
      <c r="N151" s="148" t="s">
        <v>39</v>
      </c>
      <c r="O151" s="55"/>
      <c r="P151" s="149">
        <f>O151*H151</f>
        <v>0</v>
      </c>
      <c r="Q151" s="149">
        <v>1.92</v>
      </c>
      <c r="R151" s="149">
        <f>Q151*H151</f>
        <v>15.36</v>
      </c>
      <c r="S151" s="149">
        <v>0</v>
      </c>
      <c r="T151" s="15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1" t="s">
        <v>131</v>
      </c>
      <c r="AT151" s="151" t="s">
        <v>126</v>
      </c>
      <c r="AU151" s="151" t="s">
        <v>78</v>
      </c>
      <c r="AY151" s="19" t="s">
        <v>124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9" t="s">
        <v>76</v>
      </c>
      <c r="BK151" s="152">
        <f>ROUND(I151*H151,2)</f>
        <v>0</v>
      </c>
      <c r="BL151" s="19" t="s">
        <v>131</v>
      </c>
      <c r="BM151" s="151" t="s">
        <v>529</v>
      </c>
    </row>
    <row r="152" spans="1:47" s="2" customFormat="1" ht="12">
      <c r="A152" s="34"/>
      <c r="B152" s="35"/>
      <c r="C152" s="34"/>
      <c r="D152" s="153" t="s">
        <v>133</v>
      </c>
      <c r="E152" s="34"/>
      <c r="F152" s="154" t="s">
        <v>528</v>
      </c>
      <c r="G152" s="34"/>
      <c r="H152" s="34"/>
      <c r="I152" s="155"/>
      <c r="J152" s="34"/>
      <c r="K152" s="34"/>
      <c r="L152" s="35"/>
      <c r="M152" s="156"/>
      <c r="N152" s="157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133</v>
      </c>
      <c r="AU152" s="19" t="s">
        <v>78</v>
      </c>
    </row>
    <row r="153" spans="1:47" s="2" customFormat="1" ht="12">
      <c r="A153" s="34"/>
      <c r="B153" s="35"/>
      <c r="C153" s="34"/>
      <c r="D153" s="158" t="s">
        <v>135</v>
      </c>
      <c r="E153" s="34"/>
      <c r="F153" s="159" t="s">
        <v>530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135</v>
      </c>
      <c r="AU153" s="19" t="s">
        <v>78</v>
      </c>
    </row>
    <row r="154" spans="2:51" s="14" customFormat="1" ht="12">
      <c r="B154" s="167"/>
      <c r="D154" s="153" t="s">
        <v>137</v>
      </c>
      <c r="E154" s="168" t="s">
        <v>3</v>
      </c>
      <c r="F154" s="169" t="s">
        <v>531</v>
      </c>
      <c r="H154" s="170">
        <v>8</v>
      </c>
      <c r="I154" s="171"/>
      <c r="L154" s="167"/>
      <c r="M154" s="172"/>
      <c r="N154" s="173"/>
      <c r="O154" s="173"/>
      <c r="P154" s="173"/>
      <c r="Q154" s="173"/>
      <c r="R154" s="173"/>
      <c r="S154" s="173"/>
      <c r="T154" s="174"/>
      <c r="AT154" s="168" t="s">
        <v>137</v>
      </c>
      <c r="AU154" s="168" t="s">
        <v>78</v>
      </c>
      <c r="AV154" s="14" t="s">
        <v>78</v>
      </c>
      <c r="AW154" s="14" t="s">
        <v>30</v>
      </c>
      <c r="AX154" s="14" t="s">
        <v>76</v>
      </c>
      <c r="AY154" s="168" t="s">
        <v>124</v>
      </c>
    </row>
    <row r="155" spans="1:65" s="2" customFormat="1" ht="44.25" customHeight="1">
      <c r="A155" s="34"/>
      <c r="B155" s="139"/>
      <c r="C155" s="140" t="s">
        <v>300</v>
      </c>
      <c r="D155" s="140" t="s">
        <v>126</v>
      </c>
      <c r="E155" s="141" t="s">
        <v>532</v>
      </c>
      <c r="F155" s="142" t="s">
        <v>533</v>
      </c>
      <c r="G155" s="143" t="s">
        <v>237</v>
      </c>
      <c r="H155" s="144">
        <v>42</v>
      </c>
      <c r="I155" s="145"/>
      <c r="J155" s="146">
        <f>ROUND(I155*H155,2)</f>
        <v>0</v>
      </c>
      <c r="K155" s="142" t="s">
        <v>130</v>
      </c>
      <c r="L155" s="35"/>
      <c r="M155" s="147" t="s">
        <v>3</v>
      </c>
      <c r="N155" s="148" t="s">
        <v>39</v>
      </c>
      <c r="O155" s="55"/>
      <c r="P155" s="149">
        <f>O155*H155</f>
        <v>0</v>
      </c>
      <c r="Q155" s="149">
        <v>0.2044</v>
      </c>
      <c r="R155" s="149">
        <f>Q155*H155</f>
        <v>8.5848</v>
      </c>
      <c r="S155" s="149">
        <v>0</v>
      </c>
      <c r="T155" s="15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51" t="s">
        <v>131</v>
      </c>
      <c r="AT155" s="151" t="s">
        <v>126</v>
      </c>
      <c r="AU155" s="151" t="s">
        <v>78</v>
      </c>
      <c r="AY155" s="19" t="s">
        <v>124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9" t="s">
        <v>76</v>
      </c>
      <c r="BK155" s="152">
        <f>ROUND(I155*H155,2)</f>
        <v>0</v>
      </c>
      <c r="BL155" s="19" t="s">
        <v>131</v>
      </c>
      <c r="BM155" s="151" t="s">
        <v>534</v>
      </c>
    </row>
    <row r="156" spans="1:47" s="2" customFormat="1" ht="39">
      <c r="A156" s="34"/>
      <c r="B156" s="35"/>
      <c r="C156" s="34"/>
      <c r="D156" s="153" t="s">
        <v>133</v>
      </c>
      <c r="E156" s="34"/>
      <c r="F156" s="154" t="s">
        <v>535</v>
      </c>
      <c r="G156" s="34"/>
      <c r="H156" s="34"/>
      <c r="I156" s="155"/>
      <c r="J156" s="34"/>
      <c r="K156" s="34"/>
      <c r="L156" s="35"/>
      <c r="M156" s="156"/>
      <c r="N156" s="157"/>
      <c r="O156" s="55"/>
      <c r="P156" s="55"/>
      <c r="Q156" s="55"/>
      <c r="R156" s="55"/>
      <c r="S156" s="55"/>
      <c r="T156" s="56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9" t="s">
        <v>133</v>
      </c>
      <c r="AU156" s="19" t="s">
        <v>78</v>
      </c>
    </row>
    <row r="157" spans="1:47" s="2" customFormat="1" ht="12">
      <c r="A157" s="34"/>
      <c r="B157" s="35"/>
      <c r="C157" s="34"/>
      <c r="D157" s="158" t="s">
        <v>135</v>
      </c>
      <c r="E157" s="34"/>
      <c r="F157" s="159" t="s">
        <v>536</v>
      </c>
      <c r="G157" s="34"/>
      <c r="H157" s="34"/>
      <c r="I157" s="155"/>
      <c r="J157" s="34"/>
      <c r="K157" s="34"/>
      <c r="L157" s="35"/>
      <c r="M157" s="156"/>
      <c r="N157" s="157"/>
      <c r="O157" s="55"/>
      <c r="P157" s="55"/>
      <c r="Q157" s="55"/>
      <c r="R157" s="55"/>
      <c r="S157" s="55"/>
      <c r="T157" s="56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9" t="s">
        <v>135</v>
      </c>
      <c r="AU157" s="19" t="s">
        <v>78</v>
      </c>
    </row>
    <row r="158" spans="1:65" s="2" customFormat="1" ht="24.2" customHeight="1">
      <c r="A158" s="34"/>
      <c r="B158" s="139"/>
      <c r="C158" s="140" t="s">
        <v>9</v>
      </c>
      <c r="D158" s="140" t="s">
        <v>126</v>
      </c>
      <c r="E158" s="141" t="s">
        <v>537</v>
      </c>
      <c r="F158" s="142" t="s">
        <v>538</v>
      </c>
      <c r="G158" s="143" t="s">
        <v>237</v>
      </c>
      <c r="H158" s="144">
        <v>80</v>
      </c>
      <c r="I158" s="145"/>
      <c r="J158" s="146">
        <f>ROUND(I158*H158,2)</f>
        <v>0</v>
      </c>
      <c r="K158" s="142" t="s">
        <v>130</v>
      </c>
      <c r="L158" s="35"/>
      <c r="M158" s="147" t="s">
        <v>3</v>
      </c>
      <c r="N158" s="148" t="s">
        <v>39</v>
      </c>
      <c r="O158" s="55"/>
      <c r="P158" s="149">
        <f>O158*H158</f>
        <v>0</v>
      </c>
      <c r="Q158" s="149">
        <v>0.00049</v>
      </c>
      <c r="R158" s="149">
        <f>Q158*H158</f>
        <v>0.0392</v>
      </c>
      <c r="S158" s="149">
        <v>0</v>
      </c>
      <c r="T158" s="15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51" t="s">
        <v>131</v>
      </c>
      <c r="AT158" s="151" t="s">
        <v>126</v>
      </c>
      <c r="AU158" s="151" t="s">
        <v>78</v>
      </c>
      <c r="AY158" s="19" t="s">
        <v>124</v>
      </c>
      <c r="BE158" s="152">
        <f>IF(N158="základní",J158,0)</f>
        <v>0</v>
      </c>
      <c r="BF158" s="152">
        <f>IF(N158="snížená",J158,0)</f>
        <v>0</v>
      </c>
      <c r="BG158" s="152">
        <f>IF(N158="zákl. přenesená",J158,0)</f>
        <v>0</v>
      </c>
      <c r="BH158" s="152">
        <f>IF(N158="sníž. přenesená",J158,0)</f>
        <v>0</v>
      </c>
      <c r="BI158" s="152">
        <f>IF(N158="nulová",J158,0)</f>
        <v>0</v>
      </c>
      <c r="BJ158" s="19" t="s">
        <v>76</v>
      </c>
      <c r="BK158" s="152">
        <f>ROUND(I158*H158,2)</f>
        <v>0</v>
      </c>
      <c r="BL158" s="19" t="s">
        <v>131</v>
      </c>
      <c r="BM158" s="151" t="s">
        <v>539</v>
      </c>
    </row>
    <row r="159" spans="1:47" s="2" customFormat="1" ht="19.5">
      <c r="A159" s="34"/>
      <c r="B159" s="35"/>
      <c r="C159" s="34"/>
      <c r="D159" s="153" t="s">
        <v>133</v>
      </c>
      <c r="E159" s="34"/>
      <c r="F159" s="154" t="s">
        <v>540</v>
      </c>
      <c r="G159" s="34"/>
      <c r="H159" s="34"/>
      <c r="I159" s="155"/>
      <c r="J159" s="34"/>
      <c r="K159" s="34"/>
      <c r="L159" s="35"/>
      <c r="M159" s="156"/>
      <c r="N159" s="157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133</v>
      </c>
      <c r="AU159" s="19" t="s">
        <v>78</v>
      </c>
    </row>
    <row r="160" spans="1:47" s="2" customFormat="1" ht="12">
      <c r="A160" s="34"/>
      <c r="B160" s="35"/>
      <c r="C160" s="34"/>
      <c r="D160" s="158" t="s">
        <v>135</v>
      </c>
      <c r="E160" s="34"/>
      <c r="F160" s="159" t="s">
        <v>541</v>
      </c>
      <c r="G160" s="34"/>
      <c r="H160" s="34"/>
      <c r="I160" s="155"/>
      <c r="J160" s="34"/>
      <c r="K160" s="34"/>
      <c r="L160" s="35"/>
      <c r="M160" s="156"/>
      <c r="N160" s="157"/>
      <c r="O160" s="55"/>
      <c r="P160" s="55"/>
      <c r="Q160" s="55"/>
      <c r="R160" s="55"/>
      <c r="S160" s="55"/>
      <c r="T160" s="56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9" t="s">
        <v>135</v>
      </c>
      <c r="AU160" s="19" t="s">
        <v>78</v>
      </c>
    </row>
    <row r="161" spans="1:65" s="2" customFormat="1" ht="24.2" customHeight="1">
      <c r="A161" s="34"/>
      <c r="B161" s="139"/>
      <c r="C161" s="140" t="s">
        <v>310</v>
      </c>
      <c r="D161" s="140" t="s">
        <v>126</v>
      </c>
      <c r="E161" s="141" t="s">
        <v>542</v>
      </c>
      <c r="F161" s="142" t="s">
        <v>543</v>
      </c>
      <c r="G161" s="143" t="s">
        <v>245</v>
      </c>
      <c r="H161" s="144">
        <v>3</v>
      </c>
      <c r="I161" s="145"/>
      <c r="J161" s="146">
        <f>ROUND(I161*H161,2)</f>
        <v>0</v>
      </c>
      <c r="K161" s="142" t="s">
        <v>130</v>
      </c>
      <c r="L161" s="35"/>
      <c r="M161" s="147" t="s">
        <v>3</v>
      </c>
      <c r="N161" s="148" t="s">
        <v>39</v>
      </c>
      <c r="O161" s="55"/>
      <c r="P161" s="149">
        <f>O161*H161</f>
        <v>0</v>
      </c>
      <c r="Q161" s="149">
        <v>2.16</v>
      </c>
      <c r="R161" s="149">
        <f>Q161*H161</f>
        <v>6.48</v>
      </c>
      <c r="S161" s="149">
        <v>0</v>
      </c>
      <c r="T161" s="15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131</v>
      </c>
      <c r="AT161" s="151" t="s">
        <v>126</v>
      </c>
      <c r="AU161" s="151" t="s">
        <v>78</v>
      </c>
      <c r="AY161" s="19" t="s">
        <v>124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9" t="s">
        <v>76</v>
      </c>
      <c r="BK161" s="152">
        <f>ROUND(I161*H161,2)</f>
        <v>0</v>
      </c>
      <c r="BL161" s="19" t="s">
        <v>131</v>
      </c>
      <c r="BM161" s="151" t="s">
        <v>544</v>
      </c>
    </row>
    <row r="162" spans="1:47" s="2" customFormat="1" ht="19.5">
      <c r="A162" s="34"/>
      <c r="B162" s="35"/>
      <c r="C162" s="34"/>
      <c r="D162" s="153" t="s">
        <v>133</v>
      </c>
      <c r="E162" s="34"/>
      <c r="F162" s="154" t="s">
        <v>545</v>
      </c>
      <c r="G162" s="34"/>
      <c r="H162" s="34"/>
      <c r="I162" s="155"/>
      <c r="J162" s="34"/>
      <c r="K162" s="34"/>
      <c r="L162" s="35"/>
      <c r="M162" s="156"/>
      <c r="N162" s="157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133</v>
      </c>
      <c r="AU162" s="19" t="s">
        <v>78</v>
      </c>
    </row>
    <row r="163" spans="1:47" s="2" customFormat="1" ht="12">
      <c r="A163" s="34"/>
      <c r="B163" s="35"/>
      <c r="C163" s="34"/>
      <c r="D163" s="158" t="s">
        <v>135</v>
      </c>
      <c r="E163" s="34"/>
      <c r="F163" s="159" t="s">
        <v>546</v>
      </c>
      <c r="G163" s="34"/>
      <c r="H163" s="34"/>
      <c r="I163" s="155"/>
      <c r="J163" s="34"/>
      <c r="K163" s="34"/>
      <c r="L163" s="35"/>
      <c r="M163" s="156"/>
      <c r="N163" s="157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135</v>
      </c>
      <c r="AU163" s="19" t="s">
        <v>78</v>
      </c>
    </row>
    <row r="164" spans="2:51" s="13" customFormat="1" ht="12">
      <c r="B164" s="160"/>
      <c r="D164" s="153" t="s">
        <v>137</v>
      </c>
      <c r="E164" s="161" t="s">
        <v>3</v>
      </c>
      <c r="F164" s="162" t="s">
        <v>547</v>
      </c>
      <c r="H164" s="161" t="s">
        <v>3</v>
      </c>
      <c r="I164" s="163"/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137</v>
      </c>
      <c r="AU164" s="161" t="s">
        <v>78</v>
      </c>
      <c r="AV164" s="13" t="s">
        <v>76</v>
      </c>
      <c r="AW164" s="13" t="s">
        <v>30</v>
      </c>
      <c r="AX164" s="13" t="s">
        <v>68</v>
      </c>
      <c r="AY164" s="161" t="s">
        <v>124</v>
      </c>
    </row>
    <row r="165" spans="2:51" s="14" customFormat="1" ht="12">
      <c r="B165" s="167"/>
      <c r="D165" s="153" t="s">
        <v>137</v>
      </c>
      <c r="E165" s="168" t="s">
        <v>3</v>
      </c>
      <c r="F165" s="169" t="s">
        <v>146</v>
      </c>
      <c r="H165" s="170">
        <v>3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137</v>
      </c>
      <c r="AU165" s="168" t="s">
        <v>78</v>
      </c>
      <c r="AV165" s="14" t="s">
        <v>78</v>
      </c>
      <c r="AW165" s="14" t="s">
        <v>30</v>
      </c>
      <c r="AX165" s="14" t="s">
        <v>76</v>
      </c>
      <c r="AY165" s="168" t="s">
        <v>124</v>
      </c>
    </row>
    <row r="166" spans="1:65" s="2" customFormat="1" ht="24.2" customHeight="1">
      <c r="A166" s="34"/>
      <c r="B166" s="139"/>
      <c r="C166" s="140" t="s">
        <v>326</v>
      </c>
      <c r="D166" s="140" t="s">
        <v>126</v>
      </c>
      <c r="E166" s="141" t="s">
        <v>548</v>
      </c>
      <c r="F166" s="142" t="s">
        <v>549</v>
      </c>
      <c r="G166" s="143" t="s">
        <v>142</v>
      </c>
      <c r="H166" s="144">
        <v>3</v>
      </c>
      <c r="I166" s="145"/>
      <c r="J166" s="146">
        <f>ROUND(I166*H166,2)</f>
        <v>0</v>
      </c>
      <c r="K166" s="142" t="s">
        <v>130</v>
      </c>
      <c r="L166" s="35"/>
      <c r="M166" s="147" t="s">
        <v>3</v>
      </c>
      <c r="N166" s="148" t="s">
        <v>39</v>
      </c>
      <c r="O166" s="55"/>
      <c r="P166" s="149">
        <f>O166*H166</f>
        <v>0</v>
      </c>
      <c r="Q166" s="149">
        <v>0.0017</v>
      </c>
      <c r="R166" s="149">
        <f>Q166*H166</f>
        <v>0.0050999999999999995</v>
      </c>
      <c r="S166" s="149">
        <v>0</v>
      </c>
      <c r="T166" s="15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131</v>
      </c>
      <c r="AT166" s="151" t="s">
        <v>126</v>
      </c>
      <c r="AU166" s="151" t="s">
        <v>78</v>
      </c>
      <c r="AY166" s="19" t="s">
        <v>124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9" t="s">
        <v>76</v>
      </c>
      <c r="BK166" s="152">
        <f>ROUND(I166*H166,2)</f>
        <v>0</v>
      </c>
      <c r="BL166" s="19" t="s">
        <v>131</v>
      </c>
      <c r="BM166" s="151" t="s">
        <v>550</v>
      </c>
    </row>
    <row r="167" spans="1:47" s="2" customFormat="1" ht="19.5">
      <c r="A167" s="34"/>
      <c r="B167" s="35"/>
      <c r="C167" s="34"/>
      <c r="D167" s="153" t="s">
        <v>133</v>
      </c>
      <c r="E167" s="34"/>
      <c r="F167" s="154" t="s">
        <v>551</v>
      </c>
      <c r="G167" s="34"/>
      <c r="H167" s="34"/>
      <c r="I167" s="155"/>
      <c r="J167" s="34"/>
      <c r="K167" s="34"/>
      <c r="L167" s="35"/>
      <c r="M167" s="156"/>
      <c r="N167" s="157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133</v>
      </c>
      <c r="AU167" s="19" t="s">
        <v>78</v>
      </c>
    </row>
    <row r="168" spans="1:47" s="2" customFormat="1" ht="12">
      <c r="A168" s="34"/>
      <c r="B168" s="35"/>
      <c r="C168" s="34"/>
      <c r="D168" s="158" t="s">
        <v>135</v>
      </c>
      <c r="E168" s="34"/>
      <c r="F168" s="159" t="s">
        <v>552</v>
      </c>
      <c r="G168" s="34"/>
      <c r="H168" s="34"/>
      <c r="I168" s="155"/>
      <c r="J168" s="34"/>
      <c r="K168" s="34"/>
      <c r="L168" s="35"/>
      <c r="M168" s="156"/>
      <c r="N168" s="157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135</v>
      </c>
      <c r="AU168" s="19" t="s">
        <v>78</v>
      </c>
    </row>
    <row r="169" spans="2:51" s="13" customFormat="1" ht="12">
      <c r="B169" s="160"/>
      <c r="D169" s="153" t="s">
        <v>137</v>
      </c>
      <c r="E169" s="161" t="s">
        <v>3</v>
      </c>
      <c r="F169" s="162" t="s">
        <v>553</v>
      </c>
      <c r="H169" s="161" t="s">
        <v>3</v>
      </c>
      <c r="I169" s="163"/>
      <c r="L169" s="160"/>
      <c r="M169" s="164"/>
      <c r="N169" s="165"/>
      <c r="O169" s="165"/>
      <c r="P169" s="165"/>
      <c r="Q169" s="165"/>
      <c r="R169" s="165"/>
      <c r="S169" s="165"/>
      <c r="T169" s="166"/>
      <c r="AT169" s="161" t="s">
        <v>137</v>
      </c>
      <c r="AU169" s="161" t="s">
        <v>78</v>
      </c>
      <c r="AV169" s="13" t="s">
        <v>76</v>
      </c>
      <c r="AW169" s="13" t="s">
        <v>30</v>
      </c>
      <c r="AX169" s="13" t="s">
        <v>68</v>
      </c>
      <c r="AY169" s="161" t="s">
        <v>124</v>
      </c>
    </row>
    <row r="170" spans="2:51" s="14" customFormat="1" ht="12">
      <c r="B170" s="167"/>
      <c r="D170" s="153" t="s">
        <v>137</v>
      </c>
      <c r="E170" s="168" t="s">
        <v>3</v>
      </c>
      <c r="F170" s="169" t="s">
        <v>146</v>
      </c>
      <c r="H170" s="170">
        <v>3</v>
      </c>
      <c r="I170" s="171"/>
      <c r="L170" s="167"/>
      <c r="M170" s="172"/>
      <c r="N170" s="173"/>
      <c r="O170" s="173"/>
      <c r="P170" s="173"/>
      <c r="Q170" s="173"/>
      <c r="R170" s="173"/>
      <c r="S170" s="173"/>
      <c r="T170" s="174"/>
      <c r="AT170" s="168" t="s">
        <v>137</v>
      </c>
      <c r="AU170" s="168" t="s">
        <v>78</v>
      </c>
      <c r="AV170" s="14" t="s">
        <v>78</v>
      </c>
      <c r="AW170" s="14" t="s">
        <v>30</v>
      </c>
      <c r="AX170" s="14" t="s">
        <v>76</v>
      </c>
      <c r="AY170" s="168" t="s">
        <v>124</v>
      </c>
    </row>
    <row r="171" spans="1:65" s="2" customFormat="1" ht="24.2" customHeight="1">
      <c r="A171" s="34"/>
      <c r="B171" s="139"/>
      <c r="C171" s="140" t="s">
        <v>332</v>
      </c>
      <c r="D171" s="140" t="s">
        <v>126</v>
      </c>
      <c r="E171" s="141" t="s">
        <v>554</v>
      </c>
      <c r="F171" s="142" t="s">
        <v>555</v>
      </c>
      <c r="G171" s="143" t="s">
        <v>245</v>
      </c>
      <c r="H171" s="144">
        <v>10.208</v>
      </c>
      <c r="I171" s="145"/>
      <c r="J171" s="146">
        <f>ROUND(I171*H171,2)</f>
        <v>0</v>
      </c>
      <c r="K171" s="142" t="s">
        <v>3</v>
      </c>
      <c r="L171" s="35"/>
      <c r="M171" s="147" t="s">
        <v>3</v>
      </c>
      <c r="N171" s="148" t="s">
        <v>39</v>
      </c>
      <c r="O171" s="55"/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51" t="s">
        <v>131</v>
      </c>
      <c r="AT171" s="151" t="s">
        <v>126</v>
      </c>
      <c r="AU171" s="151" t="s">
        <v>78</v>
      </c>
      <c r="AY171" s="19" t="s">
        <v>124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9" t="s">
        <v>76</v>
      </c>
      <c r="BK171" s="152">
        <f>ROUND(I171*H171,2)</f>
        <v>0</v>
      </c>
      <c r="BL171" s="19" t="s">
        <v>131</v>
      </c>
      <c r="BM171" s="151" t="s">
        <v>556</v>
      </c>
    </row>
    <row r="172" spans="1:47" s="2" customFormat="1" ht="12">
      <c r="A172" s="34"/>
      <c r="B172" s="35"/>
      <c r="C172" s="34"/>
      <c r="D172" s="153" t="s">
        <v>133</v>
      </c>
      <c r="E172" s="34"/>
      <c r="F172" s="154" t="s">
        <v>555</v>
      </c>
      <c r="G172" s="34"/>
      <c r="H172" s="34"/>
      <c r="I172" s="155"/>
      <c r="J172" s="34"/>
      <c r="K172" s="34"/>
      <c r="L172" s="35"/>
      <c r="M172" s="156"/>
      <c r="N172" s="157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133</v>
      </c>
      <c r="AU172" s="19" t="s">
        <v>78</v>
      </c>
    </row>
    <row r="173" spans="2:51" s="13" customFormat="1" ht="12">
      <c r="B173" s="160"/>
      <c r="D173" s="153" t="s">
        <v>137</v>
      </c>
      <c r="E173" s="161" t="s">
        <v>3</v>
      </c>
      <c r="F173" s="162" t="s">
        <v>557</v>
      </c>
      <c r="H173" s="161" t="s">
        <v>3</v>
      </c>
      <c r="I173" s="163"/>
      <c r="L173" s="160"/>
      <c r="M173" s="164"/>
      <c r="N173" s="165"/>
      <c r="O173" s="165"/>
      <c r="P173" s="165"/>
      <c r="Q173" s="165"/>
      <c r="R173" s="165"/>
      <c r="S173" s="165"/>
      <c r="T173" s="166"/>
      <c r="AT173" s="161" t="s">
        <v>137</v>
      </c>
      <c r="AU173" s="161" t="s">
        <v>78</v>
      </c>
      <c r="AV173" s="13" t="s">
        <v>76</v>
      </c>
      <c r="AW173" s="13" t="s">
        <v>30</v>
      </c>
      <c r="AX173" s="13" t="s">
        <v>68</v>
      </c>
      <c r="AY173" s="161" t="s">
        <v>124</v>
      </c>
    </row>
    <row r="174" spans="2:51" s="14" customFormat="1" ht="12">
      <c r="B174" s="167"/>
      <c r="D174" s="153" t="s">
        <v>137</v>
      </c>
      <c r="E174" s="168" t="s">
        <v>3</v>
      </c>
      <c r="F174" s="169" t="s">
        <v>558</v>
      </c>
      <c r="H174" s="170">
        <v>0.083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8" t="s">
        <v>137</v>
      </c>
      <c r="AU174" s="168" t="s">
        <v>78</v>
      </c>
      <c r="AV174" s="14" t="s">
        <v>78</v>
      </c>
      <c r="AW174" s="14" t="s">
        <v>30</v>
      </c>
      <c r="AX174" s="14" t="s">
        <v>68</v>
      </c>
      <c r="AY174" s="168" t="s">
        <v>124</v>
      </c>
    </row>
    <row r="175" spans="2:51" s="14" customFormat="1" ht="12">
      <c r="B175" s="167"/>
      <c r="D175" s="153" t="s">
        <v>137</v>
      </c>
      <c r="E175" s="168" t="s">
        <v>3</v>
      </c>
      <c r="F175" s="169" t="s">
        <v>559</v>
      </c>
      <c r="H175" s="170">
        <v>0.249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137</v>
      </c>
      <c r="AU175" s="168" t="s">
        <v>78</v>
      </c>
      <c r="AV175" s="14" t="s">
        <v>78</v>
      </c>
      <c r="AW175" s="14" t="s">
        <v>30</v>
      </c>
      <c r="AX175" s="14" t="s">
        <v>68</v>
      </c>
      <c r="AY175" s="168" t="s">
        <v>124</v>
      </c>
    </row>
    <row r="176" spans="2:51" s="14" customFormat="1" ht="12">
      <c r="B176" s="167"/>
      <c r="D176" s="153" t="s">
        <v>137</v>
      </c>
      <c r="E176" s="168" t="s">
        <v>3</v>
      </c>
      <c r="F176" s="169" t="s">
        <v>560</v>
      </c>
      <c r="H176" s="170">
        <v>1.476</v>
      </c>
      <c r="I176" s="171"/>
      <c r="L176" s="167"/>
      <c r="M176" s="172"/>
      <c r="N176" s="173"/>
      <c r="O176" s="173"/>
      <c r="P176" s="173"/>
      <c r="Q176" s="173"/>
      <c r="R176" s="173"/>
      <c r="S176" s="173"/>
      <c r="T176" s="174"/>
      <c r="AT176" s="168" t="s">
        <v>137</v>
      </c>
      <c r="AU176" s="168" t="s">
        <v>78</v>
      </c>
      <c r="AV176" s="14" t="s">
        <v>78</v>
      </c>
      <c r="AW176" s="14" t="s">
        <v>30</v>
      </c>
      <c r="AX176" s="14" t="s">
        <v>68</v>
      </c>
      <c r="AY176" s="168" t="s">
        <v>124</v>
      </c>
    </row>
    <row r="177" spans="2:51" s="13" customFormat="1" ht="12">
      <c r="B177" s="160"/>
      <c r="D177" s="153" t="s">
        <v>137</v>
      </c>
      <c r="E177" s="161" t="s">
        <v>3</v>
      </c>
      <c r="F177" s="162" t="s">
        <v>561</v>
      </c>
      <c r="H177" s="161" t="s">
        <v>3</v>
      </c>
      <c r="I177" s="163"/>
      <c r="L177" s="160"/>
      <c r="M177" s="164"/>
      <c r="N177" s="165"/>
      <c r="O177" s="165"/>
      <c r="P177" s="165"/>
      <c r="Q177" s="165"/>
      <c r="R177" s="165"/>
      <c r="S177" s="165"/>
      <c r="T177" s="166"/>
      <c r="AT177" s="161" t="s">
        <v>137</v>
      </c>
      <c r="AU177" s="161" t="s">
        <v>78</v>
      </c>
      <c r="AV177" s="13" t="s">
        <v>76</v>
      </c>
      <c r="AW177" s="13" t="s">
        <v>30</v>
      </c>
      <c r="AX177" s="13" t="s">
        <v>68</v>
      </c>
      <c r="AY177" s="161" t="s">
        <v>124</v>
      </c>
    </row>
    <row r="178" spans="2:51" s="14" customFormat="1" ht="12">
      <c r="B178" s="167"/>
      <c r="D178" s="153" t="s">
        <v>137</v>
      </c>
      <c r="E178" s="168" t="s">
        <v>3</v>
      </c>
      <c r="F178" s="169" t="s">
        <v>562</v>
      </c>
      <c r="H178" s="170">
        <v>1.1</v>
      </c>
      <c r="I178" s="171"/>
      <c r="L178" s="167"/>
      <c r="M178" s="172"/>
      <c r="N178" s="173"/>
      <c r="O178" s="173"/>
      <c r="P178" s="173"/>
      <c r="Q178" s="173"/>
      <c r="R178" s="173"/>
      <c r="S178" s="173"/>
      <c r="T178" s="174"/>
      <c r="AT178" s="168" t="s">
        <v>137</v>
      </c>
      <c r="AU178" s="168" t="s">
        <v>78</v>
      </c>
      <c r="AV178" s="14" t="s">
        <v>78</v>
      </c>
      <c r="AW178" s="14" t="s">
        <v>30</v>
      </c>
      <c r="AX178" s="14" t="s">
        <v>68</v>
      </c>
      <c r="AY178" s="168" t="s">
        <v>124</v>
      </c>
    </row>
    <row r="179" spans="2:51" s="13" customFormat="1" ht="12">
      <c r="B179" s="160"/>
      <c r="D179" s="153" t="s">
        <v>137</v>
      </c>
      <c r="E179" s="161" t="s">
        <v>3</v>
      </c>
      <c r="F179" s="162" t="s">
        <v>563</v>
      </c>
      <c r="H179" s="161" t="s">
        <v>3</v>
      </c>
      <c r="I179" s="163"/>
      <c r="L179" s="160"/>
      <c r="M179" s="164"/>
      <c r="N179" s="165"/>
      <c r="O179" s="165"/>
      <c r="P179" s="165"/>
      <c r="Q179" s="165"/>
      <c r="R179" s="165"/>
      <c r="S179" s="165"/>
      <c r="T179" s="166"/>
      <c r="AT179" s="161" t="s">
        <v>137</v>
      </c>
      <c r="AU179" s="161" t="s">
        <v>78</v>
      </c>
      <c r="AV179" s="13" t="s">
        <v>76</v>
      </c>
      <c r="AW179" s="13" t="s">
        <v>30</v>
      </c>
      <c r="AX179" s="13" t="s">
        <v>68</v>
      </c>
      <c r="AY179" s="161" t="s">
        <v>124</v>
      </c>
    </row>
    <row r="180" spans="2:51" s="14" customFormat="1" ht="12">
      <c r="B180" s="167"/>
      <c r="D180" s="153" t="s">
        <v>137</v>
      </c>
      <c r="E180" s="168" t="s">
        <v>3</v>
      </c>
      <c r="F180" s="169" t="s">
        <v>564</v>
      </c>
      <c r="H180" s="170">
        <v>0.9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137</v>
      </c>
      <c r="AU180" s="168" t="s">
        <v>78</v>
      </c>
      <c r="AV180" s="14" t="s">
        <v>78</v>
      </c>
      <c r="AW180" s="14" t="s">
        <v>30</v>
      </c>
      <c r="AX180" s="14" t="s">
        <v>68</v>
      </c>
      <c r="AY180" s="168" t="s">
        <v>124</v>
      </c>
    </row>
    <row r="181" spans="2:51" s="13" customFormat="1" ht="12">
      <c r="B181" s="160"/>
      <c r="D181" s="153" t="s">
        <v>137</v>
      </c>
      <c r="E181" s="161" t="s">
        <v>3</v>
      </c>
      <c r="F181" s="162" t="s">
        <v>565</v>
      </c>
      <c r="H181" s="161" t="s">
        <v>3</v>
      </c>
      <c r="I181" s="163"/>
      <c r="L181" s="160"/>
      <c r="M181" s="164"/>
      <c r="N181" s="165"/>
      <c r="O181" s="165"/>
      <c r="P181" s="165"/>
      <c r="Q181" s="165"/>
      <c r="R181" s="165"/>
      <c r="S181" s="165"/>
      <c r="T181" s="166"/>
      <c r="AT181" s="161" t="s">
        <v>137</v>
      </c>
      <c r="AU181" s="161" t="s">
        <v>78</v>
      </c>
      <c r="AV181" s="13" t="s">
        <v>76</v>
      </c>
      <c r="AW181" s="13" t="s">
        <v>30</v>
      </c>
      <c r="AX181" s="13" t="s">
        <v>68</v>
      </c>
      <c r="AY181" s="161" t="s">
        <v>124</v>
      </c>
    </row>
    <row r="182" spans="2:51" s="14" customFormat="1" ht="12">
      <c r="B182" s="167"/>
      <c r="D182" s="153" t="s">
        <v>137</v>
      </c>
      <c r="E182" s="168" t="s">
        <v>3</v>
      </c>
      <c r="F182" s="169" t="s">
        <v>566</v>
      </c>
      <c r="H182" s="170">
        <v>6.4</v>
      </c>
      <c r="I182" s="171"/>
      <c r="L182" s="167"/>
      <c r="M182" s="172"/>
      <c r="N182" s="173"/>
      <c r="O182" s="173"/>
      <c r="P182" s="173"/>
      <c r="Q182" s="173"/>
      <c r="R182" s="173"/>
      <c r="S182" s="173"/>
      <c r="T182" s="174"/>
      <c r="AT182" s="168" t="s">
        <v>137</v>
      </c>
      <c r="AU182" s="168" t="s">
        <v>78</v>
      </c>
      <c r="AV182" s="14" t="s">
        <v>78</v>
      </c>
      <c r="AW182" s="14" t="s">
        <v>30</v>
      </c>
      <c r="AX182" s="14" t="s">
        <v>68</v>
      </c>
      <c r="AY182" s="168" t="s">
        <v>124</v>
      </c>
    </row>
    <row r="183" spans="2:51" s="15" customFormat="1" ht="12">
      <c r="B183" s="189"/>
      <c r="D183" s="153" t="s">
        <v>137</v>
      </c>
      <c r="E183" s="190" t="s">
        <v>3</v>
      </c>
      <c r="F183" s="191" t="s">
        <v>217</v>
      </c>
      <c r="H183" s="192">
        <v>10.208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137</v>
      </c>
      <c r="AU183" s="190" t="s">
        <v>78</v>
      </c>
      <c r="AV183" s="15" t="s">
        <v>131</v>
      </c>
      <c r="AW183" s="15" t="s">
        <v>30</v>
      </c>
      <c r="AX183" s="15" t="s">
        <v>76</v>
      </c>
      <c r="AY183" s="190" t="s">
        <v>124</v>
      </c>
    </row>
    <row r="184" spans="1:65" s="2" customFormat="1" ht="16.5" customHeight="1">
      <c r="A184" s="34"/>
      <c r="B184" s="139"/>
      <c r="C184" s="140" t="s">
        <v>339</v>
      </c>
      <c r="D184" s="140" t="s">
        <v>126</v>
      </c>
      <c r="E184" s="141" t="s">
        <v>567</v>
      </c>
      <c r="F184" s="142" t="s">
        <v>568</v>
      </c>
      <c r="G184" s="143" t="s">
        <v>245</v>
      </c>
      <c r="H184" s="144">
        <v>6.4</v>
      </c>
      <c r="I184" s="145"/>
      <c r="J184" s="146">
        <f>ROUND(I184*H184,2)</f>
        <v>0</v>
      </c>
      <c r="K184" s="142" t="s">
        <v>130</v>
      </c>
      <c r="L184" s="35"/>
      <c r="M184" s="147" t="s">
        <v>3</v>
      </c>
      <c r="N184" s="148" t="s">
        <v>39</v>
      </c>
      <c r="O184" s="55"/>
      <c r="P184" s="149">
        <f>O184*H184</f>
        <v>0</v>
      </c>
      <c r="Q184" s="149">
        <v>2.50187</v>
      </c>
      <c r="R184" s="149">
        <f>Q184*H184</f>
        <v>16.011968</v>
      </c>
      <c r="S184" s="149">
        <v>0</v>
      </c>
      <c r="T184" s="15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1" t="s">
        <v>131</v>
      </c>
      <c r="AT184" s="151" t="s">
        <v>126</v>
      </c>
      <c r="AU184" s="151" t="s">
        <v>78</v>
      </c>
      <c r="AY184" s="19" t="s">
        <v>124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9" t="s">
        <v>76</v>
      </c>
      <c r="BK184" s="152">
        <f>ROUND(I184*H184,2)</f>
        <v>0</v>
      </c>
      <c r="BL184" s="19" t="s">
        <v>131</v>
      </c>
      <c r="BM184" s="151" t="s">
        <v>569</v>
      </c>
    </row>
    <row r="185" spans="1:47" s="2" customFormat="1" ht="19.5">
      <c r="A185" s="34"/>
      <c r="B185" s="35"/>
      <c r="C185" s="34"/>
      <c r="D185" s="153" t="s">
        <v>133</v>
      </c>
      <c r="E185" s="34"/>
      <c r="F185" s="154" t="s">
        <v>570</v>
      </c>
      <c r="G185" s="34"/>
      <c r="H185" s="34"/>
      <c r="I185" s="155"/>
      <c r="J185" s="34"/>
      <c r="K185" s="34"/>
      <c r="L185" s="35"/>
      <c r="M185" s="156"/>
      <c r="N185" s="157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133</v>
      </c>
      <c r="AU185" s="19" t="s">
        <v>78</v>
      </c>
    </row>
    <row r="186" spans="1:47" s="2" customFormat="1" ht="12">
      <c r="A186" s="34"/>
      <c r="B186" s="35"/>
      <c r="C186" s="34"/>
      <c r="D186" s="158" t="s">
        <v>135</v>
      </c>
      <c r="E186" s="34"/>
      <c r="F186" s="159" t="s">
        <v>571</v>
      </c>
      <c r="G186" s="34"/>
      <c r="H186" s="34"/>
      <c r="I186" s="155"/>
      <c r="J186" s="34"/>
      <c r="K186" s="34"/>
      <c r="L186" s="35"/>
      <c r="M186" s="156"/>
      <c r="N186" s="157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135</v>
      </c>
      <c r="AU186" s="19" t="s">
        <v>78</v>
      </c>
    </row>
    <row r="187" spans="2:51" s="13" customFormat="1" ht="12">
      <c r="B187" s="160"/>
      <c r="D187" s="153" t="s">
        <v>137</v>
      </c>
      <c r="E187" s="161" t="s">
        <v>3</v>
      </c>
      <c r="F187" s="162" t="s">
        <v>572</v>
      </c>
      <c r="H187" s="161" t="s">
        <v>3</v>
      </c>
      <c r="I187" s="163"/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137</v>
      </c>
      <c r="AU187" s="161" t="s">
        <v>78</v>
      </c>
      <c r="AV187" s="13" t="s">
        <v>76</v>
      </c>
      <c r="AW187" s="13" t="s">
        <v>30</v>
      </c>
      <c r="AX187" s="13" t="s">
        <v>68</v>
      </c>
      <c r="AY187" s="161" t="s">
        <v>124</v>
      </c>
    </row>
    <row r="188" spans="2:51" s="14" customFormat="1" ht="12">
      <c r="B188" s="167"/>
      <c r="D188" s="153" t="s">
        <v>137</v>
      </c>
      <c r="E188" s="168" t="s">
        <v>3</v>
      </c>
      <c r="F188" s="169" t="s">
        <v>566</v>
      </c>
      <c r="H188" s="170">
        <v>6.4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8" t="s">
        <v>137</v>
      </c>
      <c r="AU188" s="168" t="s">
        <v>78</v>
      </c>
      <c r="AV188" s="14" t="s">
        <v>78</v>
      </c>
      <c r="AW188" s="14" t="s">
        <v>30</v>
      </c>
      <c r="AX188" s="14" t="s">
        <v>76</v>
      </c>
      <c r="AY188" s="168" t="s">
        <v>124</v>
      </c>
    </row>
    <row r="189" spans="1:65" s="2" customFormat="1" ht="16.5" customHeight="1">
      <c r="A189" s="34"/>
      <c r="B189" s="139"/>
      <c r="C189" s="140" t="s">
        <v>345</v>
      </c>
      <c r="D189" s="140" t="s">
        <v>126</v>
      </c>
      <c r="E189" s="141" t="s">
        <v>573</v>
      </c>
      <c r="F189" s="142" t="s">
        <v>574</v>
      </c>
      <c r="G189" s="143" t="s">
        <v>129</v>
      </c>
      <c r="H189" s="144">
        <v>2.94</v>
      </c>
      <c r="I189" s="145"/>
      <c r="J189" s="146">
        <f>ROUND(I189*H189,2)</f>
        <v>0</v>
      </c>
      <c r="K189" s="142" t="s">
        <v>130</v>
      </c>
      <c r="L189" s="35"/>
      <c r="M189" s="147" t="s">
        <v>3</v>
      </c>
      <c r="N189" s="148" t="s">
        <v>39</v>
      </c>
      <c r="O189" s="55"/>
      <c r="P189" s="149">
        <f>O189*H189</f>
        <v>0</v>
      </c>
      <c r="Q189" s="149">
        <v>0.00294</v>
      </c>
      <c r="R189" s="149">
        <f>Q189*H189</f>
        <v>0.0086436</v>
      </c>
      <c r="S189" s="149">
        <v>0</v>
      </c>
      <c r="T189" s="150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1" t="s">
        <v>131</v>
      </c>
      <c r="AT189" s="151" t="s">
        <v>126</v>
      </c>
      <c r="AU189" s="151" t="s">
        <v>78</v>
      </c>
      <c r="AY189" s="19" t="s">
        <v>124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9" t="s">
        <v>76</v>
      </c>
      <c r="BK189" s="152">
        <f>ROUND(I189*H189,2)</f>
        <v>0</v>
      </c>
      <c r="BL189" s="19" t="s">
        <v>131</v>
      </c>
      <c r="BM189" s="151" t="s">
        <v>575</v>
      </c>
    </row>
    <row r="190" spans="1:47" s="2" customFormat="1" ht="12">
      <c r="A190" s="34"/>
      <c r="B190" s="35"/>
      <c r="C190" s="34"/>
      <c r="D190" s="153" t="s">
        <v>133</v>
      </c>
      <c r="E190" s="34"/>
      <c r="F190" s="154" t="s">
        <v>576</v>
      </c>
      <c r="G190" s="34"/>
      <c r="H190" s="34"/>
      <c r="I190" s="155"/>
      <c r="J190" s="34"/>
      <c r="K190" s="34"/>
      <c r="L190" s="35"/>
      <c r="M190" s="156"/>
      <c r="N190" s="157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133</v>
      </c>
      <c r="AU190" s="19" t="s">
        <v>78</v>
      </c>
    </row>
    <row r="191" spans="1:47" s="2" customFormat="1" ht="12">
      <c r="A191" s="34"/>
      <c r="B191" s="35"/>
      <c r="C191" s="34"/>
      <c r="D191" s="158" t="s">
        <v>135</v>
      </c>
      <c r="E191" s="34"/>
      <c r="F191" s="159" t="s">
        <v>577</v>
      </c>
      <c r="G191" s="34"/>
      <c r="H191" s="34"/>
      <c r="I191" s="155"/>
      <c r="J191" s="34"/>
      <c r="K191" s="34"/>
      <c r="L191" s="35"/>
      <c r="M191" s="156"/>
      <c r="N191" s="157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135</v>
      </c>
      <c r="AU191" s="19" t="s">
        <v>78</v>
      </c>
    </row>
    <row r="192" spans="2:51" s="13" customFormat="1" ht="12">
      <c r="B192" s="160"/>
      <c r="D192" s="153" t="s">
        <v>137</v>
      </c>
      <c r="E192" s="161" t="s">
        <v>3</v>
      </c>
      <c r="F192" s="162" t="s">
        <v>572</v>
      </c>
      <c r="H192" s="161" t="s">
        <v>3</v>
      </c>
      <c r="I192" s="163"/>
      <c r="L192" s="160"/>
      <c r="M192" s="164"/>
      <c r="N192" s="165"/>
      <c r="O192" s="165"/>
      <c r="P192" s="165"/>
      <c r="Q192" s="165"/>
      <c r="R192" s="165"/>
      <c r="S192" s="165"/>
      <c r="T192" s="166"/>
      <c r="AT192" s="161" t="s">
        <v>137</v>
      </c>
      <c r="AU192" s="161" t="s">
        <v>78</v>
      </c>
      <c r="AV192" s="13" t="s">
        <v>76</v>
      </c>
      <c r="AW192" s="13" t="s">
        <v>30</v>
      </c>
      <c r="AX192" s="13" t="s">
        <v>68</v>
      </c>
      <c r="AY192" s="161" t="s">
        <v>124</v>
      </c>
    </row>
    <row r="193" spans="2:51" s="14" customFormat="1" ht="12">
      <c r="B193" s="167"/>
      <c r="D193" s="153" t="s">
        <v>137</v>
      </c>
      <c r="E193" s="168" t="s">
        <v>3</v>
      </c>
      <c r="F193" s="169" t="s">
        <v>578</v>
      </c>
      <c r="H193" s="170">
        <v>2.94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8" t="s">
        <v>137</v>
      </c>
      <c r="AU193" s="168" t="s">
        <v>78</v>
      </c>
      <c r="AV193" s="14" t="s">
        <v>78</v>
      </c>
      <c r="AW193" s="14" t="s">
        <v>30</v>
      </c>
      <c r="AX193" s="14" t="s">
        <v>76</v>
      </c>
      <c r="AY193" s="168" t="s">
        <v>124</v>
      </c>
    </row>
    <row r="194" spans="1:65" s="2" customFormat="1" ht="16.5" customHeight="1">
      <c r="A194" s="34"/>
      <c r="B194" s="139"/>
      <c r="C194" s="140" t="s">
        <v>8</v>
      </c>
      <c r="D194" s="140" t="s">
        <v>126</v>
      </c>
      <c r="E194" s="141" t="s">
        <v>579</v>
      </c>
      <c r="F194" s="142" t="s">
        <v>580</v>
      </c>
      <c r="G194" s="143" t="s">
        <v>129</v>
      </c>
      <c r="H194" s="144">
        <v>2.94</v>
      </c>
      <c r="I194" s="145"/>
      <c r="J194" s="146">
        <f>ROUND(I194*H194,2)</f>
        <v>0</v>
      </c>
      <c r="K194" s="142" t="s">
        <v>130</v>
      </c>
      <c r="L194" s="35"/>
      <c r="M194" s="147" t="s">
        <v>3</v>
      </c>
      <c r="N194" s="148" t="s">
        <v>39</v>
      </c>
      <c r="O194" s="55"/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1" t="s">
        <v>131</v>
      </c>
      <c r="AT194" s="151" t="s">
        <v>126</v>
      </c>
      <c r="AU194" s="151" t="s">
        <v>78</v>
      </c>
      <c r="AY194" s="19" t="s">
        <v>124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9" t="s">
        <v>76</v>
      </c>
      <c r="BK194" s="152">
        <f>ROUND(I194*H194,2)</f>
        <v>0</v>
      </c>
      <c r="BL194" s="19" t="s">
        <v>131</v>
      </c>
      <c r="BM194" s="151" t="s">
        <v>581</v>
      </c>
    </row>
    <row r="195" spans="1:47" s="2" customFormat="1" ht="12">
      <c r="A195" s="34"/>
      <c r="B195" s="35"/>
      <c r="C195" s="34"/>
      <c r="D195" s="153" t="s">
        <v>133</v>
      </c>
      <c r="E195" s="34"/>
      <c r="F195" s="154" t="s">
        <v>582</v>
      </c>
      <c r="G195" s="34"/>
      <c r="H195" s="34"/>
      <c r="I195" s="155"/>
      <c r="J195" s="34"/>
      <c r="K195" s="34"/>
      <c r="L195" s="35"/>
      <c r="M195" s="156"/>
      <c r="N195" s="157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133</v>
      </c>
      <c r="AU195" s="19" t="s">
        <v>78</v>
      </c>
    </row>
    <row r="196" spans="1:47" s="2" customFormat="1" ht="12">
      <c r="A196" s="34"/>
      <c r="B196" s="35"/>
      <c r="C196" s="34"/>
      <c r="D196" s="158" t="s">
        <v>135</v>
      </c>
      <c r="E196" s="34"/>
      <c r="F196" s="159" t="s">
        <v>583</v>
      </c>
      <c r="G196" s="34"/>
      <c r="H196" s="34"/>
      <c r="I196" s="155"/>
      <c r="J196" s="34"/>
      <c r="K196" s="34"/>
      <c r="L196" s="35"/>
      <c r="M196" s="156"/>
      <c r="N196" s="157"/>
      <c r="O196" s="55"/>
      <c r="P196" s="55"/>
      <c r="Q196" s="55"/>
      <c r="R196" s="55"/>
      <c r="S196" s="55"/>
      <c r="T196" s="56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9" t="s">
        <v>135</v>
      </c>
      <c r="AU196" s="19" t="s">
        <v>78</v>
      </c>
    </row>
    <row r="197" spans="2:51" s="13" customFormat="1" ht="12">
      <c r="B197" s="160"/>
      <c r="D197" s="153" t="s">
        <v>137</v>
      </c>
      <c r="E197" s="161" t="s">
        <v>3</v>
      </c>
      <c r="F197" s="162" t="s">
        <v>572</v>
      </c>
      <c r="H197" s="161" t="s">
        <v>3</v>
      </c>
      <c r="I197" s="163"/>
      <c r="L197" s="160"/>
      <c r="M197" s="164"/>
      <c r="N197" s="165"/>
      <c r="O197" s="165"/>
      <c r="P197" s="165"/>
      <c r="Q197" s="165"/>
      <c r="R197" s="165"/>
      <c r="S197" s="165"/>
      <c r="T197" s="166"/>
      <c r="AT197" s="161" t="s">
        <v>137</v>
      </c>
      <c r="AU197" s="161" t="s">
        <v>78</v>
      </c>
      <c r="AV197" s="13" t="s">
        <v>76</v>
      </c>
      <c r="AW197" s="13" t="s">
        <v>30</v>
      </c>
      <c r="AX197" s="13" t="s">
        <v>68</v>
      </c>
      <c r="AY197" s="161" t="s">
        <v>124</v>
      </c>
    </row>
    <row r="198" spans="2:51" s="14" customFormat="1" ht="12">
      <c r="B198" s="167"/>
      <c r="D198" s="153" t="s">
        <v>137</v>
      </c>
      <c r="E198" s="168" t="s">
        <v>3</v>
      </c>
      <c r="F198" s="169" t="s">
        <v>578</v>
      </c>
      <c r="H198" s="170">
        <v>2.94</v>
      </c>
      <c r="I198" s="171"/>
      <c r="L198" s="167"/>
      <c r="M198" s="172"/>
      <c r="N198" s="173"/>
      <c r="O198" s="173"/>
      <c r="P198" s="173"/>
      <c r="Q198" s="173"/>
      <c r="R198" s="173"/>
      <c r="S198" s="173"/>
      <c r="T198" s="174"/>
      <c r="AT198" s="168" t="s">
        <v>137</v>
      </c>
      <c r="AU198" s="168" t="s">
        <v>78</v>
      </c>
      <c r="AV198" s="14" t="s">
        <v>78</v>
      </c>
      <c r="AW198" s="14" t="s">
        <v>30</v>
      </c>
      <c r="AX198" s="14" t="s">
        <v>76</v>
      </c>
      <c r="AY198" s="168" t="s">
        <v>124</v>
      </c>
    </row>
    <row r="199" spans="1:65" s="2" customFormat="1" ht="16.5" customHeight="1">
      <c r="A199" s="34"/>
      <c r="B199" s="139"/>
      <c r="C199" s="140" t="s">
        <v>353</v>
      </c>
      <c r="D199" s="140" t="s">
        <v>126</v>
      </c>
      <c r="E199" s="141" t="s">
        <v>584</v>
      </c>
      <c r="F199" s="142" t="s">
        <v>585</v>
      </c>
      <c r="G199" s="143" t="s">
        <v>245</v>
      </c>
      <c r="H199" s="144">
        <v>0.499</v>
      </c>
      <c r="I199" s="145"/>
      <c r="J199" s="146">
        <f>ROUND(I199*H199,2)</f>
        <v>0</v>
      </c>
      <c r="K199" s="142" t="s">
        <v>130</v>
      </c>
      <c r="L199" s="35"/>
      <c r="M199" s="147" t="s">
        <v>3</v>
      </c>
      <c r="N199" s="148" t="s">
        <v>39</v>
      </c>
      <c r="O199" s="55"/>
      <c r="P199" s="149">
        <f>O199*H199</f>
        <v>0</v>
      </c>
      <c r="Q199" s="149">
        <v>2.50187</v>
      </c>
      <c r="R199" s="149">
        <f>Q199*H199</f>
        <v>1.24843313</v>
      </c>
      <c r="S199" s="149">
        <v>0</v>
      </c>
      <c r="T199" s="1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1" t="s">
        <v>131</v>
      </c>
      <c r="AT199" s="151" t="s">
        <v>126</v>
      </c>
      <c r="AU199" s="151" t="s">
        <v>78</v>
      </c>
      <c r="AY199" s="19" t="s">
        <v>124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9" t="s">
        <v>76</v>
      </c>
      <c r="BK199" s="152">
        <f>ROUND(I199*H199,2)</f>
        <v>0</v>
      </c>
      <c r="BL199" s="19" t="s">
        <v>131</v>
      </c>
      <c r="BM199" s="151" t="s">
        <v>586</v>
      </c>
    </row>
    <row r="200" spans="1:47" s="2" customFormat="1" ht="19.5">
      <c r="A200" s="34"/>
      <c r="B200" s="35"/>
      <c r="C200" s="34"/>
      <c r="D200" s="153" t="s">
        <v>133</v>
      </c>
      <c r="E200" s="34"/>
      <c r="F200" s="154" t="s">
        <v>587</v>
      </c>
      <c r="G200" s="34"/>
      <c r="H200" s="34"/>
      <c r="I200" s="155"/>
      <c r="J200" s="34"/>
      <c r="K200" s="34"/>
      <c r="L200" s="35"/>
      <c r="M200" s="156"/>
      <c r="N200" s="157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133</v>
      </c>
      <c r="AU200" s="19" t="s">
        <v>78</v>
      </c>
    </row>
    <row r="201" spans="1:47" s="2" customFormat="1" ht="12">
      <c r="A201" s="34"/>
      <c r="B201" s="35"/>
      <c r="C201" s="34"/>
      <c r="D201" s="158" t="s">
        <v>135</v>
      </c>
      <c r="E201" s="34"/>
      <c r="F201" s="159" t="s">
        <v>588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135</v>
      </c>
      <c r="AU201" s="19" t="s">
        <v>78</v>
      </c>
    </row>
    <row r="202" spans="2:51" s="13" customFormat="1" ht="12">
      <c r="B202" s="160"/>
      <c r="D202" s="153" t="s">
        <v>137</v>
      </c>
      <c r="E202" s="161" t="s">
        <v>3</v>
      </c>
      <c r="F202" s="162" t="s">
        <v>589</v>
      </c>
      <c r="H202" s="161" t="s">
        <v>3</v>
      </c>
      <c r="I202" s="163"/>
      <c r="L202" s="160"/>
      <c r="M202" s="164"/>
      <c r="N202" s="165"/>
      <c r="O202" s="165"/>
      <c r="P202" s="165"/>
      <c r="Q202" s="165"/>
      <c r="R202" s="165"/>
      <c r="S202" s="165"/>
      <c r="T202" s="166"/>
      <c r="AT202" s="161" t="s">
        <v>137</v>
      </c>
      <c r="AU202" s="161" t="s">
        <v>78</v>
      </c>
      <c r="AV202" s="13" t="s">
        <v>76</v>
      </c>
      <c r="AW202" s="13" t="s">
        <v>30</v>
      </c>
      <c r="AX202" s="13" t="s">
        <v>68</v>
      </c>
      <c r="AY202" s="161" t="s">
        <v>124</v>
      </c>
    </row>
    <row r="203" spans="2:51" s="14" customFormat="1" ht="12">
      <c r="B203" s="167"/>
      <c r="D203" s="153" t="s">
        <v>137</v>
      </c>
      <c r="E203" s="168" t="s">
        <v>3</v>
      </c>
      <c r="F203" s="169" t="s">
        <v>590</v>
      </c>
      <c r="H203" s="170">
        <v>0.499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8" t="s">
        <v>137</v>
      </c>
      <c r="AU203" s="168" t="s">
        <v>78</v>
      </c>
      <c r="AV203" s="14" t="s">
        <v>78</v>
      </c>
      <c r="AW203" s="14" t="s">
        <v>30</v>
      </c>
      <c r="AX203" s="14" t="s">
        <v>76</v>
      </c>
      <c r="AY203" s="168" t="s">
        <v>124</v>
      </c>
    </row>
    <row r="204" spans="1:65" s="2" customFormat="1" ht="16.5" customHeight="1">
      <c r="A204" s="34"/>
      <c r="B204" s="139"/>
      <c r="C204" s="140" t="s">
        <v>360</v>
      </c>
      <c r="D204" s="140" t="s">
        <v>126</v>
      </c>
      <c r="E204" s="141" t="s">
        <v>591</v>
      </c>
      <c r="F204" s="142" t="s">
        <v>592</v>
      </c>
      <c r="G204" s="143" t="s">
        <v>129</v>
      </c>
      <c r="H204" s="144">
        <v>5.312</v>
      </c>
      <c r="I204" s="145"/>
      <c r="J204" s="146">
        <f>ROUND(I204*H204,2)</f>
        <v>0</v>
      </c>
      <c r="K204" s="142" t="s">
        <v>130</v>
      </c>
      <c r="L204" s="35"/>
      <c r="M204" s="147" t="s">
        <v>3</v>
      </c>
      <c r="N204" s="148" t="s">
        <v>39</v>
      </c>
      <c r="O204" s="55"/>
      <c r="P204" s="149">
        <f>O204*H204</f>
        <v>0</v>
      </c>
      <c r="Q204" s="149">
        <v>0.00269</v>
      </c>
      <c r="R204" s="149">
        <f>Q204*H204</f>
        <v>0.014289280000000001</v>
      </c>
      <c r="S204" s="149">
        <v>0</v>
      </c>
      <c r="T204" s="15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1" t="s">
        <v>131</v>
      </c>
      <c r="AT204" s="151" t="s">
        <v>126</v>
      </c>
      <c r="AU204" s="151" t="s">
        <v>78</v>
      </c>
      <c r="AY204" s="19" t="s">
        <v>124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9" t="s">
        <v>76</v>
      </c>
      <c r="BK204" s="152">
        <f>ROUND(I204*H204,2)</f>
        <v>0</v>
      </c>
      <c r="BL204" s="19" t="s">
        <v>131</v>
      </c>
      <c r="BM204" s="151" t="s">
        <v>593</v>
      </c>
    </row>
    <row r="205" spans="1:47" s="2" customFormat="1" ht="12">
      <c r="A205" s="34"/>
      <c r="B205" s="35"/>
      <c r="C205" s="34"/>
      <c r="D205" s="153" t="s">
        <v>133</v>
      </c>
      <c r="E205" s="34"/>
      <c r="F205" s="154" t="s">
        <v>594</v>
      </c>
      <c r="G205" s="34"/>
      <c r="H205" s="34"/>
      <c r="I205" s="155"/>
      <c r="J205" s="34"/>
      <c r="K205" s="34"/>
      <c r="L205" s="35"/>
      <c r="M205" s="156"/>
      <c r="N205" s="157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133</v>
      </c>
      <c r="AU205" s="19" t="s">
        <v>78</v>
      </c>
    </row>
    <row r="206" spans="1:47" s="2" customFormat="1" ht="12">
      <c r="A206" s="34"/>
      <c r="B206" s="35"/>
      <c r="C206" s="34"/>
      <c r="D206" s="158" t="s">
        <v>135</v>
      </c>
      <c r="E206" s="34"/>
      <c r="F206" s="159" t="s">
        <v>595</v>
      </c>
      <c r="G206" s="34"/>
      <c r="H206" s="34"/>
      <c r="I206" s="155"/>
      <c r="J206" s="34"/>
      <c r="K206" s="34"/>
      <c r="L206" s="35"/>
      <c r="M206" s="156"/>
      <c r="N206" s="157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135</v>
      </c>
      <c r="AU206" s="19" t="s">
        <v>78</v>
      </c>
    </row>
    <row r="207" spans="2:51" s="13" customFormat="1" ht="12">
      <c r="B207" s="160"/>
      <c r="D207" s="153" t="s">
        <v>137</v>
      </c>
      <c r="E207" s="161" t="s">
        <v>3</v>
      </c>
      <c r="F207" s="162" t="s">
        <v>589</v>
      </c>
      <c r="H207" s="161" t="s">
        <v>3</v>
      </c>
      <c r="I207" s="163"/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137</v>
      </c>
      <c r="AU207" s="161" t="s">
        <v>78</v>
      </c>
      <c r="AV207" s="13" t="s">
        <v>76</v>
      </c>
      <c r="AW207" s="13" t="s">
        <v>30</v>
      </c>
      <c r="AX207" s="13" t="s">
        <v>68</v>
      </c>
      <c r="AY207" s="161" t="s">
        <v>124</v>
      </c>
    </row>
    <row r="208" spans="2:51" s="14" customFormat="1" ht="12">
      <c r="B208" s="167"/>
      <c r="D208" s="153" t="s">
        <v>137</v>
      </c>
      <c r="E208" s="168" t="s">
        <v>3</v>
      </c>
      <c r="F208" s="169" t="s">
        <v>596</v>
      </c>
      <c r="H208" s="170">
        <v>5.312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137</v>
      </c>
      <c r="AU208" s="168" t="s">
        <v>78</v>
      </c>
      <c r="AV208" s="14" t="s">
        <v>78</v>
      </c>
      <c r="AW208" s="14" t="s">
        <v>30</v>
      </c>
      <c r="AX208" s="14" t="s">
        <v>76</v>
      </c>
      <c r="AY208" s="168" t="s">
        <v>124</v>
      </c>
    </row>
    <row r="209" spans="1:65" s="2" customFormat="1" ht="16.5" customHeight="1">
      <c r="A209" s="34"/>
      <c r="B209" s="139"/>
      <c r="C209" s="140" t="s">
        <v>367</v>
      </c>
      <c r="D209" s="140" t="s">
        <v>126</v>
      </c>
      <c r="E209" s="141" t="s">
        <v>597</v>
      </c>
      <c r="F209" s="142" t="s">
        <v>598</v>
      </c>
      <c r="G209" s="143" t="s">
        <v>129</v>
      </c>
      <c r="H209" s="144">
        <v>5.312</v>
      </c>
      <c r="I209" s="145"/>
      <c r="J209" s="146">
        <f>ROUND(I209*H209,2)</f>
        <v>0</v>
      </c>
      <c r="K209" s="142" t="s">
        <v>130</v>
      </c>
      <c r="L209" s="35"/>
      <c r="M209" s="147" t="s">
        <v>3</v>
      </c>
      <c r="N209" s="148" t="s">
        <v>39</v>
      </c>
      <c r="O209" s="55"/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131</v>
      </c>
      <c r="AT209" s="151" t="s">
        <v>126</v>
      </c>
      <c r="AU209" s="151" t="s">
        <v>78</v>
      </c>
      <c r="AY209" s="19" t="s">
        <v>124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9" t="s">
        <v>76</v>
      </c>
      <c r="BK209" s="152">
        <f>ROUND(I209*H209,2)</f>
        <v>0</v>
      </c>
      <c r="BL209" s="19" t="s">
        <v>131</v>
      </c>
      <c r="BM209" s="151" t="s">
        <v>599</v>
      </c>
    </row>
    <row r="210" spans="1:47" s="2" customFormat="1" ht="12">
      <c r="A210" s="34"/>
      <c r="B210" s="35"/>
      <c r="C210" s="34"/>
      <c r="D210" s="153" t="s">
        <v>133</v>
      </c>
      <c r="E210" s="34"/>
      <c r="F210" s="154" t="s">
        <v>600</v>
      </c>
      <c r="G210" s="34"/>
      <c r="H210" s="34"/>
      <c r="I210" s="155"/>
      <c r="J210" s="34"/>
      <c r="K210" s="34"/>
      <c r="L210" s="35"/>
      <c r="M210" s="156"/>
      <c r="N210" s="157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133</v>
      </c>
      <c r="AU210" s="19" t="s">
        <v>78</v>
      </c>
    </row>
    <row r="211" spans="1:47" s="2" customFormat="1" ht="12">
      <c r="A211" s="34"/>
      <c r="B211" s="35"/>
      <c r="C211" s="34"/>
      <c r="D211" s="158" t="s">
        <v>135</v>
      </c>
      <c r="E211" s="34"/>
      <c r="F211" s="159" t="s">
        <v>601</v>
      </c>
      <c r="G211" s="34"/>
      <c r="H211" s="34"/>
      <c r="I211" s="155"/>
      <c r="J211" s="34"/>
      <c r="K211" s="34"/>
      <c r="L211" s="35"/>
      <c r="M211" s="156"/>
      <c r="N211" s="157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135</v>
      </c>
      <c r="AU211" s="19" t="s">
        <v>78</v>
      </c>
    </row>
    <row r="212" spans="2:51" s="13" customFormat="1" ht="12">
      <c r="B212" s="160"/>
      <c r="D212" s="153" t="s">
        <v>137</v>
      </c>
      <c r="E212" s="161" t="s">
        <v>3</v>
      </c>
      <c r="F212" s="162" t="s">
        <v>589</v>
      </c>
      <c r="H212" s="161" t="s">
        <v>3</v>
      </c>
      <c r="I212" s="163"/>
      <c r="L212" s="160"/>
      <c r="M212" s="164"/>
      <c r="N212" s="165"/>
      <c r="O212" s="165"/>
      <c r="P212" s="165"/>
      <c r="Q212" s="165"/>
      <c r="R212" s="165"/>
      <c r="S212" s="165"/>
      <c r="T212" s="166"/>
      <c r="AT212" s="161" t="s">
        <v>137</v>
      </c>
      <c r="AU212" s="161" t="s">
        <v>78</v>
      </c>
      <c r="AV212" s="13" t="s">
        <v>76</v>
      </c>
      <c r="AW212" s="13" t="s">
        <v>30</v>
      </c>
      <c r="AX212" s="13" t="s">
        <v>68</v>
      </c>
      <c r="AY212" s="161" t="s">
        <v>124</v>
      </c>
    </row>
    <row r="213" spans="2:51" s="14" customFormat="1" ht="12">
      <c r="B213" s="167"/>
      <c r="D213" s="153" t="s">
        <v>137</v>
      </c>
      <c r="E213" s="168" t="s">
        <v>3</v>
      </c>
      <c r="F213" s="169" t="s">
        <v>596</v>
      </c>
      <c r="H213" s="170">
        <v>5.312</v>
      </c>
      <c r="I213" s="171"/>
      <c r="L213" s="167"/>
      <c r="M213" s="172"/>
      <c r="N213" s="173"/>
      <c r="O213" s="173"/>
      <c r="P213" s="173"/>
      <c r="Q213" s="173"/>
      <c r="R213" s="173"/>
      <c r="S213" s="173"/>
      <c r="T213" s="174"/>
      <c r="AT213" s="168" t="s">
        <v>137</v>
      </c>
      <c r="AU213" s="168" t="s">
        <v>78</v>
      </c>
      <c r="AV213" s="14" t="s">
        <v>78</v>
      </c>
      <c r="AW213" s="14" t="s">
        <v>30</v>
      </c>
      <c r="AX213" s="14" t="s">
        <v>76</v>
      </c>
      <c r="AY213" s="168" t="s">
        <v>124</v>
      </c>
    </row>
    <row r="214" spans="1:65" s="2" customFormat="1" ht="16.5" customHeight="1">
      <c r="A214" s="34"/>
      <c r="B214" s="139"/>
      <c r="C214" s="140" t="s">
        <v>378</v>
      </c>
      <c r="D214" s="140" t="s">
        <v>126</v>
      </c>
      <c r="E214" s="141" t="s">
        <v>602</v>
      </c>
      <c r="F214" s="142" t="s">
        <v>603</v>
      </c>
      <c r="G214" s="143" t="s">
        <v>245</v>
      </c>
      <c r="H214" s="144">
        <v>1.808</v>
      </c>
      <c r="I214" s="145"/>
      <c r="J214" s="146">
        <f>ROUND(I214*H214,2)</f>
        <v>0</v>
      </c>
      <c r="K214" s="142" t="s">
        <v>130</v>
      </c>
      <c r="L214" s="35"/>
      <c r="M214" s="147" t="s">
        <v>3</v>
      </c>
      <c r="N214" s="148" t="s">
        <v>39</v>
      </c>
      <c r="O214" s="55"/>
      <c r="P214" s="149">
        <f>O214*H214</f>
        <v>0</v>
      </c>
      <c r="Q214" s="149">
        <v>2.50187</v>
      </c>
      <c r="R214" s="149">
        <f>Q214*H214</f>
        <v>4.52338096</v>
      </c>
      <c r="S214" s="149">
        <v>0</v>
      </c>
      <c r="T214" s="15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1" t="s">
        <v>131</v>
      </c>
      <c r="AT214" s="151" t="s">
        <v>126</v>
      </c>
      <c r="AU214" s="151" t="s">
        <v>78</v>
      </c>
      <c r="AY214" s="19" t="s">
        <v>124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9" t="s">
        <v>76</v>
      </c>
      <c r="BK214" s="152">
        <f>ROUND(I214*H214,2)</f>
        <v>0</v>
      </c>
      <c r="BL214" s="19" t="s">
        <v>131</v>
      </c>
      <c r="BM214" s="151" t="s">
        <v>604</v>
      </c>
    </row>
    <row r="215" spans="1:47" s="2" customFormat="1" ht="19.5">
      <c r="A215" s="34"/>
      <c r="B215" s="35"/>
      <c r="C215" s="34"/>
      <c r="D215" s="153" t="s">
        <v>133</v>
      </c>
      <c r="E215" s="34"/>
      <c r="F215" s="154" t="s">
        <v>605</v>
      </c>
      <c r="G215" s="34"/>
      <c r="H215" s="34"/>
      <c r="I215" s="155"/>
      <c r="J215" s="34"/>
      <c r="K215" s="34"/>
      <c r="L215" s="35"/>
      <c r="M215" s="156"/>
      <c r="N215" s="157"/>
      <c r="O215" s="55"/>
      <c r="P215" s="55"/>
      <c r="Q215" s="55"/>
      <c r="R215" s="55"/>
      <c r="S215" s="55"/>
      <c r="T215" s="56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9" t="s">
        <v>133</v>
      </c>
      <c r="AU215" s="19" t="s">
        <v>78</v>
      </c>
    </row>
    <row r="216" spans="1:47" s="2" customFormat="1" ht="12">
      <c r="A216" s="34"/>
      <c r="B216" s="35"/>
      <c r="C216" s="34"/>
      <c r="D216" s="158" t="s">
        <v>135</v>
      </c>
      <c r="E216" s="34"/>
      <c r="F216" s="159" t="s">
        <v>606</v>
      </c>
      <c r="G216" s="34"/>
      <c r="H216" s="34"/>
      <c r="I216" s="155"/>
      <c r="J216" s="34"/>
      <c r="K216" s="34"/>
      <c r="L216" s="35"/>
      <c r="M216" s="156"/>
      <c r="N216" s="157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135</v>
      </c>
      <c r="AU216" s="19" t="s">
        <v>78</v>
      </c>
    </row>
    <row r="217" spans="2:51" s="13" customFormat="1" ht="12">
      <c r="B217" s="160"/>
      <c r="D217" s="153" t="s">
        <v>137</v>
      </c>
      <c r="E217" s="161" t="s">
        <v>3</v>
      </c>
      <c r="F217" s="162" t="s">
        <v>557</v>
      </c>
      <c r="H217" s="161" t="s">
        <v>3</v>
      </c>
      <c r="I217" s="163"/>
      <c r="L217" s="160"/>
      <c r="M217" s="164"/>
      <c r="N217" s="165"/>
      <c r="O217" s="165"/>
      <c r="P217" s="165"/>
      <c r="Q217" s="165"/>
      <c r="R217" s="165"/>
      <c r="S217" s="165"/>
      <c r="T217" s="166"/>
      <c r="AT217" s="161" t="s">
        <v>137</v>
      </c>
      <c r="AU217" s="161" t="s">
        <v>78</v>
      </c>
      <c r="AV217" s="13" t="s">
        <v>76</v>
      </c>
      <c r="AW217" s="13" t="s">
        <v>30</v>
      </c>
      <c r="AX217" s="13" t="s">
        <v>68</v>
      </c>
      <c r="AY217" s="161" t="s">
        <v>124</v>
      </c>
    </row>
    <row r="218" spans="2:51" s="14" customFormat="1" ht="12">
      <c r="B218" s="167"/>
      <c r="D218" s="153" t="s">
        <v>137</v>
      </c>
      <c r="E218" s="168" t="s">
        <v>3</v>
      </c>
      <c r="F218" s="169" t="s">
        <v>558</v>
      </c>
      <c r="H218" s="170">
        <v>0.083</v>
      </c>
      <c r="I218" s="171"/>
      <c r="L218" s="167"/>
      <c r="M218" s="172"/>
      <c r="N218" s="173"/>
      <c r="O218" s="173"/>
      <c r="P218" s="173"/>
      <c r="Q218" s="173"/>
      <c r="R218" s="173"/>
      <c r="S218" s="173"/>
      <c r="T218" s="174"/>
      <c r="AT218" s="168" t="s">
        <v>137</v>
      </c>
      <c r="AU218" s="168" t="s">
        <v>78</v>
      </c>
      <c r="AV218" s="14" t="s">
        <v>78</v>
      </c>
      <c r="AW218" s="14" t="s">
        <v>30</v>
      </c>
      <c r="AX218" s="14" t="s">
        <v>68</v>
      </c>
      <c r="AY218" s="168" t="s">
        <v>124</v>
      </c>
    </row>
    <row r="219" spans="2:51" s="14" customFormat="1" ht="12">
      <c r="B219" s="167"/>
      <c r="D219" s="153" t="s">
        <v>137</v>
      </c>
      <c r="E219" s="168" t="s">
        <v>3</v>
      </c>
      <c r="F219" s="169" t="s">
        <v>559</v>
      </c>
      <c r="H219" s="170">
        <v>0.249</v>
      </c>
      <c r="I219" s="171"/>
      <c r="L219" s="167"/>
      <c r="M219" s="172"/>
      <c r="N219" s="173"/>
      <c r="O219" s="173"/>
      <c r="P219" s="173"/>
      <c r="Q219" s="173"/>
      <c r="R219" s="173"/>
      <c r="S219" s="173"/>
      <c r="T219" s="174"/>
      <c r="AT219" s="168" t="s">
        <v>137</v>
      </c>
      <c r="AU219" s="168" t="s">
        <v>78</v>
      </c>
      <c r="AV219" s="14" t="s">
        <v>78</v>
      </c>
      <c r="AW219" s="14" t="s">
        <v>30</v>
      </c>
      <c r="AX219" s="14" t="s">
        <v>68</v>
      </c>
      <c r="AY219" s="168" t="s">
        <v>124</v>
      </c>
    </row>
    <row r="220" spans="2:51" s="14" customFormat="1" ht="12">
      <c r="B220" s="167"/>
      <c r="D220" s="153" t="s">
        <v>137</v>
      </c>
      <c r="E220" s="168" t="s">
        <v>3</v>
      </c>
      <c r="F220" s="169" t="s">
        <v>560</v>
      </c>
      <c r="H220" s="170">
        <v>1.476</v>
      </c>
      <c r="I220" s="171"/>
      <c r="L220" s="167"/>
      <c r="M220" s="172"/>
      <c r="N220" s="173"/>
      <c r="O220" s="173"/>
      <c r="P220" s="173"/>
      <c r="Q220" s="173"/>
      <c r="R220" s="173"/>
      <c r="S220" s="173"/>
      <c r="T220" s="174"/>
      <c r="AT220" s="168" t="s">
        <v>137</v>
      </c>
      <c r="AU220" s="168" t="s">
        <v>78</v>
      </c>
      <c r="AV220" s="14" t="s">
        <v>78</v>
      </c>
      <c r="AW220" s="14" t="s">
        <v>30</v>
      </c>
      <c r="AX220" s="14" t="s">
        <v>68</v>
      </c>
      <c r="AY220" s="168" t="s">
        <v>124</v>
      </c>
    </row>
    <row r="221" spans="2:51" s="15" customFormat="1" ht="12">
      <c r="B221" s="189"/>
      <c r="D221" s="153" t="s">
        <v>137</v>
      </c>
      <c r="E221" s="190" t="s">
        <v>3</v>
      </c>
      <c r="F221" s="191" t="s">
        <v>217</v>
      </c>
      <c r="H221" s="192">
        <v>1.808</v>
      </c>
      <c r="I221" s="193"/>
      <c r="L221" s="189"/>
      <c r="M221" s="194"/>
      <c r="N221" s="195"/>
      <c r="O221" s="195"/>
      <c r="P221" s="195"/>
      <c r="Q221" s="195"/>
      <c r="R221" s="195"/>
      <c r="S221" s="195"/>
      <c r="T221" s="196"/>
      <c r="AT221" s="190" t="s">
        <v>137</v>
      </c>
      <c r="AU221" s="190" t="s">
        <v>78</v>
      </c>
      <c r="AV221" s="15" t="s">
        <v>131</v>
      </c>
      <c r="AW221" s="15" t="s">
        <v>30</v>
      </c>
      <c r="AX221" s="15" t="s">
        <v>76</v>
      </c>
      <c r="AY221" s="190" t="s">
        <v>124</v>
      </c>
    </row>
    <row r="222" spans="1:65" s="2" customFormat="1" ht="16.5" customHeight="1">
      <c r="A222" s="34"/>
      <c r="B222" s="139"/>
      <c r="C222" s="140" t="s">
        <v>385</v>
      </c>
      <c r="D222" s="140" t="s">
        <v>126</v>
      </c>
      <c r="E222" s="141" t="s">
        <v>607</v>
      </c>
      <c r="F222" s="142" t="s">
        <v>608</v>
      </c>
      <c r="G222" s="143" t="s">
        <v>129</v>
      </c>
      <c r="H222" s="144">
        <v>15.249</v>
      </c>
      <c r="I222" s="145"/>
      <c r="J222" s="146">
        <f>ROUND(I222*H222,2)</f>
        <v>0</v>
      </c>
      <c r="K222" s="142" t="s">
        <v>130</v>
      </c>
      <c r="L222" s="35"/>
      <c r="M222" s="147" t="s">
        <v>3</v>
      </c>
      <c r="N222" s="148" t="s">
        <v>39</v>
      </c>
      <c r="O222" s="55"/>
      <c r="P222" s="149">
        <f>O222*H222</f>
        <v>0</v>
      </c>
      <c r="Q222" s="149">
        <v>0.00264</v>
      </c>
      <c r="R222" s="149">
        <f>Q222*H222</f>
        <v>0.04025736</v>
      </c>
      <c r="S222" s="149">
        <v>0</v>
      </c>
      <c r="T222" s="15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1" t="s">
        <v>131</v>
      </c>
      <c r="AT222" s="151" t="s">
        <v>126</v>
      </c>
      <c r="AU222" s="151" t="s">
        <v>78</v>
      </c>
      <c r="AY222" s="19" t="s">
        <v>124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9" t="s">
        <v>76</v>
      </c>
      <c r="BK222" s="152">
        <f>ROUND(I222*H222,2)</f>
        <v>0</v>
      </c>
      <c r="BL222" s="19" t="s">
        <v>131</v>
      </c>
      <c r="BM222" s="151" t="s">
        <v>609</v>
      </c>
    </row>
    <row r="223" spans="1:47" s="2" customFormat="1" ht="12">
      <c r="A223" s="34"/>
      <c r="B223" s="35"/>
      <c r="C223" s="34"/>
      <c r="D223" s="153" t="s">
        <v>133</v>
      </c>
      <c r="E223" s="34"/>
      <c r="F223" s="154" t="s">
        <v>610</v>
      </c>
      <c r="G223" s="34"/>
      <c r="H223" s="34"/>
      <c r="I223" s="155"/>
      <c r="J223" s="34"/>
      <c r="K223" s="34"/>
      <c r="L223" s="35"/>
      <c r="M223" s="156"/>
      <c r="N223" s="157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133</v>
      </c>
      <c r="AU223" s="19" t="s">
        <v>78</v>
      </c>
    </row>
    <row r="224" spans="1:47" s="2" customFormat="1" ht="12">
      <c r="A224" s="34"/>
      <c r="B224" s="35"/>
      <c r="C224" s="34"/>
      <c r="D224" s="158" t="s">
        <v>135</v>
      </c>
      <c r="E224" s="34"/>
      <c r="F224" s="159" t="s">
        <v>611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135</v>
      </c>
      <c r="AU224" s="19" t="s">
        <v>78</v>
      </c>
    </row>
    <row r="225" spans="2:51" s="13" customFormat="1" ht="12">
      <c r="B225" s="160"/>
      <c r="D225" s="153" t="s">
        <v>137</v>
      </c>
      <c r="E225" s="161" t="s">
        <v>3</v>
      </c>
      <c r="F225" s="162" t="s">
        <v>557</v>
      </c>
      <c r="H225" s="161" t="s">
        <v>3</v>
      </c>
      <c r="I225" s="163"/>
      <c r="L225" s="160"/>
      <c r="M225" s="164"/>
      <c r="N225" s="165"/>
      <c r="O225" s="165"/>
      <c r="P225" s="165"/>
      <c r="Q225" s="165"/>
      <c r="R225" s="165"/>
      <c r="S225" s="165"/>
      <c r="T225" s="166"/>
      <c r="AT225" s="161" t="s">
        <v>137</v>
      </c>
      <c r="AU225" s="161" t="s">
        <v>78</v>
      </c>
      <c r="AV225" s="13" t="s">
        <v>76</v>
      </c>
      <c r="AW225" s="13" t="s">
        <v>30</v>
      </c>
      <c r="AX225" s="13" t="s">
        <v>68</v>
      </c>
      <c r="AY225" s="161" t="s">
        <v>124</v>
      </c>
    </row>
    <row r="226" spans="2:51" s="14" customFormat="1" ht="12">
      <c r="B226" s="167"/>
      <c r="D226" s="153" t="s">
        <v>137</v>
      </c>
      <c r="E226" s="168" t="s">
        <v>3</v>
      </c>
      <c r="F226" s="169" t="s">
        <v>612</v>
      </c>
      <c r="H226" s="170">
        <v>0.508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137</v>
      </c>
      <c r="AU226" s="168" t="s">
        <v>78</v>
      </c>
      <c r="AV226" s="14" t="s">
        <v>78</v>
      </c>
      <c r="AW226" s="14" t="s">
        <v>30</v>
      </c>
      <c r="AX226" s="14" t="s">
        <v>68</v>
      </c>
      <c r="AY226" s="168" t="s">
        <v>124</v>
      </c>
    </row>
    <row r="227" spans="2:51" s="14" customFormat="1" ht="12">
      <c r="B227" s="167"/>
      <c r="D227" s="153" t="s">
        <v>137</v>
      </c>
      <c r="E227" s="168" t="s">
        <v>3</v>
      </c>
      <c r="F227" s="169" t="s">
        <v>613</v>
      </c>
      <c r="H227" s="170">
        <v>1.949</v>
      </c>
      <c r="I227" s="171"/>
      <c r="L227" s="167"/>
      <c r="M227" s="172"/>
      <c r="N227" s="173"/>
      <c r="O227" s="173"/>
      <c r="P227" s="173"/>
      <c r="Q227" s="173"/>
      <c r="R227" s="173"/>
      <c r="S227" s="173"/>
      <c r="T227" s="174"/>
      <c r="AT227" s="168" t="s">
        <v>137</v>
      </c>
      <c r="AU227" s="168" t="s">
        <v>78</v>
      </c>
      <c r="AV227" s="14" t="s">
        <v>78</v>
      </c>
      <c r="AW227" s="14" t="s">
        <v>30</v>
      </c>
      <c r="AX227" s="14" t="s">
        <v>68</v>
      </c>
      <c r="AY227" s="168" t="s">
        <v>124</v>
      </c>
    </row>
    <row r="228" spans="2:51" s="14" customFormat="1" ht="12">
      <c r="B228" s="167"/>
      <c r="D228" s="153" t="s">
        <v>137</v>
      </c>
      <c r="E228" s="168" t="s">
        <v>3</v>
      </c>
      <c r="F228" s="169" t="s">
        <v>614</v>
      </c>
      <c r="H228" s="170">
        <v>12.792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8" t="s">
        <v>137</v>
      </c>
      <c r="AU228" s="168" t="s">
        <v>78</v>
      </c>
      <c r="AV228" s="14" t="s">
        <v>78</v>
      </c>
      <c r="AW228" s="14" t="s">
        <v>30</v>
      </c>
      <c r="AX228" s="14" t="s">
        <v>68</v>
      </c>
      <c r="AY228" s="168" t="s">
        <v>124</v>
      </c>
    </row>
    <row r="229" spans="2:51" s="15" customFormat="1" ht="12">
      <c r="B229" s="189"/>
      <c r="D229" s="153" t="s">
        <v>137</v>
      </c>
      <c r="E229" s="190" t="s">
        <v>3</v>
      </c>
      <c r="F229" s="191" t="s">
        <v>217</v>
      </c>
      <c r="H229" s="192">
        <v>15.249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137</v>
      </c>
      <c r="AU229" s="190" t="s">
        <v>78</v>
      </c>
      <c r="AV229" s="15" t="s">
        <v>131</v>
      </c>
      <c r="AW229" s="15" t="s">
        <v>30</v>
      </c>
      <c r="AX229" s="15" t="s">
        <v>76</v>
      </c>
      <c r="AY229" s="190" t="s">
        <v>124</v>
      </c>
    </row>
    <row r="230" spans="1:65" s="2" customFormat="1" ht="16.5" customHeight="1">
      <c r="A230" s="34"/>
      <c r="B230" s="139"/>
      <c r="C230" s="140" t="s">
        <v>391</v>
      </c>
      <c r="D230" s="140" t="s">
        <v>126</v>
      </c>
      <c r="E230" s="141" t="s">
        <v>615</v>
      </c>
      <c r="F230" s="142" t="s">
        <v>616</v>
      </c>
      <c r="G230" s="143" t="s">
        <v>129</v>
      </c>
      <c r="H230" s="144">
        <v>15.249</v>
      </c>
      <c r="I230" s="145"/>
      <c r="J230" s="146">
        <f>ROUND(I230*H230,2)</f>
        <v>0</v>
      </c>
      <c r="K230" s="142" t="s">
        <v>130</v>
      </c>
      <c r="L230" s="35"/>
      <c r="M230" s="147" t="s">
        <v>3</v>
      </c>
      <c r="N230" s="148" t="s">
        <v>39</v>
      </c>
      <c r="O230" s="55"/>
      <c r="P230" s="149">
        <f>O230*H230</f>
        <v>0</v>
      </c>
      <c r="Q230" s="149">
        <v>0</v>
      </c>
      <c r="R230" s="149">
        <f>Q230*H230</f>
        <v>0</v>
      </c>
      <c r="S230" s="149">
        <v>0</v>
      </c>
      <c r="T230" s="15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1" t="s">
        <v>131</v>
      </c>
      <c r="AT230" s="151" t="s">
        <v>126</v>
      </c>
      <c r="AU230" s="151" t="s">
        <v>78</v>
      </c>
      <c r="AY230" s="19" t="s">
        <v>124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9" t="s">
        <v>76</v>
      </c>
      <c r="BK230" s="152">
        <f>ROUND(I230*H230,2)</f>
        <v>0</v>
      </c>
      <c r="BL230" s="19" t="s">
        <v>131</v>
      </c>
      <c r="BM230" s="151" t="s">
        <v>617</v>
      </c>
    </row>
    <row r="231" spans="1:47" s="2" customFormat="1" ht="12">
      <c r="A231" s="34"/>
      <c r="B231" s="35"/>
      <c r="C231" s="34"/>
      <c r="D231" s="153" t="s">
        <v>133</v>
      </c>
      <c r="E231" s="34"/>
      <c r="F231" s="154" t="s">
        <v>618</v>
      </c>
      <c r="G231" s="34"/>
      <c r="H231" s="34"/>
      <c r="I231" s="155"/>
      <c r="J231" s="34"/>
      <c r="K231" s="34"/>
      <c r="L231" s="35"/>
      <c r="M231" s="156"/>
      <c r="N231" s="157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133</v>
      </c>
      <c r="AU231" s="19" t="s">
        <v>78</v>
      </c>
    </row>
    <row r="232" spans="1:47" s="2" customFormat="1" ht="12">
      <c r="A232" s="34"/>
      <c r="B232" s="35"/>
      <c r="C232" s="34"/>
      <c r="D232" s="158" t="s">
        <v>135</v>
      </c>
      <c r="E232" s="34"/>
      <c r="F232" s="159" t="s">
        <v>619</v>
      </c>
      <c r="G232" s="34"/>
      <c r="H232" s="34"/>
      <c r="I232" s="155"/>
      <c r="J232" s="34"/>
      <c r="K232" s="34"/>
      <c r="L232" s="35"/>
      <c r="M232" s="156"/>
      <c r="N232" s="157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135</v>
      </c>
      <c r="AU232" s="19" t="s">
        <v>78</v>
      </c>
    </row>
    <row r="233" spans="2:51" s="13" customFormat="1" ht="12">
      <c r="B233" s="160"/>
      <c r="D233" s="153" t="s">
        <v>137</v>
      </c>
      <c r="E233" s="161" t="s">
        <v>3</v>
      </c>
      <c r="F233" s="162" t="s">
        <v>557</v>
      </c>
      <c r="H233" s="161" t="s">
        <v>3</v>
      </c>
      <c r="I233" s="163"/>
      <c r="L233" s="160"/>
      <c r="M233" s="164"/>
      <c r="N233" s="165"/>
      <c r="O233" s="165"/>
      <c r="P233" s="165"/>
      <c r="Q233" s="165"/>
      <c r="R233" s="165"/>
      <c r="S233" s="165"/>
      <c r="T233" s="166"/>
      <c r="AT233" s="161" t="s">
        <v>137</v>
      </c>
      <c r="AU233" s="161" t="s">
        <v>78</v>
      </c>
      <c r="AV233" s="13" t="s">
        <v>76</v>
      </c>
      <c r="AW233" s="13" t="s">
        <v>30</v>
      </c>
      <c r="AX233" s="13" t="s">
        <v>68</v>
      </c>
      <c r="AY233" s="161" t="s">
        <v>124</v>
      </c>
    </row>
    <row r="234" spans="2:51" s="14" customFormat="1" ht="12">
      <c r="B234" s="167"/>
      <c r="D234" s="153" t="s">
        <v>137</v>
      </c>
      <c r="E234" s="168" t="s">
        <v>3</v>
      </c>
      <c r="F234" s="169" t="s">
        <v>612</v>
      </c>
      <c r="H234" s="170">
        <v>0.508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8" t="s">
        <v>137</v>
      </c>
      <c r="AU234" s="168" t="s">
        <v>78</v>
      </c>
      <c r="AV234" s="14" t="s">
        <v>78</v>
      </c>
      <c r="AW234" s="14" t="s">
        <v>30</v>
      </c>
      <c r="AX234" s="14" t="s">
        <v>68</v>
      </c>
      <c r="AY234" s="168" t="s">
        <v>124</v>
      </c>
    </row>
    <row r="235" spans="2:51" s="14" customFormat="1" ht="12">
      <c r="B235" s="167"/>
      <c r="D235" s="153" t="s">
        <v>137</v>
      </c>
      <c r="E235" s="168" t="s">
        <v>3</v>
      </c>
      <c r="F235" s="169" t="s">
        <v>613</v>
      </c>
      <c r="H235" s="170">
        <v>1.949</v>
      </c>
      <c r="I235" s="171"/>
      <c r="L235" s="167"/>
      <c r="M235" s="172"/>
      <c r="N235" s="173"/>
      <c r="O235" s="173"/>
      <c r="P235" s="173"/>
      <c r="Q235" s="173"/>
      <c r="R235" s="173"/>
      <c r="S235" s="173"/>
      <c r="T235" s="174"/>
      <c r="AT235" s="168" t="s">
        <v>137</v>
      </c>
      <c r="AU235" s="168" t="s">
        <v>78</v>
      </c>
      <c r="AV235" s="14" t="s">
        <v>78</v>
      </c>
      <c r="AW235" s="14" t="s">
        <v>30</v>
      </c>
      <c r="AX235" s="14" t="s">
        <v>68</v>
      </c>
      <c r="AY235" s="168" t="s">
        <v>124</v>
      </c>
    </row>
    <row r="236" spans="2:51" s="14" customFormat="1" ht="12">
      <c r="B236" s="167"/>
      <c r="D236" s="153" t="s">
        <v>137</v>
      </c>
      <c r="E236" s="168" t="s">
        <v>3</v>
      </c>
      <c r="F236" s="169" t="s">
        <v>614</v>
      </c>
      <c r="H236" s="170">
        <v>12.792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8" t="s">
        <v>137</v>
      </c>
      <c r="AU236" s="168" t="s">
        <v>78</v>
      </c>
      <c r="AV236" s="14" t="s">
        <v>78</v>
      </c>
      <c r="AW236" s="14" t="s">
        <v>30</v>
      </c>
      <c r="AX236" s="14" t="s">
        <v>68</v>
      </c>
      <c r="AY236" s="168" t="s">
        <v>124</v>
      </c>
    </row>
    <row r="237" spans="2:51" s="15" customFormat="1" ht="12">
      <c r="B237" s="189"/>
      <c r="D237" s="153" t="s">
        <v>137</v>
      </c>
      <c r="E237" s="190" t="s">
        <v>3</v>
      </c>
      <c r="F237" s="191" t="s">
        <v>217</v>
      </c>
      <c r="H237" s="192">
        <v>15.249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137</v>
      </c>
      <c r="AU237" s="190" t="s">
        <v>78</v>
      </c>
      <c r="AV237" s="15" t="s">
        <v>131</v>
      </c>
      <c r="AW237" s="15" t="s">
        <v>30</v>
      </c>
      <c r="AX237" s="15" t="s">
        <v>76</v>
      </c>
      <c r="AY237" s="190" t="s">
        <v>124</v>
      </c>
    </row>
    <row r="238" spans="2:63" s="12" customFormat="1" ht="22.9" customHeight="1">
      <c r="B238" s="126"/>
      <c r="D238" s="127" t="s">
        <v>67</v>
      </c>
      <c r="E238" s="137" t="s">
        <v>131</v>
      </c>
      <c r="F238" s="137" t="s">
        <v>289</v>
      </c>
      <c r="I238" s="129"/>
      <c r="J238" s="138">
        <f>BK238</f>
        <v>0</v>
      </c>
      <c r="L238" s="126"/>
      <c r="M238" s="131"/>
      <c r="N238" s="132"/>
      <c r="O238" s="132"/>
      <c r="P238" s="133">
        <f>SUM(P239:P267)</f>
        <v>0</v>
      </c>
      <c r="Q238" s="132"/>
      <c r="R238" s="133">
        <f>SUM(R239:R267)</f>
        <v>5.722806480000001</v>
      </c>
      <c r="S238" s="132"/>
      <c r="T238" s="134">
        <f>SUM(T239:T267)</f>
        <v>0</v>
      </c>
      <c r="AR238" s="127" t="s">
        <v>76</v>
      </c>
      <c r="AT238" s="135" t="s">
        <v>67</v>
      </c>
      <c r="AU238" s="135" t="s">
        <v>76</v>
      </c>
      <c r="AY238" s="127" t="s">
        <v>124</v>
      </c>
      <c r="BK238" s="136">
        <f>SUM(BK239:BK267)</f>
        <v>0</v>
      </c>
    </row>
    <row r="239" spans="1:65" s="2" customFormat="1" ht="24.2" customHeight="1">
      <c r="A239" s="34"/>
      <c r="B239" s="139"/>
      <c r="C239" s="140" t="s">
        <v>398</v>
      </c>
      <c r="D239" s="140" t="s">
        <v>126</v>
      </c>
      <c r="E239" s="141" t="s">
        <v>620</v>
      </c>
      <c r="F239" s="142" t="s">
        <v>621</v>
      </c>
      <c r="G239" s="143" t="s">
        <v>237</v>
      </c>
      <c r="H239" s="144">
        <v>16.64</v>
      </c>
      <c r="I239" s="145"/>
      <c r="J239" s="146">
        <f>ROUND(I239*H239,2)</f>
        <v>0</v>
      </c>
      <c r="K239" s="142" t="s">
        <v>130</v>
      </c>
      <c r="L239" s="35"/>
      <c r="M239" s="147" t="s">
        <v>3</v>
      </c>
      <c r="N239" s="148" t="s">
        <v>39</v>
      </c>
      <c r="O239" s="55"/>
      <c r="P239" s="149">
        <f>O239*H239</f>
        <v>0</v>
      </c>
      <c r="Q239" s="149">
        <v>0.11046</v>
      </c>
      <c r="R239" s="149">
        <f>Q239*H239</f>
        <v>1.8380544</v>
      </c>
      <c r="S239" s="149">
        <v>0</v>
      </c>
      <c r="T239" s="15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1" t="s">
        <v>131</v>
      </c>
      <c r="AT239" s="151" t="s">
        <v>126</v>
      </c>
      <c r="AU239" s="151" t="s">
        <v>78</v>
      </c>
      <c r="AY239" s="19" t="s">
        <v>124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9" t="s">
        <v>76</v>
      </c>
      <c r="BK239" s="152">
        <f>ROUND(I239*H239,2)</f>
        <v>0</v>
      </c>
      <c r="BL239" s="19" t="s">
        <v>131</v>
      </c>
      <c r="BM239" s="151" t="s">
        <v>622</v>
      </c>
    </row>
    <row r="240" spans="1:47" s="2" customFormat="1" ht="19.5">
      <c r="A240" s="34"/>
      <c r="B240" s="35"/>
      <c r="C240" s="34"/>
      <c r="D240" s="153" t="s">
        <v>133</v>
      </c>
      <c r="E240" s="34"/>
      <c r="F240" s="154" t="s">
        <v>623</v>
      </c>
      <c r="G240" s="34"/>
      <c r="H240" s="34"/>
      <c r="I240" s="155"/>
      <c r="J240" s="34"/>
      <c r="K240" s="34"/>
      <c r="L240" s="35"/>
      <c r="M240" s="156"/>
      <c r="N240" s="157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133</v>
      </c>
      <c r="AU240" s="19" t="s">
        <v>78</v>
      </c>
    </row>
    <row r="241" spans="1:47" s="2" customFormat="1" ht="12">
      <c r="A241" s="34"/>
      <c r="B241" s="35"/>
      <c r="C241" s="34"/>
      <c r="D241" s="158" t="s">
        <v>135</v>
      </c>
      <c r="E241" s="34"/>
      <c r="F241" s="159" t="s">
        <v>624</v>
      </c>
      <c r="G241" s="34"/>
      <c r="H241" s="34"/>
      <c r="I241" s="155"/>
      <c r="J241" s="34"/>
      <c r="K241" s="34"/>
      <c r="L241" s="35"/>
      <c r="M241" s="156"/>
      <c r="N241" s="157"/>
      <c r="O241" s="55"/>
      <c r="P241" s="55"/>
      <c r="Q241" s="55"/>
      <c r="R241" s="55"/>
      <c r="S241" s="55"/>
      <c r="T241" s="56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9" t="s">
        <v>135</v>
      </c>
      <c r="AU241" s="19" t="s">
        <v>78</v>
      </c>
    </row>
    <row r="242" spans="2:51" s="13" customFormat="1" ht="12">
      <c r="B242" s="160"/>
      <c r="D242" s="153" t="s">
        <v>137</v>
      </c>
      <c r="E242" s="161" t="s">
        <v>3</v>
      </c>
      <c r="F242" s="162" t="s">
        <v>563</v>
      </c>
      <c r="H242" s="161" t="s">
        <v>3</v>
      </c>
      <c r="I242" s="163"/>
      <c r="L242" s="160"/>
      <c r="M242" s="164"/>
      <c r="N242" s="165"/>
      <c r="O242" s="165"/>
      <c r="P242" s="165"/>
      <c r="Q242" s="165"/>
      <c r="R242" s="165"/>
      <c r="S242" s="165"/>
      <c r="T242" s="166"/>
      <c r="AT242" s="161" t="s">
        <v>137</v>
      </c>
      <c r="AU242" s="161" t="s">
        <v>78</v>
      </c>
      <c r="AV242" s="13" t="s">
        <v>76</v>
      </c>
      <c r="AW242" s="13" t="s">
        <v>30</v>
      </c>
      <c r="AX242" s="13" t="s">
        <v>68</v>
      </c>
      <c r="AY242" s="161" t="s">
        <v>124</v>
      </c>
    </row>
    <row r="243" spans="2:51" s="14" customFormat="1" ht="12">
      <c r="B243" s="167"/>
      <c r="D243" s="153" t="s">
        <v>137</v>
      </c>
      <c r="E243" s="168" t="s">
        <v>3</v>
      </c>
      <c r="F243" s="169" t="s">
        <v>625</v>
      </c>
      <c r="H243" s="170">
        <v>10.4</v>
      </c>
      <c r="I243" s="171"/>
      <c r="L243" s="167"/>
      <c r="M243" s="172"/>
      <c r="N243" s="173"/>
      <c r="O243" s="173"/>
      <c r="P243" s="173"/>
      <c r="Q243" s="173"/>
      <c r="R243" s="173"/>
      <c r="S243" s="173"/>
      <c r="T243" s="174"/>
      <c r="AT243" s="168" t="s">
        <v>137</v>
      </c>
      <c r="AU243" s="168" t="s">
        <v>78</v>
      </c>
      <c r="AV243" s="14" t="s">
        <v>78</v>
      </c>
      <c r="AW243" s="14" t="s">
        <v>30</v>
      </c>
      <c r="AX243" s="14" t="s">
        <v>68</v>
      </c>
      <c r="AY243" s="168" t="s">
        <v>124</v>
      </c>
    </row>
    <row r="244" spans="2:51" s="13" customFormat="1" ht="12">
      <c r="B244" s="160"/>
      <c r="D244" s="153" t="s">
        <v>137</v>
      </c>
      <c r="E244" s="161" t="s">
        <v>3</v>
      </c>
      <c r="F244" s="162" t="s">
        <v>561</v>
      </c>
      <c r="H244" s="161" t="s">
        <v>3</v>
      </c>
      <c r="I244" s="163"/>
      <c r="L244" s="160"/>
      <c r="M244" s="164"/>
      <c r="N244" s="165"/>
      <c r="O244" s="165"/>
      <c r="P244" s="165"/>
      <c r="Q244" s="165"/>
      <c r="R244" s="165"/>
      <c r="S244" s="165"/>
      <c r="T244" s="166"/>
      <c r="AT244" s="161" t="s">
        <v>137</v>
      </c>
      <c r="AU244" s="161" t="s">
        <v>78</v>
      </c>
      <c r="AV244" s="13" t="s">
        <v>76</v>
      </c>
      <c r="AW244" s="13" t="s">
        <v>30</v>
      </c>
      <c r="AX244" s="13" t="s">
        <v>68</v>
      </c>
      <c r="AY244" s="161" t="s">
        <v>124</v>
      </c>
    </row>
    <row r="245" spans="2:51" s="14" customFormat="1" ht="12">
      <c r="B245" s="167"/>
      <c r="D245" s="153" t="s">
        <v>137</v>
      </c>
      <c r="E245" s="168" t="s">
        <v>3</v>
      </c>
      <c r="F245" s="169" t="s">
        <v>626</v>
      </c>
      <c r="H245" s="170">
        <v>6.24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8" t="s">
        <v>137</v>
      </c>
      <c r="AU245" s="168" t="s">
        <v>78</v>
      </c>
      <c r="AV245" s="14" t="s">
        <v>78</v>
      </c>
      <c r="AW245" s="14" t="s">
        <v>30</v>
      </c>
      <c r="AX245" s="14" t="s">
        <v>68</v>
      </c>
      <c r="AY245" s="168" t="s">
        <v>124</v>
      </c>
    </row>
    <row r="246" spans="2:51" s="15" customFormat="1" ht="12">
      <c r="B246" s="189"/>
      <c r="D246" s="153" t="s">
        <v>137</v>
      </c>
      <c r="E246" s="190" t="s">
        <v>3</v>
      </c>
      <c r="F246" s="191" t="s">
        <v>217</v>
      </c>
      <c r="H246" s="192">
        <v>16.64</v>
      </c>
      <c r="I246" s="193"/>
      <c r="L246" s="189"/>
      <c r="M246" s="194"/>
      <c r="N246" s="195"/>
      <c r="O246" s="195"/>
      <c r="P246" s="195"/>
      <c r="Q246" s="195"/>
      <c r="R246" s="195"/>
      <c r="S246" s="195"/>
      <c r="T246" s="196"/>
      <c r="AT246" s="190" t="s">
        <v>137</v>
      </c>
      <c r="AU246" s="190" t="s">
        <v>78</v>
      </c>
      <c r="AV246" s="15" t="s">
        <v>131</v>
      </c>
      <c r="AW246" s="15" t="s">
        <v>30</v>
      </c>
      <c r="AX246" s="15" t="s">
        <v>76</v>
      </c>
      <c r="AY246" s="190" t="s">
        <v>124</v>
      </c>
    </row>
    <row r="247" spans="1:65" s="2" customFormat="1" ht="16.5" customHeight="1">
      <c r="A247" s="34"/>
      <c r="B247" s="139"/>
      <c r="C247" s="140" t="s">
        <v>405</v>
      </c>
      <c r="D247" s="140" t="s">
        <v>126</v>
      </c>
      <c r="E247" s="141" t="s">
        <v>627</v>
      </c>
      <c r="F247" s="142" t="s">
        <v>628</v>
      </c>
      <c r="G247" s="143" t="s">
        <v>129</v>
      </c>
      <c r="H247" s="144">
        <v>9.139</v>
      </c>
      <c r="I247" s="145"/>
      <c r="J247" s="146">
        <f>ROUND(I247*H247,2)</f>
        <v>0</v>
      </c>
      <c r="K247" s="142" t="s">
        <v>130</v>
      </c>
      <c r="L247" s="35"/>
      <c r="M247" s="147" t="s">
        <v>3</v>
      </c>
      <c r="N247" s="148" t="s">
        <v>39</v>
      </c>
      <c r="O247" s="55"/>
      <c r="P247" s="149">
        <f>O247*H247</f>
        <v>0</v>
      </c>
      <c r="Q247" s="149">
        <v>0.00792</v>
      </c>
      <c r="R247" s="149">
        <f>Q247*H247</f>
        <v>0.07238088</v>
      </c>
      <c r="S247" s="149">
        <v>0</v>
      </c>
      <c r="T247" s="150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51" t="s">
        <v>131</v>
      </c>
      <c r="AT247" s="151" t="s">
        <v>126</v>
      </c>
      <c r="AU247" s="151" t="s">
        <v>78</v>
      </c>
      <c r="AY247" s="19" t="s">
        <v>124</v>
      </c>
      <c r="BE247" s="152">
        <f>IF(N247="základní",J247,0)</f>
        <v>0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9" t="s">
        <v>76</v>
      </c>
      <c r="BK247" s="152">
        <f>ROUND(I247*H247,2)</f>
        <v>0</v>
      </c>
      <c r="BL247" s="19" t="s">
        <v>131</v>
      </c>
      <c r="BM247" s="151" t="s">
        <v>629</v>
      </c>
    </row>
    <row r="248" spans="1:47" s="2" customFormat="1" ht="19.5">
      <c r="A248" s="34"/>
      <c r="B248" s="35"/>
      <c r="C248" s="34"/>
      <c r="D248" s="153" t="s">
        <v>133</v>
      </c>
      <c r="E248" s="34"/>
      <c r="F248" s="154" t="s">
        <v>630</v>
      </c>
      <c r="G248" s="34"/>
      <c r="H248" s="34"/>
      <c r="I248" s="155"/>
      <c r="J248" s="34"/>
      <c r="K248" s="34"/>
      <c r="L248" s="35"/>
      <c r="M248" s="156"/>
      <c r="N248" s="157"/>
      <c r="O248" s="55"/>
      <c r="P248" s="55"/>
      <c r="Q248" s="55"/>
      <c r="R248" s="55"/>
      <c r="S248" s="55"/>
      <c r="T248" s="56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9" t="s">
        <v>133</v>
      </c>
      <c r="AU248" s="19" t="s">
        <v>78</v>
      </c>
    </row>
    <row r="249" spans="1:47" s="2" customFormat="1" ht="12">
      <c r="A249" s="34"/>
      <c r="B249" s="35"/>
      <c r="C249" s="34"/>
      <c r="D249" s="158" t="s">
        <v>135</v>
      </c>
      <c r="E249" s="34"/>
      <c r="F249" s="159" t="s">
        <v>631</v>
      </c>
      <c r="G249" s="34"/>
      <c r="H249" s="34"/>
      <c r="I249" s="155"/>
      <c r="J249" s="34"/>
      <c r="K249" s="34"/>
      <c r="L249" s="35"/>
      <c r="M249" s="156"/>
      <c r="N249" s="157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135</v>
      </c>
      <c r="AU249" s="19" t="s">
        <v>78</v>
      </c>
    </row>
    <row r="250" spans="2:51" s="13" customFormat="1" ht="12">
      <c r="B250" s="160"/>
      <c r="D250" s="153" t="s">
        <v>137</v>
      </c>
      <c r="E250" s="161" t="s">
        <v>3</v>
      </c>
      <c r="F250" s="162" t="s">
        <v>563</v>
      </c>
      <c r="H250" s="161" t="s">
        <v>3</v>
      </c>
      <c r="I250" s="163"/>
      <c r="L250" s="160"/>
      <c r="M250" s="164"/>
      <c r="N250" s="165"/>
      <c r="O250" s="165"/>
      <c r="P250" s="165"/>
      <c r="Q250" s="165"/>
      <c r="R250" s="165"/>
      <c r="S250" s="165"/>
      <c r="T250" s="166"/>
      <c r="AT250" s="161" t="s">
        <v>137</v>
      </c>
      <c r="AU250" s="161" t="s">
        <v>78</v>
      </c>
      <c r="AV250" s="13" t="s">
        <v>76</v>
      </c>
      <c r="AW250" s="13" t="s">
        <v>30</v>
      </c>
      <c r="AX250" s="13" t="s">
        <v>68</v>
      </c>
      <c r="AY250" s="161" t="s">
        <v>124</v>
      </c>
    </row>
    <row r="251" spans="2:51" s="14" customFormat="1" ht="12">
      <c r="B251" s="167"/>
      <c r="D251" s="153" t="s">
        <v>137</v>
      </c>
      <c r="E251" s="168" t="s">
        <v>3</v>
      </c>
      <c r="F251" s="169" t="s">
        <v>632</v>
      </c>
      <c r="H251" s="170">
        <v>5.76</v>
      </c>
      <c r="I251" s="171"/>
      <c r="L251" s="167"/>
      <c r="M251" s="172"/>
      <c r="N251" s="173"/>
      <c r="O251" s="173"/>
      <c r="P251" s="173"/>
      <c r="Q251" s="173"/>
      <c r="R251" s="173"/>
      <c r="S251" s="173"/>
      <c r="T251" s="174"/>
      <c r="AT251" s="168" t="s">
        <v>137</v>
      </c>
      <c r="AU251" s="168" t="s">
        <v>78</v>
      </c>
      <c r="AV251" s="14" t="s">
        <v>78</v>
      </c>
      <c r="AW251" s="14" t="s">
        <v>30</v>
      </c>
      <c r="AX251" s="14" t="s">
        <v>68</v>
      </c>
      <c r="AY251" s="168" t="s">
        <v>124</v>
      </c>
    </row>
    <row r="252" spans="2:51" s="13" customFormat="1" ht="12">
      <c r="B252" s="160"/>
      <c r="D252" s="153" t="s">
        <v>137</v>
      </c>
      <c r="E252" s="161" t="s">
        <v>3</v>
      </c>
      <c r="F252" s="162" t="s">
        <v>561</v>
      </c>
      <c r="H252" s="161" t="s">
        <v>3</v>
      </c>
      <c r="I252" s="163"/>
      <c r="L252" s="160"/>
      <c r="M252" s="164"/>
      <c r="N252" s="165"/>
      <c r="O252" s="165"/>
      <c r="P252" s="165"/>
      <c r="Q252" s="165"/>
      <c r="R252" s="165"/>
      <c r="S252" s="165"/>
      <c r="T252" s="166"/>
      <c r="AT252" s="161" t="s">
        <v>137</v>
      </c>
      <c r="AU252" s="161" t="s">
        <v>78</v>
      </c>
      <c r="AV252" s="13" t="s">
        <v>76</v>
      </c>
      <c r="AW252" s="13" t="s">
        <v>30</v>
      </c>
      <c r="AX252" s="13" t="s">
        <v>68</v>
      </c>
      <c r="AY252" s="161" t="s">
        <v>124</v>
      </c>
    </row>
    <row r="253" spans="2:51" s="14" customFormat="1" ht="12">
      <c r="B253" s="167"/>
      <c r="D253" s="153" t="s">
        <v>137</v>
      </c>
      <c r="E253" s="168" t="s">
        <v>3</v>
      </c>
      <c r="F253" s="169" t="s">
        <v>633</v>
      </c>
      <c r="H253" s="170">
        <v>3.379</v>
      </c>
      <c r="I253" s="171"/>
      <c r="L253" s="167"/>
      <c r="M253" s="172"/>
      <c r="N253" s="173"/>
      <c r="O253" s="173"/>
      <c r="P253" s="173"/>
      <c r="Q253" s="173"/>
      <c r="R253" s="173"/>
      <c r="S253" s="173"/>
      <c r="T253" s="174"/>
      <c r="AT253" s="168" t="s">
        <v>137</v>
      </c>
      <c r="AU253" s="168" t="s">
        <v>78</v>
      </c>
      <c r="AV253" s="14" t="s">
        <v>78</v>
      </c>
      <c r="AW253" s="14" t="s">
        <v>30</v>
      </c>
      <c r="AX253" s="14" t="s">
        <v>68</v>
      </c>
      <c r="AY253" s="168" t="s">
        <v>124</v>
      </c>
    </row>
    <row r="254" spans="2:51" s="15" customFormat="1" ht="12">
      <c r="B254" s="189"/>
      <c r="D254" s="153" t="s">
        <v>137</v>
      </c>
      <c r="E254" s="190" t="s">
        <v>3</v>
      </c>
      <c r="F254" s="191" t="s">
        <v>217</v>
      </c>
      <c r="H254" s="192">
        <v>9.139</v>
      </c>
      <c r="I254" s="193"/>
      <c r="L254" s="189"/>
      <c r="M254" s="194"/>
      <c r="N254" s="195"/>
      <c r="O254" s="195"/>
      <c r="P254" s="195"/>
      <c r="Q254" s="195"/>
      <c r="R254" s="195"/>
      <c r="S254" s="195"/>
      <c r="T254" s="196"/>
      <c r="AT254" s="190" t="s">
        <v>137</v>
      </c>
      <c r="AU254" s="190" t="s">
        <v>78</v>
      </c>
      <c r="AV254" s="15" t="s">
        <v>131</v>
      </c>
      <c r="AW254" s="15" t="s">
        <v>30</v>
      </c>
      <c r="AX254" s="15" t="s">
        <v>76</v>
      </c>
      <c r="AY254" s="190" t="s">
        <v>124</v>
      </c>
    </row>
    <row r="255" spans="1:65" s="2" customFormat="1" ht="16.5" customHeight="1">
      <c r="A255" s="34"/>
      <c r="B255" s="139"/>
      <c r="C255" s="140" t="s">
        <v>412</v>
      </c>
      <c r="D255" s="140" t="s">
        <v>126</v>
      </c>
      <c r="E255" s="141" t="s">
        <v>634</v>
      </c>
      <c r="F255" s="142" t="s">
        <v>635</v>
      </c>
      <c r="G255" s="143" t="s">
        <v>129</v>
      </c>
      <c r="H255" s="144">
        <v>9.139</v>
      </c>
      <c r="I255" s="145"/>
      <c r="J255" s="146">
        <f>ROUND(I255*H255,2)</f>
        <v>0</v>
      </c>
      <c r="K255" s="142" t="s">
        <v>130</v>
      </c>
      <c r="L255" s="35"/>
      <c r="M255" s="147" t="s">
        <v>3</v>
      </c>
      <c r="N255" s="148" t="s">
        <v>39</v>
      </c>
      <c r="O255" s="55"/>
      <c r="P255" s="149">
        <f>O255*H255</f>
        <v>0</v>
      </c>
      <c r="Q255" s="149">
        <v>0</v>
      </c>
      <c r="R255" s="149">
        <f>Q255*H255</f>
        <v>0</v>
      </c>
      <c r="S255" s="149">
        <v>0</v>
      </c>
      <c r="T255" s="15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1" t="s">
        <v>131</v>
      </c>
      <c r="AT255" s="151" t="s">
        <v>126</v>
      </c>
      <c r="AU255" s="151" t="s">
        <v>78</v>
      </c>
      <c r="AY255" s="19" t="s">
        <v>124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9" t="s">
        <v>76</v>
      </c>
      <c r="BK255" s="152">
        <f>ROUND(I255*H255,2)</f>
        <v>0</v>
      </c>
      <c r="BL255" s="19" t="s">
        <v>131</v>
      </c>
      <c r="BM255" s="151" t="s">
        <v>636</v>
      </c>
    </row>
    <row r="256" spans="1:47" s="2" customFormat="1" ht="19.5">
      <c r="A256" s="34"/>
      <c r="B256" s="35"/>
      <c r="C256" s="34"/>
      <c r="D256" s="153" t="s">
        <v>133</v>
      </c>
      <c r="E256" s="34"/>
      <c r="F256" s="154" t="s">
        <v>637</v>
      </c>
      <c r="G256" s="34"/>
      <c r="H256" s="34"/>
      <c r="I256" s="155"/>
      <c r="J256" s="34"/>
      <c r="K256" s="34"/>
      <c r="L256" s="35"/>
      <c r="M256" s="156"/>
      <c r="N256" s="157"/>
      <c r="O256" s="55"/>
      <c r="P256" s="55"/>
      <c r="Q256" s="55"/>
      <c r="R256" s="55"/>
      <c r="S256" s="55"/>
      <c r="T256" s="56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9" t="s">
        <v>133</v>
      </c>
      <c r="AU256" s="19" t="s">
        <v>78</v>
      </c>
    </row>
    <row r="257" spans="1:47" s="2" customFormat="1" ht="12">
      <c r="A257" s="34"/>
      <c r="B257" s="35"/>
      <c r="C257" s="34"/>
      <c r="D257" s="158" t="s">
        <v>135</v>
      </c>
      <c r="E257" s="34"/>
      <c r="F257" s="159" t="s">
        <v>638</v>
      </c>
      <c r="G257" s="34"/>
      <c r="H257" s="34"/>
      <c r="I257" s="155"/>
      <c r="J257" s="34"/>
      <c r="K257" s="34"/>
      <c r="L257" s="35"/>
      <c r="M257" s="156"/>
      <c r="N257" s="157"/>
      <c r="O257" s="55"/>
      <c r="P257" s="55"/>
      <c r="Q257" s="55"/>
      <c r="R257" s="55"/>
      <c r="S257" s="55"/>
      <c r="T257" s="56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9" t="s">
        <v>135</v>
      </c>
      <c r="AU257" s="19" t="s">
        <v>78</v>
      </c>
    </row>
    <row r="258" spans="2:51" s="13" customFormat="1" ht="12">
      <c r="B258" s="160"/>
      <c r="D258" s="153" t="s">
        <v>137</v>
      </c>
      <c r="E258" s="161" t="s">
        <v>3</v>
      </c>
      <c r="F258" s="162" t="s">
        <v>563</v>
      </c>
      <c r="H258" s="161" t="s">
        <v>3</v>
      </c>
      <c r="I258" s="163"/>
      <c r="L258" s="160"/>
      <c r="M258" s="164"/>
      <c r="N258" s="165"/>
      <c r="O258" s="165"/>
      <c r="P258" s="165"/>
      <c r="Q258" s="165"/>
      <c r="R258" s="165"/>
      <c r="S258" s="165"/>
      <c r="T258" s="166"/>
      <c r="AT258" s="161" t="s">
        <v>137</v>
      </c>
      <c r="AU258" s="161" t="s">
        <v>78</v>
      </c>
      <c r="AV258" s="13" t="s">
        <v>76</v>
      </c>
      <c r="AW258" s="13" t="s">
        <v>30</v>
      </c>
      <c r="AX258" s="13" t="s">
        <v>68</v>
      </c>
      <c r="AY258" s="161" t="s">
        <v>124</v>
      </c>
    </row>
    <row r="259" spans="2:51" s="14" customFormat="1" ht="12">
      <c r="B259" s="167"/>
      <c r="D259" s="153" t="s">
        <v>137</v>
      </c>
      <c r="E259" s="168" t="s">
        <v>3</v>
      </c>
      <c r="F259" s="169" t="s">
        <v>632</v>
      </c>
      <c r="H259" s="170">
        <v>5.76</v>
      </c>
      <c r="I259" s="171"/>
      <c r="L259" s="167"/>
      <c r="M259" s="172"/>
      <c r="N259" s="173"/>
      <c r="O259" s="173"/>
      <c r="P259" s="173"/>
      <c r="Q259" s="173"/>
      <c r="R259" s="173"/>
      <c r="S259" s="173"/>
      <c r="T259" s="174"/>
      <c r="AT259" s="168" t="s">
        <v>137</v>
      </c>
      <c r="AU259" s="168" t="s">
        <v>78</v>
      </c>
      <c r="AV259" s="14" t="s">
        <v>78</v>
      </c>
      <c r="AW259" s="14" t="s">
        <v>30</v>
      </c>
      <c r="AX259" s="14" t="s">
        <v>68</v>
      </c>
      <c r="AY259" s="168" t="s">
        <v>124</v>
      </c>
    </row>
    <row r="260" spans="2:51" s="13" customFormat="1" ht="12">
      <c r="B260" s="160"/>
      <c r="D260" s="153" t="s">
        <v>137</v>
      </c>
      <c r="E260" s="161" t="s">
        <v>3</v>
      </c>
      <c r="F260" s="162" t="s">
        <v>561</v>
      </c>
      <c r="H260" s="161" t="s">
        <v>3</v>
      </c>
      <c r="I260" s="163"/>
      <c r="L260" s="160"/>
      <c r="M260" s="164"/>
      <c r="N260" s="165"/>
      <c r="O260" s="165"/>
      <c r="P260" s="165"/>
      <c r="Q260" s="165"/>
      <c r="R260" s="165"/>
      <c r="S260" s="165"/>
      <c r="T260" s="166"/>
      <c r="AT260" s="161" t="s">
        <v>137</v>
      </c>
      <c r="AU260" s="161" t="s">
        <v>78</v>
      </c>
      <c r="AV260" s="13" t="s">
        <v>76</v>
      </c>
      <c r="AW260" s="13" t="s">
        <v>30</v>
      </c>
      <c r="AX260" s="13" t="s">
        <v>68</v>
      </c>
      <c r="AY260" s="161" t="s">
        <v>124</v>
      </c>
    </row>
    <row r="261" spans="2:51" s="14" customFormat="1" ht="12">
      <c r="B261" s="167"/>
      <c r="D261" s="153" t="s">
        <v>137</v>
      </c>
      <c r="E261" s="168" t="s">
        <v>3</v>
      </c>
      <c r="F261" s="169" t="s">
        <v>633</v>
      </c>
      <c r="H261" s="170">
        <v>3.379</v>
      </c>
      <c r="I261" s="171"/>
      <c r="L261" s="167"/>
      <c r="M261" s="172"/>
      <c r="N261" s="173"/>
      <c r="O261" s="173"/>
      <c r="P261" s="173"/>
      <c r="Q261" s="173"/>
      <c r="R261" s="173"/>
      <c r="S261" s="173"/>
      <c r="T261" s="174"/>
      <c r="AT261" s="168" t="s">
        <v>137</v>
      </c>
      <c r="AU261" s="168" t="s">
        <v>78</v>
      </c>
      <c r="AV261" s="14" t="s">
        <v>78</v>
      </c>
      <c r="AW261" s="14" t="s">
        <v>30</v>
      </c>
      <c r="AX261" s="14" t="s">
        <v>68</v>
      </c>
      <c r="AY261" s="168" t="s">
        <v>124</v>
      </c>
    </row>
    <row r="262" spans="2:51" s="15" customFormat="1" ht="12">
      <c r="B262" s="189"/>
      <c r="D262" s="153" t="s">
        <v>137</v>
      </c>
      <c r="E262" s="190" t="s">
        <v>3</v>
      </c>
      <c r="F262" s="191" t="s">
        <v>217</v>
      </c>
      <c r="H262" s="192">
        <v>9.139</v>
      </c>
      <c r="I262" s="193"/>
      <c r="L262" s="189"/>
      <c r="M262" s="194"/>
      <c r="N262" s="195"/>
      <c r="O262" s="195"/>
      <c r="P262" s="195"/>
      <c r="Q262" s="195"/>
      <c r="R262" s="195"/>
      <c r="S262" s="195"/>
      <c r="T262" s="196"/>
      <c r="AT262" s="190" t="s">
        <v>137</v>
      </c>
      <c r="AU262" s="190" t="s">
        <v>78</v>
      </c>
      <c r="AV262" s="15" t="s">
        <v>131</v>
      </c>
      <c r="AW262" s="15" t="s">
        <v>30</v>
      </c>
      <c r="AX262" s="15" t="s">
        <v>76</v>
      </c>
      <c r="AY262" s="190" t="s">
        <v>124</v>
      </c>
    </row>
    <row r="263" spans="1:65" s="2" customFormat="1" ht="33" customHeight="1">
      <c r="A263" s="34"/>
      <c r="B263" s="139"/>
      <c r="C263" s="140" t="s">
        <v>421</v>
      </c>
      <c r="D263" s="140" t="s">
        <v>126</v>
      </c>
      <c r="E263" s="141" t="s">
        <v>639</v>
      </c>
      <c r="F263" s="142" t="s">
        <v>640</v>
      </c>
      <c r="G263" s="143" t="s">
        <v>129</v>
      </c>
      <c r="H263" s="144">
        <v>21.12</v>
      </c>
      <c r="I263" s="145"/>
      <c r="J263" s="146">
        <f>ROUND(I263*H263,2)</f>
        <v>0</v>
      </c>
      <c r="K263" s="142" t="s">
        <v>130</v>
      </c>
      <c r="L263" s="35"/>
      <c r="M263" s="147" t="s">
        <v>3</v>
      </c>
      <c r="N263" s="148" t="s">
        <v>39</v>
      </c>
      <c r="O263" s="55"/>
      <c r="P263" s="149">
        <f>O263*H263</f>
        <v>0</v>
      </c>
      <c r="Q263" s="149">
        <v>0.18051</v>
      </c>
      <c r="R263" s="149">
        <f>Q263*H263</f>
        <v>3.8123712000000003</v>
      </c>
      <c r="S263" s="149">
        <v>0</v>
      </c>
      <c r="T263" s="150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151" t="s">
        <v>131</v>
      </c>
      <c r="AT263" s="151" t="s">
        <v>126</v>
      </c>
      <c r="AU263" s="151" t="s">
        <v>78</v>
      </c>
      <c r="AY263" s="19" t="s">
        <v>124</v>
      </c>
      <c r="BE263" s="152">
        <f>IF(N263="základní",J263,0)</f>
        <v>0</v>
      </c>
      <c r="BF263" s="152">
        <f>IF(N263="snížená",J263,0)</f>
        <v>0</v>
      </c>
      <c r="BG263" s="152">
        <f>IF(N263="zákl. přenesená",J263,0)</f>
        <v>0</v>
      </c>
      <c r="BH263" s="152">
        <f>IF(N263="sníž. přenesená",J263,0)</f>
        <v>0</v>
      </c>
      <c r="BI263" s="152">
        <f>IF(N263="nulová",J263,0)</f>
        <v>0</v>
      </c>
      <c r="BJ263" s="19" t="s">
        <v>76</v>
      </c>
      <c r="BK263" s="152">
        <f>ROUND(I263*H263,2)</f>
        <v>0</v>
      </c>
      <c r="BL263" s="19" t="s">
        <v>131</v>
      </c>
      <c r="BM263" s="151" t="s">
        <v>641</v>
      </c>
    </row>
    <row r="264" spans="1:47" s="2" customFormat="1" ht="19.5">
      <c r="A264" s="34"/>
      <c r="B264" s="35"/>
      <c r="C264" s="34"/>
      <c r="D264" s="153" t="s">
        <v>133</v>
      </c>
      <c r="E264" s="34"/>
      <c r="F264" s="154" t="s">
        <v>642</v>
      </c>
      <c r="G264" s="34"/>
      <c r="H264" s="34"/>
      <c r="I264" s="155"/>
      <c r="J264" s="34"/>
      <c r="K264" s="34"/>
      <c r="L264" s="35"/>
      <c r="M264" s="156"/>
      <c r="N264" s="157"/>
      <c r="O264" s="55"/>
      <c r="P264" s="55"/>
      <c r="Q264" s="55"/>
      <c r="R264" s="55"/>
      <c r="S264" s="55"/>
      <c r="T264" s="56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9" t="s">
        <v>133</v>
      </c>
      <c r="AU264" s="19" t="s">
        <v>78</v>
      </c>
    </row>
    <row r="265" spans="1:47" s="2" customFormat="1" ht="12">
      <c r="A265" s="34"/>
      <c r="B265" s="35"/>
      <c r="C265" s="34"/>
      <c r="D265" s="158" t="s">
        <v>135</v>
      </c>
      <c r="E265" s="34"/>
      <c r="F265" s="159" t="s">
        <v>643</v>
      </c>
      <c r="G265" s="34"/>
      <c r="H265" s="34"/>
      <c r="I265" s="155"/>
      <c r="J265" s="34"/>
      <c r="K265" s="34"/>
      <c r="L265" s="35"/>
      <c r="M265" s="156"/>
      <c r="N265" s="157"/>
      <c r="O265" s="55"/>
      <c r="P265" s="55"/>
      <c r="Q265" s="55"/>
      <c r="R265" s="55"/>
      <c r="S265" s="55"/>
      <c r="T265" s="56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9" t="s">
        <v>135</v>
      </c>
      <c r="AU265" s="19" t="s">
        <v>78</v>
      </c>
    </row>
    <row r="266" spans="2:51" s="13" customFormat="1" ht="12">
      <c r="B266" s="160"/>
      <c r="D266" s="153" t="s">
        <v>137</v>
      </c>
      <c r="E266" s="161" t="s">
        <v>3</v>
      </c>
      <c r="F266" s="162" t="s">
        <v>644</v>
      </c>
      <c r="H266" s="161" t="s">
        <v>3</v>
      </c>
      <c r="I266" s="163"/>
      <c r="L266" s="160"/>
      <c r="M266" s="164"/>
      <c r="N266" s="165"/>
      <c r="O266" s="165"/>
      <c r="P266" s="165"/>
      <c r="Q266" s="165"/>
      <c r="R266" s="165"/>
      <c r="S266" s="165"/>
      <c r="T266" s="166"/>
      <c r="AT266" s="161" t="s">
        <v>137</v>
      </c>
      <c r="AU266" s="161" t="s">
        <v>78</v>
      </c>
      <c r="AV266" s="13" t="s">
        <v>76</v>
      </c>
      <c r="AW266" s="13" t="s">
        <v>30</v>
      </c>
      <c r="AX266" s="13" t="s">
        <v>68</v>
      </c>
      <c r="AY266" s="161" t="s">
        <v>124</v>
      </c>
    </row>
    <row r="267" spans="2:51" s="14" customFormat="1" ht="12">
      <c r="B267" s="167"/>
      <c r="D267" s="153" t="s">
        <v>137</v>
      </c>
      <c r="E267" s="168" t="s">
        <v>3</v>
      </c>
      <c r="F267" s="169" t="s">
        <v>645</v>
      </c>
      <c r="H267" s="170">
        <v>21.12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8" t="s">
        <v>137</v>
      </c>
      <c r="AU267" s="168" t="s">
        <v>78</v>
      </c>
      <c r="AV267" s="14" t="s">
        <v>78</v>
      </c>
      <c r="AW267" s="14" t="s">
        <v>30</v>
      </c>
      <c r="AX267" s="14" t="s">
        <v>76</v>
      </c>
      <c r="AY267" s="168" t="s">
        <v>124</v>
      </c>
    </row>
    <row r="268" spans="2:63" s="12" customFormat="1" ht="22.9" customHeight="1">
      <c r="B268" s="126"/>
      <c r="D268" s="127" t="s">
        <v>67</v>
      </c>
      <c r="E268" s="137" t="s">
        <v>157</v>
      </c>
      <c r="F268" s="137" t="s">
        <v>646</v>
      </c>
      <c r="I268" s="129"/>
      <c r="J268" s="138">
        <f>BK268</f>
        <v>0</v>
      </c>
      <c r="L268" s="126"/>
      <c r="M268" s="131"/>
      <c r="N268" s="132"/>
      <c r="O268" s="132"/>
      <c r="P268" s="133">
        <f>SUM(P269:P340)</f>
        <v>0</v>
      </c>
      <c r="Q268" s="132"/>
      <c r="R268" s="133">
        <f>SUM(R269:R340)</f>
        <v>137.76260080000003</v>
      </c>
      <c r="S268" s="132"/>
      <c r="T268" s="134">
        <f>SUM(T269:T340)</f>
        <v>0</v>
      </c>
      <c r="AR268" s="127" t="s">
        <v>76</v>
      </c>
      <c r="AT268" s="135" t="s">
        <v>67</v>
      </c>
      <c r="AU268" s="135" t="s">
        <v>76</v>
      </c>
      <c r="AY268" s="127" t="s">
        <v>124</v>
      </c>
      <c r="BK268" s="136">
        <f>SUM(BK269:BK340)</f>
        <v>0</v>
      </c>
    </row>
    <row r="269" spans="1:65" s="2" customFormat="1" ht="24.2" customHeight="1">
      <c r="A269" s="34"/>
      <c r="B269" s="139"/>
      <c r="C269" s="140" t="s">
        <v>431</v>
      </c>
      <c r="D269" s="140" t="s">
        <v>126</v>
      </c>
      <c r="E269" s="141" t="s">
        <v>647</v>
      </c>
      <c r="F269" s="142" t="s">
        <v>648</v>
      </c>
      <c r="G269" s="143" t="s">
        <v>129</v>
      </c>
      <c r="H269" s="144">
        <v>15.4</v>
      </c>
      <c r="I269" s="145"/>
      <c r="J269" s="146">
        <f>ROUND(I269*H269,2)</f>
        <v>0</v>
      </c>
      <c r="K269" s="142" t="s">
        <v>130</v>
      </c>
      <c r="L269" s="35"/>
      <c r="M269" s="147" t="s">
        <v>3</v>
      </c>
      <c r="N269" s="148" t="s">
        <v>39</v>
      </c>
      <c r="O269" s="55"/>
      <c r="P269" s="149">
        <f>O269*H269</f>
        <v>0</v>
      </c>
      <c r="Q269" s="149">
        <v>0.207</v>
      </c>
      <c r="R269" s="149">
        <f>Q269*H269</f>
        <v>3.1877999999999997</v>
      </c>
      <c r="S269" s="149">
        <v>0</v>
      </c>
      <c r="T269" s="150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51" t="s">
        <v>131</v>
      </c>
      <c r="AT269" s="151" t="s">
        <v>126</v>
      </c>
      <c r="AU269" s="151" t="s">
        <v>78</v>
      </c>
      <c r="AY269" s="19" t="s">
        <v>124</v>
      </c>
      <c r="BE269" s="152">
        <f>IF(N269="základní",J269,0)</f>
        <v>0</v>
      </c>
      <c r="BF269" s="152">
        <f>IF(N269="snížená",J269,0)</f>
        <v>0</v>
      </c>
      <c r="BG269" s="152">
        <f>IF(N269="zákl. přenesená",J269,0)</f>
        <v>0</v>
      </c>
      <c r="BH269" s="152">
        <f>IF(N269="sníž. přenesená",J269,0)</f>
        <v>0</v>
      </c>
      <c r="BI269" s="152">
        <f>IF(N269="nulová",J269,0)</f>
        <v>0</v>
      </c>
      <c r="BJ269" s="19" t="s">
        <v>76</v>
      </c>
      <c r="BK269" s="152">
        <f>ROUND(I269*H269,2)</f>
        <v>0</v>
      </c>
      <c r="BL269" s="19" t="s">
        <v>131</v>
      </c>
      <c r="BM269" s="151" t="s">
        <v>649</v>
      </c>
    </row>
    <row r="270" spans="1:47" s="2" customFormat="1" ht="19.5">
      <c r="A270" s="34"/>
      <c r="B270" s="35"/>
      <c r="C270" s="34"/>
      <c r="D270" s="153" t="s">
        <v>133</v>
      </c>
      <c r="E270" s="34"/>
      <c r="F270" s="154" t="s">
        <v>650</v>
      </c>
      <c r="G270" s="34"/>
      <c r="H270" s="34"/>
      <c r="I270" s="155"/>
      <c r="J270" s="34"/>
      <c r="K270" s="34"/>
      <c r="L270" s="35"/>
      <c r="M270" s="156"/>
      <c r="N270" s="157"/>
      <c r="O270" s="55"/>
      <c r="P270" s="55"/>
      <c r="Q270" s="55"/>
      <c r="R270" s="55"/>
      <c r="S270" s="55"/>
      <c r="T270" s="56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9" t="s">
        <v>133</v>
      </c>
      <c r="AU270" s="19" t="s">
        <v>78</v>
      </c>
    </row>
    <row r="271" spans="1:47" s="2" customFormat="1" ht="12">
      <c r="A271" s="34"/>
      <c r="B271" s="35"/>
      <c r="C271" s="34"/>
      <c r="D271" s="158" t="s">
        <v>135</v>
      </c>
      <c r="E271" s="34"/>
      <c r="F271" s="159" t="s">
        <v>651</v>
      </c>
      <c r="G271" s="34"/>
      <c r="H271" s="34"/>
      <c r="I271" s="155"/>
      <c r="J271" s="34"/>
      <c r="K271" s="34"/>
      <c r="L271" s="35"/>
      <c r="M271" s="156"/>
      <c r="N271" s="157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9" t="s">
        <v>135</v>
      </c>
      <c r="AU271" s="19" t="s">
        <v>78</v>
      </c>
    </row>
    <row r="272" spans="2:51" s="13" customFormat="1" ht="12">
      <c r="B272" s="160"/>
      <c r="D272" s="153" t="s">
        <v>137</v>
      </c>
      <c r="E272" s="161" t="s">
        <v>3</v>
      </c>
      <c r="F272" s="162" t="s">
        <v>652</v>
      </c>
      <c r="H272" s="161" t="s">
        <v>3</v>
      </c>
      <c r="I272" s="163"/>
      <c r="L272" s="160"/>
      <c r="M272" s="164"/>
      <c r="N272" s="165"/>
      <c r="O272" s="165"/>
      <c r="P272" s="165"/>
      <c r="Q272" s="165"/>
      <c r="R272" s="165"/>
      <c r="S272" s="165"/>
      <c r="T272" s="166"/>
      <c r="AT272" s="161" t="s">
        <v>137</v>
      </c>
      <c r="AU272" s="161" t="s">
        <v>78</v>
      </c>
      <c r="AV272" s="13" t="s">
        <v>76</v>
      </c>
      <c r="AW272" s="13" t="s">
        <v>30</v>
      </c>
      <c r="AX272" s="13" t="s">
        <v>68</v>
      </c>
      <c r="AY272" s="161" t="s">
        <v>124</v>
      </c>
    </row>
    <row r="273" spans="2:51" s="14" customFormat="1" ht="12">
      <c r="B273" s="167"/>
      <c r="D273" s="153" t="s">
        <v>137</v>
      </c>
      <c r="E273" s="168" t="s">
        <v>3</v>
      </c>
      <c r="F273" s="169" t="s">
        <v>653</v>
      </c>
      <c r="H273" s="170">
        <v>15.4</v>
      </c>
      <c r="I273" s="171"/>
      <c r="L273" s="167"/>
      <c r="M273" s="172"/>
      <c r="N273" s="173"/>
      <c r="O273" s="173"/>
      <c r="P273" s="173"/>
      <c r="Q273" s="173"/>
      <c r="R273" s="173"/>
      <c r="S273" s="173"/>
      <c r="T273" s="174"/>
      <c r="AT273" s="168" t="s">
        <v>137</v>
      </c>
      <c r="AU273" s="168" t="s">
        <v>78</v>
      </c>
      <c r="AV273" s="14" t="s">
        <v>78</v>
      </c>
      <c r="AW273" s="14" t="s">
        <v>30</v>
      </c>
      <c r="AX273" s="14" t="s">
        <v>76</v>
      </c>
      <c r="AY273" s="168" t="s">
        <v>124</v>
      </c>
    </row>
    <row r="274" spans="1:65" s="2" customFormat="1" ht="24.2" customHeight="1">
      <c r="A274" s="34"/>
      <c r="B274" s="139"/>
      <c r="C274" s="140" t="s">
        <v>437</v>
      </c>
      <c r="D274" s="140" t="s">
        <v>126</v>
      </c>
      <c r="E274" s="141" t="s">
        <v>654</v>
      </c>
      <c r="F274" s="142" t="s">
        <v>655</v>
      </c>
      <c r="G274" s="143" t="s">
        <v>129</v>
      </c>
      <c r="H274" s="144">
        <v>35.8</v>
      </c>
      <c r="I274" s="145"/>
      <c r="J274" s="146">
        <f>ROUND(I274*H274,2)</f>
        <v>0</v>
      </c>
      <c r="K274" s="142" t="s">
        <v>130</v>
      </c>
      <c r="L274" s="35"/>
      <c r="M274" s="147" t="s">
        <v>3</v>
      </c>
      <c r="N274" s="148" t="s">
        <v>39</v>
      </c>
      <c r="O274" s="55"/>
      <c r="P274" s="149">
        <f>O274*H274</f>
        <v>0</v>
      </c>
      <c r="Q274" s="149">
        <v>0.345</v>
      </c>
      <c r="R274" s="149">
        <f>Q274*H274</f>
        <v>12.350999999999997</v>
      </c>
      <c r="S274" s="149">
        <v>0</v>
      </c>
      <c r="T274" s="150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51" t="s">
        <v>131</v>
      </c>
      <c r="AT274" s="151" t="s">
        <v>126</v>
      </c>
      <c r="AU274" s="151" t="s">
        <v>78</v>
      </c>
      <c r="AY274" s="19" t="s">
        <v>124</v>
      </c>
      <c r="BE274" s="152">
        <f>IF(N274="základní",J274,0)</f>
        <v>0</v>
      </c>
      <c r="BF274" s="152">
        <f>IF(N274="snížená",J274,0)</f>
        <v>0</v>
      </c>
      <c r="BG274" s="152">
        <f>IF(N274="zákl. přenesená",J274,0)</f>
        <v>0</v>
      </c>
      <c r="BH274" s="152">
        <f>IF(N274="sníž. přenesená",J274,0)</f>
        <v>0</v>
      </c>
      <c r="BI274" s="152">
        <f>IF(N274="nulová",J274,0)</f>
        <v>0</v>
      </c>
      <c r="BJ274" s="19" t="s">
        <v>76</v>
      </c>
      <c r="BK274" s="152">
        <f>ROUND(I274*H274,2)</f>
        <v>0</v>
      </c>
      <c r="BL274" s="19" t="s">
        <v>131</v>
      </c>
      <c r="BM274" s="151" t="s">
        <v>656</v>
      </c>
    </row>
    <row r="275" spans="1:47" s="2" customFormat="1" ht="19.5">
      <c r="A275" s="34"/>
      <c r="B275" s="35"/>
      <c r="C275" s="34"/>
      <c r="D275" s="153" t="s">
        <v>133</v>
      </c>
      <c r="E275" s="34"/>
      <c r="F275" s="154" t="s">
        <v>657</v>
      </c>
      <c r="G275" s="34"/>
      <c r="H275" s="34"/>
      <c r="I275" s="155"/>
      <c r="J275" s="34"/>
      <c r="K275" s="34"/>
      <c r="L275" s="35"/>
      <c r="M275" s="156"/>
      <c r="N275" s="157"/>
      <c r="O275" s="55"/>
      <c r="P275" s="55"/>
      <c r="Q275" s="55"/>
      <c r="R275" s="55"/>
      <c r="S275" s="55"/>
      <c r="T275" s="56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9" t="s">
        <v>133</v>
      </c>
      <c r="AU275" s="19" t="s">
        <v>78</v>
      </c>
    </row>
    <row r="276" spans="1:47" s="2" customFormat="1" ht="12">
      <c r="A276" s="34"/>
      <c r="B276" s="35"/>
      <c r="C276" s="34"/>
      <c r="D276" s="158" t="s">
        <v>135</v>
      </c>
      <c r="E276" s="34"/>
      <c r="F276" s="159" t="s">
        <v>658</v>
      </c>
      <c r="G276" s="34"/>
      <c r="H276" s="34"/>
      <c r="I276" s="155"/>
      <c r="J276" s="34"/>
      <c r="K276" s="34"/>
      <c r="L276" s="35"/>
      <c r="M276" s="156"/>
      <c r="N276" s="157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135</v>
      </c>
      <c r="AU276" s="19" t="s">
        <v>78</v>
      </c>
    </row>
    <row r="277" spans="2:51" s="13" customFormat="1" ht="12">
      <c r="B277" s="160"/>
      <c r="D277" s="153" t="s">
        <v>137</v>
      </c>
      <c r="E277" s="161" t="s">
        <v>3</v>
      </c>
      <c r="F277" s="162" t="s">
        <v>659</v>
      </c>
      <c r="H277" s="161" t="s">
        <v>3</v>
      </c>
      <c r="I277" s="163"/>
      <c r="L277" s="160"/>
      <c r="M277" s="164"/>
      <c r="N277" s="165"/>
      <c r="O277" s="165"/>
      <c r="P277" s="165"/>
      <c r="Q277" s="165"/>
      <c r="R277" s="165"/>
      <c r="S277" s="165"/>
      <c r="T277" s="166"/>
      <c r="AT277" s="161" t="s">
        <v>137</v>
      </c>
      <c r="AU277" s="161" t="s">
        <v>78</v>
      </c>
      <c r="AV277" s="13" t="s">
        <v>76</v>
      </c>
      <c r="AW277" s="13" t="s">
        <v>30</v>
      </c>
      <c r="AX277" s="13" t="s">
        <v>68</v>
      </c>
      <c r="AY277" s="161" t="s">
        <v>124</v>
      </c>
    </row>
    <row r="278" spans="2:51" s="14" customFormat="1" ht="12">
      <c r="B278" s="167"/>
      <c r="D278" s="153" t="s">
        <v>137</v>
      </c>
      <c r="E278" s="168" t="s">
        <v>3</v>
      </c>
      <c r="F278" s="169" t="s">
        <v>660</v>
      </c>
      <c r="H278" s="170">
        <v>35.8</v>
      </c>
      <c r="I278" s="171"/>
      <c r="L278" s="167"/>
      <c r="M278" s="172"/>
      <c r="N278" s="173"/>
      <c r="O278" s="173"/>
      <c r="P278" s="173"/>
      <c r="Q278" s="173"/>
      <c r="R278" s="173"/>
      <c r="S278" s="173"/>
      <c r="T278" s="174"/>
      <c r="AT278" s="168" t="s">
        <v>137</v>
      </c>
      <c r="AU278" s="168" t="s">
        <v>78</v>
      </c>
      <c r="AV278" s="14" t="s">
        <v>78</v>
      </c>
      <c r="AW278" s="14" t="s">
        <v>30</v>
      </c>
      <c r="AX278" s="14" t="s">
        <v>76</v>
      </c>
      <c r="AY278" s="168" t="s">
        <v>124</v>
      </c>
    </row>
    <row r="279" spans="1:65" s="2" customFormat="1" ht="24.2" customHeight="1">
      <c r="A279" s="34"/>
      <c r="B279" s="139"/>
      <c r="C279" s="140" t="s">
        <v>443</v>
      </c>
      <c r="D279" s="140" t="s">
        <v>126</v>
      </c>
      <c r="E279" s="141" t="s">
        <v>654</v>
      </c>
      <c r="F279" s="142" t="s">
        <v>655</v>
      </c>
      <c r="G279" s="143" t="s">
        <v>129</v>
      </c>
      <c r="H279" s="144">
        <v>23</v>
      </c>
      <c r="I279" s="145"/>
      <c r="J279" s="146">
        <f>ROUND(I279*H279,2)</f>
        <v>0</v>
      </c>
      <c r="K279" s="142" t="s">
        <v>130</v>
      </c>
      <c r="L279" s="35"/>
      <c r="M279" s="147" t="s">
        <v>3</v>
      </c>
      <c r="N279" s="148" t="s">
        <v>39</v>
      </c>
      <c r="O279" s="55"/>
      <c r="P279" s="149">
        <f>O279*H279</f>
        <v>0</v>
      </c>
      <c r="Q279" s="149">
        <v>0.345</v>
      </c>
      <c r="R279" s="149">
        <f>Q279*H279</f>
        <v>7.935</v>
      </c>
      <c r="S279" s="149">
        <v>0</v>
      </c>
      <c r="T279" s="150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51" t="s">
        <v>131</v>
      </c>
      <c r="AT279" s="151" t="s">
        <v>126</v>
      </c>
      <c r="AU279" s="151" t="s">
        <v>78</v>
      </c>
      <c r="AY279" s="19" t="s">
        <v>124</v>
      </c>
      <c r="BE279" s="152">
        <f>IF(N279="základní",J279,0)</f>
        <v>0</v>
      </c>
      <c r="BF279" s="152">
        <f>IF(N279="snížená",J279,0)</f>
        <v>0</v>
      </c>
      <c r="BG279" s="152">
        <f>IF(N279="zákl. přenesená",J279,0)</f>
        <v>0</v>
      </c>
      <c r="BH279" s="152">
        <f>IF(N279="sníž. přenesená",J279,0)</f>
        <v>0</v>
      </c>
      <c r="BI279" s="152">
        <f>IF(N279="nulová",J279,0)</f>
        <v>0</v>
      </c>
      <c r="BJ279" s="19" t="s">
        <v>76</v>
      </c>
      <c r="BK279" s="152">
        <f>ROUND(I279*H279,2)</f>
        <v>0</v>
      </c>
      <c r="BL279" s="19" t="s">
        <v>131</v>
      </c>
      <c r="BM279" s="151" t="s">
        <v>661</v>
      </c>
    </row>
    <row r="280" spans="1:47" s="2" customFormat="1" ht="19.5">
      <c r="A280" s="34"/>
      <c r="B280" s="35"/>
      <c r="C280" s="34"/>
      <c r="D280" s="153" t="s">
        <v>133</v>
      </c>
      <c r="E280" s="34"/>
      <c r="F280" s="154" t="s">
        <v>657</v>
      </c>
      <c r="G280" s="34"/>
      <c r="H280" s="34"/>
      <c r="I280" s="155"/>
      <c r="J280" s="34"/>
      <c r="K280" s="34"/>
      <c r="L280" s="35"/>
      <c r="M280" s="156"/>
      <c r="N280" s="157"/>
      <c r="O280" s="55"/>
      <c r="P280" s="55"/>
      <c r="Q280" s="55"/>
      <c r="R280" s="55"/>
      <c r="S280" s="55"/>
      <c r="T280" s="56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9" t="s">
        <v>133</v>
      </c>
      <c r="AU280" s="19" t="s">
        <v>78</v>
      </c>
    </row>
    <row r="281" spans="1:47" s="2" customFormat="1" ht="12">
      <c r="A281" s="34"/>
      <c r="B281" s="35"/>
      <c r="C281" s="34"/>
      <c r="D281" s="158" t="s">
        <v>135</v>
      </c>
      <c r="E281" s="34"/>
      <c r="F281" s="159" t="s">
        <v>658</v>
      </c>
      <c r="G281" s="34"/>
      <c r="H281" s="34"/>
      <c r="I281" s="155"/>
      <c r="J281" s="34"/>
      <c r="K281" s="34"/>
      <c r="L281" s="35"/>
      <c r="M281" s="156"/>
      <c r="N281" s="157"/>
      <c r="O281" s="55"/>
      <c r="P281" s="55"/>
      <c r="Q281" s="55"/>
      <c r="R281" s="55"/>
      <c r="S281" s="55"/>
      <c r="T281" s="56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9" t="s">
        <v>135</v>
      </c>
      <c r="AU281" s="19" t="s">
        <v>78</v>
      </c>
    </row>
    <row r="282" spans="2:51" s="13" customFormat="1" ht="12">
      <c r="B282" s="160"/>
      <c r="D282" s="153" t="s">
        <v>137</v>
      </c>
      <c r="E282" s="161" t="s">
        <v>3</v>
      </c>
      <c r="F282" s="162" t="s">
        <v>662</v>
      </c>
      <c r="H282" s="161" t="s">
        <v>3</v>
      </c>
      <c r="I282" s="163"/>
      <c r="L282" s="160"/>
      <c r="M282" s="164"/>
      <c r="N282" s="165"/>
      <c r="O282" s="165"/>
      <c r="P282" s="165"/>
      <c r="Q282" s="165"/>
      <c r="R282" s="165"/>
      <c r="S282" s="165"/>
      <c r="T282" s="166"/>
      <c r="AT282" s="161" t="s">
        <v>137</v>
      </c>
      <c r="AU282" s="161" t="s">
        <v>78</v>
      </c>
      <c r="AV282" s="13" t="s">
        <v>76</v>
      </c>
      <c r="AW282" s="13" t="s">
        <v>30</v>
      </c>
      <c r="AX282" s="13" t="s">
        <v>68</v>
      </c>
      <c r="AY282" s="161" t="s">
        <v>124</v>
      </c>
    </row>
    <row r="283" spans="2:51" s="14" customFormat="1" ht="12">
      <c r="B283" s="167"/>
      <c r="D283" s="153" t="s">
        <v>137</v>
      </c>
      <c r="E283" s="168" t="s">
        <v>3</v>
      </c>
      <c r="F283" s="169" t="s">
        <v>360</v>
      </c>
      <c r="H283" s="170">
        <v>23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8" t="s">
        <v>137</v>
      </c>
      <c r="AU283" s="168" t="s">
        <v>78</v>
      </c>
      <c r="AV283" s="14" t="s">
        <v>78</v>
      </c>
      <c r="AW283" s="14" t="s">
        <v>30</v>
      </c>
      <c r="AX283" s="14" t="s">
        <v>76</v>
      </c>
      <c r="AY283" s="168" t="s">
        <v>124</v>
      </c>
    </row>
    <row r="284" spans="1:65" s="2" customFormat="1" ht="24.2" customHeight="1">
      <c r="A284" s="34"/>
      <c r="B284" s="139"/>
      <c r="C284" s="140" t="s">
        <v>450</v>
      </c>
      <c r="D284" s="140" t="s">
        <v>126</v>
      </c>
      <c r="E284" s="141" t="s">
        <v>663</v>
      </c>
      <c r="F284" s="142" t="s">
        <v>664</v>
      </c>
      <c r="G284" s="143" t="s">
        <v>129</v>
      </c>
      <c r="H284" s="144">
        <v>3.9</v>
      </c>
      <c r="I284" s="145"/>
      <c r="J284" s="146">
        <f>ROUND(I284*H284,2)</f>
        <v>0</v>
      </c>
      <c r="K284" s="142" t="s">
        <v>130</v>
      </c>
      <c r="L284" s="35"/>
      <c r="M284" s="147" t="s">
        <v>3</v>
      </c>
      <c r="N284" s="148" t="s">
        <v>39</v>
      </c>
      <c r="O284" s="55"/>
      <c r="P284" s="149">
        <f>O284*H284</f>
        <v>0</v>
      </c>
      <c r="Q284" s="149">
        <v>0.46</v>
      </c>
      <c r="R284" s="149">
        <f>Q284*H284</f>
        <v>1.794</v>
      </c>
      <c r="S284" s="149">
        <v>0</v>
      </c>
      <c r="T284" s="150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51" t="s">
        <v>131</v>
      </c>
      <c r="AT284" s="151" t="s">
        <v>126</v>
      </c>
      <c r="AU284" s="151" t="s">
        <v>78</v>
      </c>
      <c r="AY284" s="19" t="s">
        <v>124</v>
      </c>
      <c r="BE284" s="152">
        <f>IF(N284="základní",J284,0)</f>
        <v>0</v>
      </c>
      <c r="BF284" s="152">
        <f>IF(N284="snížená",J284,0)</f>
        <v>0</v>
      </c>
      <c r="BG284" s="152">
        <f>IF(N284="zákl. přenesená",J284,0)</f>
        <v>0</v>
      </c>
      <c r="BH284" s="152">
        <f>IF(N284="sníž. přenesená",J284,0)</f>
        <v>0</v>
      </c>
      <c r="BI284" s="152">
        <f>IF(N284="nulová",J284,0)</f>
        <v>0</v>
      </c>
      <c r="BJ284" s="19" t="s">
        <v>76</v>
      </c>
      <c r="BK284" s="152">
        <f>ROUND(I284*H284,2)</f>
        <v>0</v>
      </c>
      <c r="BL284" s="19" t="s">
        <v>131</v>
      </c>
      <c r="BM284" s="151" t="s">
        <v>665</v>
      </c>
    </row>
    <row r="285" spans="1:47" s="2" customFormat="1" ht="19.5">
      <c r="A285" s="34"/>
      <c r="B285" s="35"/>
      <c r="C285" s="34"/>
      <c r="D285" s="153" t="s">
        <v>133</v>
      </c>
      <c r="E285" s="34"/>
      <c r="F285" s="154" t="s">
        <v>666</v>
      </c>
      <c r="G285" s="34"/>
      <c r="H285" s="34"/>
      <c r="I285" s="155"/>
      <c r="J285" s="34"/>
      <c r="K285" s="34"/>
      <c r="L285" s="35"/>
      <c r="M285" s="156"/>
      <c r="N285" s="157"/>
      <c r="O285" s="55"/>
      <c r="P285" s="55"/>
      <c r="Q285" s="55"/>
      <c r="R285" s="55"/>
      <c r="S285" s="55"/>
      <c r="T285" s="56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9" t="s">
        <v>133</v>
      </c>
      <c r="AU285" s="19" t="s">
        <v>78</v>
      </c>
    </row>
    <row r="286" spans="1:47" s="2" customFormat="1" ht="12">
      <c r="A286" s="34"/>
      <c r="B286" s="35"/>
      <c r="C286" s="34"/>
      <c r="D286" s="158" t="s">
        <v>135</v>
      </c>
      <c r="E286" s="34"/>
      <c r="F286" s="159" t="s">
        <v>667</v>
      </c>
      <c r="G286" s="34"/>
      <c r="H286" s="34"/>
      <c r="I286" s="155"/>
      <c r="J286" s="34"/>
      <c r="K286" s="34"/>
      <c r="L286" s="35"/>
      <c r="M286" s="156"/>
      <c r="N286" s="157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135</v>
      </c>
      <c r="AU286" s="19" t="s">
        <v>78</v>
      </c>
    </row>
    <row r="287" spans="2:51" s="13" customFormat="1" ht="12">
      <c r="B287" s="160"/>
      <c r="D287" s="153" t="s">
        <v>137</v>
      </c>
      <c r="E287" s="161" t="s">
        <v>3</v>
      </c>
      <c r="F287" s="162" t="s">
        <v>668</v>
      </c>
      <c r="H287" s="161" t="s">
        <v>3</v>
      </c>
      <c r="I287" s="163"/>
      <c r="L287" s="160"/>
      <c r="M287" s="164"/>
      <c r="N287" s="165"/>
      <c r="O287" s="165"/>
      <c r="P287" s="165"/>
      <c r="Q287" s="165"/>
      <c r="R287" s="165"/>
      <c r="S287" s="165"/>
      <c r="T287" s="166"/>
      <c r="AT287" s="161" t="s">
        <v>137</v>
      </c>
      <c r="AU287" s="161" t="s">
        <v>78</v>
      </c>
      <c r="AV287" s="13" t="s">
        <v>76</v>
      </c>
      <c r="AW287" s="13" t="s">
        <v>30</v>
      </c>
      <c r="AX287" s="13" t="s">
        <v>68</v>
      </c>
      <c r="AY287" s="161" t="s">
        <v>124</v>
      </c>
    </row>
    <row r="288" spans="2:51" s="14" customFormat="1" ht="12">
      <c r="B288" s="167"/>
      <c r="D288" s="153" t="s">
        <v>137</v>
      </c>
      <c r="E288" s="168" t="s">
        <v>3</v>
      </c>
      <c r="F288" s="169" t="s">
        <v>669</v>
      </c>
      <c r="H288" s="170">
        <v>3.9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137</v>
      </c>
      <c r="AU288" s="168" t="s">
        <v>78</v>
      </c>
      <c r="AV288" s="14" t="s">
        <v>78</v>
      </c>
      <c r="AW288" s="14" t="s">
        <v>30</v>
      </c>
      <c r="AX288" s="14" t="s">
        <v>76</v>
      </c>
      <c r="AY288" s="168" t="s">
        <v>124</v>
      </c>
    </row>
    <row r="289" spans="1:65" s="2" customFormat="1" ht="24.2" customHeight="1">
      <c r="A289" s="34"/>
      <c r="B289" s="139"/>
      <c r="C289" s="140" t="s">
        <v>670</v>
      </c>
      <c r="D289" s="140" t="s">
        <v>126</v>
      </c>
      <c r="E289" s="141" t="s">
        <v>671</v>
      </c>
      <c r="F289" s="142" t="s">
        <v>672</v>
      </c>
      <c r="G289" s="143" t="s">
        <v>129</v>
      </c>
      <c r="H289" s="144">
        <v>28.4</v>
      </c>
      <c r="I289" s="145"/>
      <c r="J289" s="146">
        <f>ROUND(I289*H289,2)</f>
        <v>0</v>
      </c>
      <c r="K289" s="142" t="s">
        <v>130</v>
      </c>
      <c r="L289" s="35"/>
      <c r="M289" s="147" t="s">
        <v>3</v>
      </c>
      <c r="N289" s="148" t="s">
        <v>39</v>
      </c>
      <c r="O289" s="55"/>
      <c r="P289" s="149">
        <f>O289*H289</f>
        <v>0</v>
      </c>
      <c r="Q289" s="149">
        <v>0.398</v>
      </c>
      <c r="R289" s="149">
        <f>Q289*H289</f>
        <v>11.3032</v>
      </c>
      <c r="S289" s="149">
        <v>0</v>
      </c>
      <c r="T289" s="150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51" t="s">
        <v>131</v>
      </c>
      <c r="AT289" s="151" t="s">
        <v>126</v>
      </c>
      <c r="AU289" s="151" t="s">
        <v>78</v>
      </c>
      <c r="AY289" s="19" t="s">
        <v>124</v>
      </c>
      <c r="BE289" s="152">
        <f>IF(N289="základní",J289,0)</f>
        <v>0</v>
      </c>
      <c r="BF289" s="152">
        <f>IF(N289="snížená",J289,0)</f>
        <v>0</v>
      </c>
      <c r="BG289" s="152">
        <f>IF(N289="zákl. přenesená",J289,0)</f>
        <v>0</v>
      </c>
      <c r="BH289" s="152">
        <f>IF(N289="sníž. přenesená",J289,0)</f>
        <v>0</v>
      </c>
      <c r="BI289" s="152">
        <f>IF(N289="nulová",J289,0)</f>
        <v>0</v>
      </c>
      <c r="BJ289" s="19" t="s">
        <v>76</v>
      </c>
      <c r="BK289" s="152">
        <f>ROUND(I289*H289,2)</f>
        <v>0</v>
      </c>
      <c r="BL289" s="19" t="s">
        <v>131</v>
      </c>
      <c r="BM289" s="151" t="s">
        <v>673</v>
      </c>
    </row>
    <row r="290" spans="1:47" s="2" customFormat="1" ht="29.25">
      <c r="A290" s="34"/>
      <c r="B290" s="35"/>
      <c r="C290" s="34"/>
      <c r="D290" s="153" t="s">
        <v>133</v>
      </c>
      <c r="E290" s="34"/>
      <c r="F290" s="154" t="s">
        <v>674</v>
      </c>
      <c r="G290" s="34"/>
      <c r="H290" s="34"/>
      <c r="I290" s="155"/>
      <c r="J290" s="34"/>
      <c r="K290" s="34"/>
      <c r="L290" s="35"/>
      <c r="M290" s="156"/>
      <c r="N290" s="157"/>
      <c r="O290" s="55"/>
      <c r="P290" s="55"/>
      <c r="Q290" s="55"/>
      <c r="R290" s="55"/>
      <c r="S290" s="55"/>
      <c r="T290" s="56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9" t="s">
        <v>133</v>
      </c>
      <c r="AU290" s="19" t="s">
        <v>78</v>
      </c>
    </row>
    <row r="291" spans="1:47" s="2" customFormat="1" ht="12">
      <c r="A291" s="34"/>
      <c r="B291" s="35"/>
      <c r="C291" s="34"/>
      <c r="D291" s="158" t="s">
        <v>135</v>
      </c>
      <c r="E291" s="34"/>
      <c r="F291" s="159" t="s">
        <v>675</v>
      </c>
      <c r="G291" s="34"/>
      <c r="H291" s="34"/>
      <c r="I291" s="155"/>
      <c r="J291" s="34"/>
      <c r="K291" s="34"/>
      <c r="L291" s="35"/>
      <c r="M291" s="156"/>
      <c r="N291" s="157"/>
      <c r="O291" s="55"/>
      <c r="P291" s="55"/>
      <c r="Q291" s="55"/>
      <c r="R291" s="55"/>
      <c r="S291" s="55"/>
      <c r="T291" s="56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9" t="s">
        <v>135</v>
      </c>
      <c r="AU291" s="19" t="s">
        <v>78</v>
      </c>
    </row>
    <row r="292" spans="1:47" s="2" customFormat="1" ht="39">
      <c r="A292" s="34"/>
      <c r="B292" s="35"/>
      <c r="C292" s="34"/>
      <c r="D292" s="153" t="s">
        <v>297</v>
      </c>
      <c r="E292" s="34"/>
      <c r="F292" s="197" t="s">
        <v>676</v>
      </c>
      <c r="G292" s="34"/>
      <c r="H292" s="34"/>
      <c r="I292" s="155"/>
      <c r="J292" s="34"/>
      <c r="K292" s="34"/>
      <c r="L292" s="35"/>
      <c r="M292" s="156"/>
      <c r="N292" s="157"/>
      <c r="O292" s="55"/>
      <c r="P292" s="55"/>
      <c r="Q292" s="55"/>
      <c r="R292" s="55"/>
      <c r="S292" s="55"/>
      <c r="T292" s="56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9" t="s">
        <v>297</v>
      </c>
      <c r="AU292" s="19" t="s">
        <v>78</v>
      </c>
    </row>
    <row r="293" spans="2:51" s="13" customFormat="1" ht="12">
      <c r="B293" s="160"/>
      <c r="D293" s="153" t="s">
        <v>137</v>
      </c>
      <c r="E293" s="161" t="s">
        <v>3</v>
      </c>
      <c r="F293" s="162" t="s">
        <v>467</v>
      </c>
      <c r="H293" s="161" t="s">
        <v>3</v>
      </c>
      <c r="I293" s="163"/>
      <c r="L293" s="160"/>
      <c r="M293" s="164"/>
      <c r="N293" s="165"/>
      <c r="O293" s="165"/>
      <c r="P293" s="165"/>
      <c r="Q293" s="165"/>
      <c r="R293" s="165"/>
      <c r="S293" s="165"/>
      <c r="T293" s="166"/>
      <c r="AT293" s="161" t="s">
        <v>137</v>
      </c>
      <c r="AU293" s="161" t="s">
        <v>78</v>
      </c>
      <c r="AV293" s="13" t="s">
        <v>76</v>
      </c>
      <c r="AW293" s="13" t="s">
        <v>30</v>
      </c>
      <c r="AX293" s="13" t="s">
        <v>68</v>
      </c>
      <c r="AY293" s="161" t="s">
        <v>124</v>
      </c>
    </row>
    <row r="294" spans="2:51" s="14" customFormat="1" ht="12">
      <c r="B294" s="167"/>
      <c r="D294" s="153" t="s">
        <v>137</v>
      </c>
      <c r="E294" s="168" t="s">
        <v>3</v>
      </c>
      <c r="F294" s="169" t="s">
        <v>468</v>
      </c>
      <c r="H294" s="170">
        <v>28.4</v>
      </c>
      <c r="I294" s="171"/>
      <c r="L294" s="167"/>
      <c r="M294" s="172"/>
      <c r="N294" s="173"/>
      <c r="O294" s="173"/>
      <c r="P294" s="173"/>
      <c r="Q294" s="173"/>
      <c r="R294" s="173"/>
      <c r="S294" s="173"/>
      <c r="T294" s="174"/>
      <c r="AT294" s="168" t="s">
        <v>137</v>
      </c>
      <c r="AU294" s="168" t="s">
        <v>78</v>
      </c>
      <c r="AV294" s="14" t="s">
        <v>78</v>
      </c>
      <c r="AW294" s="14" t="s">
        <v>30</v>
      </c>
      <c r="AX294" s="14" t="s">
        <v>76</v>
      </c>
      <c r="AY294" s="168" t="s">
        <v>124</v>
      </c>
    </row>
    <row r="295" spans="1:65" s="2" customFormat="1" ht="24.2" customHeight="1">
      <c r="A295" s="34"/>
      <c r="B295" s="139"/>
      <c r="C295" s="140" t="s">
        <v>677</v>
      </c>
      <c r="D295" s="140" t="s">
        <v>126</v>
      </c>
      <c r="E295" s="141" t="s">
        <v>678</v>
      </c>
      <c r="F295" s="142" t="s">
        <v>679</v>
      </c>
      <c r="G295" s="143" t="s">
        <v>129</v>
      </c>
      <c r="H295" s="144">
        <v>133</v>
      </c>
      <c r="I295" s="145"/>
      <c r="J295" s="146">
        <f>ROUND(I295*H295,2)</f>
        <v>0</v>
      </c>
      <c r="K295" s="142" t="s">
        <v>130</v>
      </c>
      <c r="L295" s="35"/>
      <c r="M295" s="147" t="s">
        <v>3</v>
      </c>
      <c r="N295" s="148" t="s">
        <v>39</v>
      </c>
      <c r="O295" s="55"/>
      <c r="P295" s="149">
        <f>O295*H295</f>
        <v>0</v>
      </c>
      <c r="Q295" s="149">
        <v>0.46</v>
      </c>
      <c r="R295" s="149">
        <f>Q295*H295</f>
        <v>61.18</v>
      </c>
      <c r="S295" s="149">
        <v>0</v>
      </c>
      <c r="T295" s="150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51" t="s">
        <v>131</v>
      </c>
      <c r="AT295" s="151" t="s">
        <v>126</v>
      </c>
      <c r="AU295" s="151" t="s">
        <v>78</v>
      </c>
      <c r="AY295" s="19" t="s">
        <v>124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9" t="s">
        <v>76</v>
      </c>
      <c r="BK295" s="152">
        <f>ROUND(I295*H295,2)</f>
        <v>0</v>
      </c>
      <c r="BL295" s="19" t="s">
        <v>131</v>
      </c>
      <c r="BM295" s="151" t="s">
        <v>680</v>
      </c>
    </row>
    <row r="296" spans="1:47" s="2" customFormat="1" ht="19.5">
      <c r="A296" s="34"/>
      <c r="B296" s="35"/>
      <c r="C296" s="34"/>
      <c r="D296" s="153" t="s">
        <v>133</v>
      </c>
      <c r="E296" s="34"/>
      <c r="F296" s="154" t="s">
        <v>681</v>
      </c>
      <c r="G296" s="34"/>
      <c r="H296" s="34"/>
      <c r="I296" s="155"/>
      <c r="J296" s="34"/>
      <c r="K296" s="34"/>
      <c r="L296" s="35"/>
      <c r="M296" s="156"/>
      <c r="N296" s="157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133</v>
      </c>
      <c r="AU296" s="19" t="s">
        <v>78</v>
      </c>
    </row>
    <row r="297" spans="1:47" s="2" customFormat="1" ht="12">
      <c r="A297" s="34"/>
      <c r="B297" s="35"/>
      <c r="C297" s="34"/>
      <c r="D297" s="158" t="s">
        <v>135</v>
      </c>
      <c r="E297" s="34"/>
      <c r="F297" s="159" t="s">
        <v>682</v>
      </c>
      <c r="G297" s="34"/>
      <c r="H297" s="34"/>
      <c r="I297" s="155"/>
      <c r="J297" s="34"/>
      <c r="K297" s="34"/>
      <c r="L297" s="35"/>
      <c r="M297" s="156"/>
      <c r="N297" s="157"/>
      <c r="O297" s="55"/>
      <c r="P297" s="55"/>
      <c r="Q297" s="55"/>
      <c r="R297" s="55"/>
      <c r="S297" s="55"/>
      <c r="T297" s="56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9" t="s">
        <v>135</v>
      </c>
      <c r="AU297" s="19" t="s">
        <v>78</v>
      </c>
    </row>
    <row r="298" spans="2:51" s="13" customFormat="1" ht="12">
      <c r="B298" s="160"/>
      <c r="D298" s="153" t="s">
        <v>137</v>
      </c>
      <c r="E298" s="161" t="s">
        <v>3</v>
      </c>
      <c r="F298" s="162" t="s">
        <v>683</v>
      </c>
      <c r="H298" s="161" t="s">
        <v>3</v>
      </c>
      <c r="I298" s="163"/>
      <c r="L298" s="160"/>
      <c r="M298" s="164"/>
      <c r="N298" s="165"/>
      <c r="O298" s="165"/>
      <c r="P298" s="165"/>
      <c r="Q298" s="165"/>
      <c r="R298" s="165"/>
      <c r="S298" s="165"/>
      <c r="T298" s="166"/>
      <c r="AT298" s="161" t="s">
        <v>137</v>
      </c>
      <c r="AU298" s="161" t="s">
        <v>78</v>
      </c>
      <c r="AV298" s="13" t="s">
        <v>76</v>
      </c>
      <c r="AW298" s="13" t="s">
        <v>30</v>
      </c>
      <c r="AX298" s="13" t="s">
        <v>68</v>
      </c>
      <c r="AY298" s="161" t="s">
        <v>124</v>
      </c>
    </row>
    <row r="299" spans="2:51" s="14" customFormat="1" ht="12">
      <c r="B299" s="167"/>
      <c r="D299" s="153" t="s">
        <v>137</v>
      </c>
      <c r="E299" s="168" t="s">
        <v>3</v>
      </c>
      <c r="F299" s="169" t="s">
        <v>684</v>
      </c>
      <c r="H299" s="170">
        <v>133</v>
      </c>
      <c r="I299" s="171"/>
      <c r="L299" s="167"/>
      <c r="M299" s="172"/>
      <c r="N299" s="173"/>
      <c r="O299" s="173"/>
      <c r="P299" s="173"/>
      <c r="Q299" s="173"/>
      <c r="R299" s="173"/>
      <c r="S299" s="173"/>
      <c r="T299" s="174"/>
      <c r="AT299" s="168" t="s">
        <v>137</v>
      </c>
      <c r="AU299" s="168" t="s">
        <v>78</v>
      </c>
      <c r="AV299" s="14" t="s">
        <v>78</v>
      </c>
      <c r="AW299" s="14" t="s">
        <v>30</v>
      </c>
      <c r="AX299" s="14" t="s">
        <v>76</v>
      </c>
      <c r="AY299" s="168" t="s">
        <v>124</v>
      </c>
    </row>
    <row r="300" spans="1:65" s="2" customFormat="1" ht="24.2" customHeight="1">
      <c r="A300" s="34"/>
      <c r="B300" s="139"/>
      <c r="C300" s="140" t="s">
        <v>685</v>
      </c>
      <c r="D300" s="140" t="s">
        <v>126</v>
      </c>
      <c r="E300" s="141" t="s">
        <v>686</v>
      </c>
      <c r="F300" s="142" t="s">
        <v>687</v>
      </c>
      <c r="G300" s="143" t="s">
        <v>129</v>
      </c>
      <c r="H300" s="144">
        <v>7.25</v>
      </c>
      <c r="I300" s="145"/>
      <c r="J300" s="146">
        <f>ROUND(I300*H300,2)</f>
        <v>0</v>
      </c>
      <c r="K300" s="142" t="s">
        <v>130</v>
      </c>
      <c r="L300" s="35"/>
      <c r="M300" s="147" t="s">
        <v>3</v>
      </c>
      <c r="N300" s="148" t="s">
        <v>39</v>
      </c>
      <c r="O300" s="55"/>
      <c r="P300" s="149">
        <f>O300*H300</f>
        <v>0</v>
      </c>
      <c r="Q300" s="149">
        <v>0.612</v>
      </c>
      <c r="R300" s="149">
        <f>Q300*H300</f>
        <v>4.437</v>
      </c>
      <c r="S300" s="149">
        <v>0</v>
      </c>
      <c r="T300" s="150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1" t="s">
        <v>131</v>
      </c>
      <c r="AT300" s="151" t="s">
        <v>126</v>
      </c>
      <c r="AU300" s="151" t="s">
        <v>78</v>
      </c>
      <c r="AY300" s="19" t="s">
        <v>124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9" t="s">
        <v>76</v>
      </c>
      <c r="BK300" s="152">
        <f>ROUND(I300*H300,2)</f>
        <v>0</v>
      </c>
      <c r="BL300" s="19" t="s">
        <v>131</v>
      </c>
      <c r="BM300" s="151" t="s">
        <v>688</v>
      </c>
    </row>
    <row r="301" spans="1:47" s="2" customFormat="1" ht="12">
      <c r="A301" s="34"/>
      <c r="B301" s="35"/>
      <c r="C301" s="34"/>
      <c r="D301" s="153" t="s">
        <v>133</v>
      </c>
      <c r="E301" s="34"/>
      <c r="F301" s="154" t="s">
        <v>689</v>
      </c>
      <c r="G301" s="34"/>
      <c r="H301" s="34"/>
      <c r="I301" s="155"/>
      <c r="J301" s="34"/>
      <c r="K301" s="34"/>
      <c r="L301" s="35"/>
      <c r="M301" s="156"/>
      <c r="N301" s="157"/>
      <c r="O301" s="55"/>
      <c r="P301" s="55"/>
      <c r="Q301" s="55"/>
      <c r="R301" s="55"/>
      <c r="S301" s="55"/>
      <c r="T301" s="56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9" t="s">
        <v>133</v>
      </c>
      <c r="AU301" s="19" t="s">
        <v>78</v>
      </c>
    </row>
    <row r="302" spans="1:47" s="2" customFormat="1" ht="12">
      <c r="A302" s="34"/>
      <c r="B302" s="35"/>
      <c r="C302" s="34"/>
      <c r="D302" s="158" t="s">
        <v>135</v>
      </c>
      <c r="E302" s="34"/>
      <c r="F302" s="159" t="s">
        <v>690</v>
      </c>
      <c r="G302" s="34"/>
      <c r="H302" s="34"/>
      <c r="I302" s="155"/>
      <c r="J302" s="34"/>
      <c r="K302" s="34"/>
      <c r="L302" s="35"/>
      <c r="M302" s="156"/>
      <c r="N302" s="157"/>
      <c r="O302" s="55"/>
      <c r="P302" s="55"/>
      <c r="Q302" s="55"/>
      <c r="R302" s="55"/>
      <c r="S302" s="55"/>
      <c r="T302" s="56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135</v>
      </c>
      <c r="AU302" s="19" t="s">
        <v>78</v>
      </c>
    </row>
    <row r="303" spans="2:51" s="13" customFormat="1" ht="12">
      <c r="B303" s="160"/>
      <c r="D303" s="153" t="s">
        <v>137</v>
      </c>
      <c r="E303" s="161" t="s">
        <v>3</v>
      </c>
      <c r="F303" s="162" t="s">
        <v>691</v>
      </c>
      <c r="H303" s="161" t="s">
        <v>3</v>
      </c>
      <c r="I303" s="163"/>
      <c r="L303" s="160"/>
      <c r="M303" s="164"/>
      <c r="N303" s="165"/>
      <c r="O303" s="165"/>
      <c r="P303" s="165"/>
      <c r="Q303" s="165"/>
      <c r="R303" s="165"/>
      <c r="S303" s="165"/>
      <c r="T303" s="166"/>
      <c r="AT303" s="161" t="s">
        <v>137</v>
      </c>
      <c r="AU303" s="161" t="s">
        <v>78</v>
      </c>
      <c r="AV303" s="13" t="s">
        <v>76</v>
      </c>
      <c r="AW303" s="13" t="s">
        <v>30</v>
      </c>
      <c r="AX303" s="13" t="s">
        <v>68</v>
      </c>
      <c r="AY303" s="161" t="s">
        <v>124</v>
      </c>
    </row>
    <row r="304" spans="2:51" s="14" customFormat="1" ht="12">
      <c r="B304" s="167"/>
      <c r="D304" s="153" t="s">
        <v>137</v>
      </c>
      <c r="E304" s="168" t="s">
        <v>3</v>
      </c>
      <c r="F304" s="169" t="s">
        <v>692</v>
      </c>
      <c r="H304" s="170">
        <v>7.25</v>
      </c>
      <c r="I304" s="171"/>
      <c r="L304" s="167"/>
      <c r="M304" s="172"/>
      <c r="N304" s="173"/>
      <c r="O304" s="173"/>
      <c r="P304" s="173"/>
      <c r="Q304" s="173"/>
      <c r="R304" s="173"/>
      <c r="S304" s="173"/>
      <c r="T304" s="174"/>
      <c r="AT304" s="168" t="s">
        <v>137</v>
      </c>
      <c r="AU304" s="168" t="s">
        <v>78</v>
      </c>
      <c r="AV304" s="14" t="s">
        <v>78</v>
      </c>
      <c r="AW304" s="14" t="s">
        <v>30</v>
      </c>
      <c r="AX304" s="14" t="s">
        <v>76</v>
      </c>
      <c r="AY304" s="168" t="s">
        <v>124</v>
      </c>
    </row>
    <row r="305" spans="1:65" s="2" customFormat="1" ht="33" customHeight="1">
      <c r="A305" s="34"/>
      <c r="B305" s="139"/>
      <c r="C305" s="140" t="s">
        <v>693</v>
      </c>
      <c r="D305" s="140" t="s">
        <v>126</v>
      </c>
      <c r="E305" s="141" t="s">
        <v>694</v>
      </c>
      <c r="F305" s="142" t="s">
        <v>695</v>
      </c>
      <c r="G305" s="143" t="s">
        <v>129</v>
      </c>
      <c r="H305" s="144">
        <v>12.2</v>
      </c>
      <c r="I305" s="145"/>
      <c r="J305" s="146">
        <f>ROUND(I305*H305,2)</f>
        <v>0</v>
      </c>
      <c r="K305" s="142" t="s">
        <v>130</v>
      </c>
      <c r="L305" s="35"/>
      <c r="M305" s="147" t="s">
        <v>3</v>
      </c>
      <c r="N305" s="148" t="s">
        <v>39</v>
      </c>
      <c r="O305" s="55"/>
      <c r="P305" s="149">
        <f>O305*H305</f>
        <v>0</v>
      </c>
      <c r="Q305" s="149">
        <v>0.04</v>
      </c>
      <c r="R305" s="149">
        <f>Q305*H305</f>
        <v>0.488</v>
      </c>
      <c r="S305" s="149">
        <v>0</v>
      </c>
      <c r="T305" s="150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51" t="s">
        <v>131</v>
      </c>
      <c r="AT305" s="151" t="s">
        <v>126</v>
      </c>
      <c r="AU305" s="151" t="s">
        <v>78</v>
      </c>
      <c r="AY305" s="19" t="s">
        <v>124</v>
      </c>
      <c r="BE305" s="152">
        <f>IF(N305="základní",J305,0)</f>
        <v>0</v>
      </c>
      <c r="BF305" s="152">
        <f>IF(N305="snížená",J305,0)</f>
        <v>0</v>
      </c>
      <c r="BG305" s="152">
        <f>IF(N305="zákl. přenesená",J305,0)</f>
        <v>0</v>
      </c>
      <c r="BH305" s="152">
        <f>IF(N305="sníž. přenesená",J305,0)</f>
        <v>0</v>
      </c>
      <c r="BI305" s="152">
        <f>IF(N305="nulová",J305,0)</f>
        <v>0</v>
      </c>
      <c r="BJ305" s="19" t="s">
        <v>76</v>
      </c>
      <c r="BK305" s="152">
        <f>ROUND(I305*H305,2)</f>
        <v>0</v>
      </c>
      <c r="BL305" s="19" t="s">
        <v>131</v>
      </c>
      <c r="BM305" s="151" t="s">
        <v>696</v>
      </c>
    </row>
    <row r="306" spans="1:47" s="2" customFormat="1" ht="39">
      <c r="A306" s="34"/>
      <c r="B306" s="35"/>
      <c r="C306" s="34"/>
      <c r="D306" s="153" t="s">
        <v>133</v>
      </c>
      <c r="E306" s="34"/>
      <c r="F306" s="154" t="s">
        <v>697</v>
      </c>
      <c r="G306" s="34"/>
      <c r="H306" s="34"/>
      <c r="I306" s="155"/>
      <c r="J306" s="34"/>
      <c r="K306" s="34"/>
      <c r="L306" s="35"/>
      <c r="M306" s="156"/>
      <c r="N306" s="157"/>
      <c r="O306" s="55"/>
      <c r="P306" s="55"/>
      <c r="Q306" s="55"/>
      <c r="R306" s="55"/>
      <c r="S306" s="55"/>
      <c r="T306" s="56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9" t="s">
        <v>133</v>
      </c>
      <c r="AU306" s="19" t="s">
        <v>78</v>
      </c>
    </row>
    <row r="307" spans="1:47" s="2" customFormat="1" ht="12">
      <c r="A307" s="34"/>
      <c r="B307" s="35"/>
      <c r="C307" s="34"/>
      <c r="D307" s="158" t="s">
        <v>135</v>
      </c>
      <c r="E307" s="34"/>
      <c r="F307" s="159" t="s">
        <v>698</v>
      </c>
      <c r="G307" s="34"/>
      <c r="H307" s="34"/>
      <c r="I307" s="155"/>
      <c r="J307" s="34"/>
      <c r="K307" s="34"/>
      <c r="L307" s="35"/>
      <c r="M307" s="156"/>
      <c r="N307" s="157"/>
      <c r="O307" s="55"/>
      <c r="P307" s="55"/>
      <c r="Q307" s="55"/>
      <c r="R307" s="55"/>
      <c r="S307" s="55"/>
      <c r="T307" s="56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9" t="s">
        <v>135</v>
      </c>
      <c r="AU307" s="19" t="s">
        <v>78</v>
      </c>
    </row>
    <row r="308" spans="2:51" s="13" customFormat="1" ht="12">
      <c r="B308" s="160"/>
      <c r="D308" s="153" t="s">
        <v>137</v>
      </c>
      <c r="E308" s="161" t="s">
        <v>3</v>
      </c>
      <c r="F308" s="162" t="s">
        <v>699</v>
      </c>
      <c r="H308" s="161" t="s">
        <v>3</v>
      </c>
      <c r="I308" s="163"/>
      <c r="L308" s="160"/>
      <c r="M308" s="164"/>
      <c r="N308" s="165"/>
      <c r="O308" s="165"/>
      <c r="P308" s="165"/>
      <c r="Q308" s="165"/>
      <c r="R308" s="165"/>
      <c r="S308" s="165"/>
      <c r="T308" s="166"/>
      <c r="AT308" s="161" t="s">
        <v>137</v>
      </c>
      <c r="AU308" s="161" t="s">
        <v>78</v>
      </c>
      <c r="AV308" s="13" t="s">
        <v>76</v>
      </c>
      <c r="AW308" s="13" t="s">
        <v>30</v>
      </c>
      <c r="AX308" s="13" t="s">
        <v>68</v>
      </c>
      <c r="AY308" s="161" t="s">
        <v>124</v>
      </c>
    </row>
    <row r="309" spans="2:51" s="14" customFormat="1" ht="12">
      <c r="B309" s="167"/>
      <c r="D309" s="153" t="s">
        <v>137</v>
      </c>
      <c r="E309" s="168" t="s">
        <v>3</v>
      </c>
      <c r="F309" s="169" t="s">
        <v>700</v>
      </c>
      <c r="H309" s="170">
        <v>12.2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8" t="s">
        <v>137</v>
      </c>
      <c r="AU309" s="168" t="s">
        <v>78</v>
      </c>
      <c r="AV309" s="14" t="s">
        <v>78</v>
      </c>
      <c r="AW309" s="14" t="s">
        <v>30</v>
      </c>
      <c r="AX309" s="14" t="s">
        <v>76</v>
      </c>
      <c r="AY309" s="168" t="s">
        <v>124</v>
      </c>
    </row>
    <row r="310" spans="1:65" s="2" customFormat="1" ht="24.2" customHeight="1">
      <c r="A310" s="34"/>
      <c r="B310" s="139"/>
      <c r="C310" s="175" t="s">
        <v>701</v>
      </c>
      <c r="D310" s="175" t="s">
        <v>158</v>
      </c>
      <c r="E310" s="176" t="s">
        <v>702</v>
      </c>
      <c r="F310" s="177" t="s">
        <v>703</v>
      </c>
      <c r="G310" s="178" t="s">
        <v>129</v>
      </c>
      <c r="H310" s="179">
        <v>12.322</v>
      </c>
      <c r="I310" s="180"/>
      <c r="J310" s="181">
        <f>ROUND(I310*H310,2)</f>
        <v>0</v>
      </c>
      <c r="K310" s="177" t="s">
        <v>130</v>
      </c>
      <c r="L310" s="182"/>
      <c r="M310" s="183" t="s">
        <v>3</v>
      </c>
      <c r="N310" s="184" t="s">
        <v>39</v>
      </c>
      <c r="O310" s="55"/>
      <c r="P310" s="149">
        <f>O310*H310</f>
        <v>0</v>
      </c>
      <c r="Q310" s="149">
        <v>0.0044</v>
      </c>
      <c r="R310" s="149">
        <f>Q310*H310</f>
        <v>0.0542168</v>
      </c>
      <c r="S310" s="149">
        <v>0</v>
      </c>
      <c r="T310" s="150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1" t="s">
        <v>162</v>
      </c>
      <c r="AT310" s="151" t="s">
        <v>158</v>
      </c>
      <c r="AU310" s="151" t="s">
        <v>78</v>
      </c>
      <c r="AY310" s="19" t="s">
        <v>124</v>
      </c>
      <c r="BE310" s="152">
        <f>IF(N310="základní",J310,0)</f>
        <v>0</v>
      </c>
      <c r="BF310" s="152">
        <f>IF(N310="snížená",J310,0)</f>
        <v>0</v>
      </c>
      <c r="BG310" s="152">
        <f>IF(N310="zákl. přenesená",J310,0)</f>
        <v>0</v>
      </c>
      <c r="BH310" s="152">
        <f>IF(N310="sníž. přenesená",J310,0)</f>
        <v>0</v>
      </c>
      <c r="BI310" s="152">
        <f>IF(N310="nulová",J310,0)</f>
        <v>0</v>
      </c>
      <c r="BJ310" s="19" t="s">
        <v>76</v>
      </c>
      <c r="BK310" s="152">
        <f>ROUND(I310*H310,2)</f>
        <v>0</v>
      </c>
      <c r="BL310" s="19" t="s">
        <v>131</v>
      </c>
      <c r="BM310" s="151" t="s">
        <v>704</v>
      </c>
    </row>
    <row r="311" spans="1:47" s="2" customFormat="1" ht="19.5">
      <c r="A311" s="34"/>
      <c r="B311" s="35"/>
      <c r="C311" s="34"/>
      <c r="D311" s="153" t="s">
        <v>133</v>
      </c>
      <c r="E311" s="34"/>
      <c r="F311" s="154" t="s">
        <v>703</v>
      </c>
      <c r="G311" s="34"/>
      <c r="H311" s="34"/>
      <c r="I311" s="155"/>
      <c r="J311" s="34"/>
      <c r="K311" s="34"/>
      <c r="L311" s="35"/>
      <c r="M311" s="156"/>
      <c r="N311" s="157"/>
      <c r="O311" s="55"/>
      <c r="P311" s="55"/>
      <c r="Q311" s="55"/>
      <c r="R311" s="55"/>
      <c r="S311" s="55"/>
      <c r="T311" s="56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9" t="s">
        <v>133</v>
      </c>
      <c r="AU311" s="19" t="s">
        <v>78</v>
      </c>
    </row>
    <row r="312" spans="2:51" s="14" customFormat="1" ht="12">
      <c r="B312" s="167"/>
      <c r="D312" s="153" t="s">
        <v>137</v>
      </c>
      <c r="F312" s="169" t="s">
        <v>705</v>
      </c>
      <c r="H312" s="170">
        <v>12.322</v>
      </c>
      <c r="I312" s="171"/>
      <c r="L312" s="167"/>
      <c r="M312" s="172"/>
      <c r="N312" s="173"/>
      <c r="O312" s="173"/>
      <c r="P312" s="173"/>
      <c r="Q312" s="173"/>
      <c r="R312" s="173"/>
      <c r="S312" s="173"/>
      <c r="T312" s="174"/>
      <c r="AT312" s="168" t="s">
        <v>137</v>
      </c>
      <c r="AU312" s="168" t="s">
        <v>78</v>
      </c>
      <c r="AV312" s="14" t="s">
        <v>78</v>
      </c>
      <c r="AW312" s="14" t="s">
        <v>4</v>
      </c>
      <c r="AX312" s="14" t="s">
        <v>76</v>
      </c>
      <c r="AY312" s="168" t="s">
        <v>124</v>
      </c>
    </row>
    <row r="313" spans="1:65" s="2" customFormat="1" ht="33" customHeight="1">
      <c r="A313" s="34"/>
      <c r="B313" s="139"/>
      <c r="C313" s="140" t="s">
        <v>706</v>
      </c>
      <c r="D313" s="140" t="s">
        <v>126</v>
      </c>
      <c r="E313" s="141" t="s">
        <v>707</v>
      </c>
      <c r="F313" s="142" t="s">
        <v>708</v>
      </c>
      <c r="G313" s="143" t="s">
        <v>129</v>
      </c>
      <c r="H313" s="144">
        <v>20</v>
      </c>
      <c r="I313" s="145"/>
      <c r="J313" s="146">
        <f>ROUND(I313*H313,2)</f>
        <v>0</v>
      </c>
      <c r="K313" s="142" t="s">
        <v>130</v>
      </c>
      <c r="L313" s="35"/>
      <c r="M313" s="147" t="s">
        <v>3</v>
      </c>
      <c r="N313" s="148" t="s">
        <v>39</v>
      </c>
      <c r="O313" s="55"/>
      <c r="P313" s="149">
        <f>O313*H313</f>
        <v>0</v>
      </c>
      <c r="Q313" s="149">
        <v>0.101</v>
      </c>
      <c r="R313" s="149">
        <f>Q313*H313</f>
        <v>2.02</v>
      </c>
      <c r="S313" s="149">
        <v>0</v>
      </c>
      <c r="T313" s="150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51" t="s">
        <v>131</v>
      </c>
      <c r="AT313" s="151" t="s">
        <v>126</v>
      </c>
      <c r="AU313" s="151" t="s">
        <v>78</v>
      </c>
      <c r="AY313" s="19" t="s">
        <v>124</v>
      </c>
      <c r="BE313" s="152">
        <f>IF(N313="základní",J313,0)</f>
        <v>0</v>
      </c>
      <c r="BF313" s="152">
        <f>IF(N313="snížená",J313,0)</f>
        <v>0</v>
      </c>
      <c r="BG313" s="152">
        <f>IF(N313="zákl. přenesená",J313,0)</f>
        <v>0</v>
      </c>
      <c r="BH313" s="152">
        <f>IF(N313="sníž. přenesená",J313,0)</f>
        <v>0</v>
      </c>
      <c r="BI313" s="152">
        <f>IF(N313="nulová",J313,0)</f>
        <v>0</v>
      </c>
      <c r="BJ313" s="19" t="s">
        <v>76</v>
      </c>
      <c r="BK313" s="152">
        <f>ROUND(I313*H313,2)</f>
        <v>0</v>
      </c>
      <c r="BL313" s="19" t="s">
        <v>131</v>
      </c>
      <c r="BM313" s="151" t="s">
        <v>709</v>
      </c>
    </row>
    <row r="314" spans="1:47" s="2" customFormat="1" ht="48.75">
      <c r="A314" s="34"/>
      <c r="B314" s="35"/>
      <c r="C314" s="34"/>
      <c r="D314" s="153" t="s">
        <v>133</v>
      </c>
      <c r="E314" s="34"/>
      <c r="F314" s="154" t="s">
        <v>710</v>
      </c>
      <c r="G314" s="34"/>
      <c r="H314" s="34"/>
      <c r="I314" s="155"/>
      <c r="J314" s="34"/>
      <c r="K314" s="34"/>
      <c r="L314" s="35"/>
      <c r="M314" s="156"/>
      <c r="N314" s="157"/>
      <c r="O314" s="55"/>
      <c r="P314" s="55"/>
      <c r="Q314" s="55"/>
      <c r="R314" s="55"/>
      <c r="S314" s="55"/>
      <c r="T314" s="56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9" t="s">
        <v>133</v>
      </c>
      <c r="AU314" s="19" t="s">
        <v>78</v>
      </c>
    </row>
    <row r="315" spans="1:47" s="2" customFormat="1" ht="12">
      <c r="A315" s="34"/>
      <c r="B315" s="35"/>
      <c r="C315" s="34"/>
      <c r="D315" s="158" t="s">
        <v>135</v>
      </c>
      <c r="E315" s="34"/>
      <c r="F315" s="159" t="s">
        <v>711</v>
      </c>
      <c r="G315" s="34"/>
      <c r="H315" s="34"/>
      <c r="I315" s="155"/>
      <c r="J315" s="34"/>
      <c r="K315" s="34"/>
      <c r="L315" s="35"/>
      <c r="M315" s="156"/>
      <c r="N315" s="157"/>
      <c r="O315" s="55"/>
      <c r="P315" s="55"/>
      <c r="Q315" s="55"/>
      <c r="R315" s="55"/>
      <c r="S315" s="55"/>
      <c r="T315" s="56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9" t="s">
        <v>135</v>
      </c>
      <c r="AU315" s="19" t="s">
        <v>78</v>
      </c>
    </row>
    <row r="316" spans="1:47" s="2" customFormat="1" ht="39">
      <c r="A316" s="34"/>
      <c r="B316" s="35"/>
      <c r="C316" s="34"/>
      <c r="D316" s="153" t="s">
        <v>297</v>
      </c>
      <c r="E316" s="34"/>
      <c r="F316" s="197" t="s">
        <v>712</v>
      </c>
      <c r="G316" s="34"/>
      <c r="H316" s="34"/>
      <c r="I316" s="155"/>
      <c r="J316" s="34"/>
      <c r="K316" s="34"/>
      <c r="L316" s="35"/>
      <c r="M316" s="156"/>
      <c r="N316" s="157"/>
      <c r="O316" s="55"/>
      <c r="P316" s="55"/>
      <c r="Q316" s="55"/>
      <c r="R316" s="55"/>
      <c r="S316" s="55"/>
      <c r="T316" s="56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9" t="s">
        <v>297</v>
      </c>
      <c r="AU316" s="19" t="s">
        <v>78</v>
      </c>
    </row>
    <row r="317" spans="2:51" s="13" customFormat="1" ht="12">
      <c r="B317" s="160"/>
      <c r="D317" s="153" t="s">
        <v>137</v>
      </c>
      <c r="E317" s="161" t="s">
        <v>3</v>
      </c>
      <c r="F317" s="162" t="s">
        <v>713</v>
      </c>
      <c r="H317" s="161" t="s">
        <v>3</v>
      </c>
      <c r="I317" s="163"/>
      <c r="L317" s="160"/>
      <c r="M317" s="164"/>
      <c r="N317" s="165"/>
      <c r="O317" s="165"/>
      <c r="P317" s="165"/>
      <c r="Q317" s="165"/>
      <c r="R317" s="165"/>
      <c r="S317" s="165"/>
      <c r="T317" s="166"/>
      <c r="AT317" s="161" t="s">
        <v>137</v>
      </c>
      <c r="AU317" s="161" t="s">
        <v>78</v>
      </c>
      <c r="AV317" s="13" t="s">
        <v>76</v>
      </c>
      <c r="AW317" s="13" t="s">
        <v>30</v>
      </c>
      <c r="AX317" s="13" t="s">
        <v>68</v>
      </c>
      <c r="AY317" s="161" t="s">
        <v>124</v>
      </c>
    </row>
    <row r="318" spans="2:51" s="14" customFormat="1" ht="12">
      <c r="B318" s="167"/>
      <c r="D318" s="153" t="s">
        <v>137</v>
      </c>
      <c r="E318" s="168" t="s">
        <v>3</v>
      </c>
      <c r="F318" s="169" t="s">
        <v>345</v>
      </c>
      <c r="H318" s="170">
        <v>20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137</v>
      </c>
      <c r="AU318" s="168" t="s">
        <v>78</v>
      </c>
      <c r="AV318" s="14" t="s">
        <v>78</v>
      </c>
      <c r="AW318" s="14" t="s">
        <v>30</v>
      </c>
      <c r="AX318" s="14" t="s">
        <v>76</v>
      </c>
      <c r="AY318" s="168" t="s">
        <v>124</v>
      </c>
    </row>
    <row r="319" spans="1:65" s="2" customFormat="1" ht="24.2" customHeight="1">
      <c r="A319" s="34"/>
      <c r="B319" s="139"/>
      <c r="C319" s="175" t="s">
        <v>714</v>
      </c>
      <c r="D319" s="175" t="s">
        <v>158</v>
      </c>
      <c r="E319" s="176" t="s">
        <v>715</v>
      </c>
      <c r="F319" s="177" t="s">
        <v>716</v>
      </c>
      <c r="G319" s="178" t="s">
        <v>129</v>
      </c>
      <c r="H319" s="179">
        <v>20.6</v>
      </c>
      <c r="I319" s="180"/>
      <c r="J319" s="181">
        <f>ROUND(I319*H319,2)</f>
        <v>0</v>
      </c>
      <c r="K319" s="177" t="s">
        <v>130</v>
      </c>
      <c r="L319" s="182"/>
      <c r="M319" s="183" t="s">
        <v>3</v>
      </c>
      <c r="N319" s="184" t="s">
        <v>39</v>
      </c>
      <c r="O319" s="55"/>
      <c r="P319" s="149">
        <f>O319*H319</f>
        <v>0</v>
      </c>
      <c r="Q319" s="149">
        <v>0.15</v>
      </c>
      <c r="R319" s="149">
        <f>Q319*H319</f>
        <v>3.0900000000000003</v>
      </c>
      <c r="S319" s="149">
        <v>0</v>
      </c>
      <c r="T319" s="150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51" t="s">
        <v>162</v>
      </c>
      <c r="AT319" s="151" t="s">
        <v>158</v>
      </c>
      <c r="AU319" s="151" t="s">
        <v>78</v>
      </c>
      <c r="AY319" s="19" t="s">
        <v>124</v>
      </c>
      <c r="BE319" s="152">
        <f>IF(N319="základní",J319,0)</f>
        <v>0</v>
      </c>
      <c r="BF319" s="152">
        <f>IF(N319="snížená",J319,0)</f>
        <v>0</v>
      </c>
      <c r="BG319" s="152">
        <f>IF(N319="zákl. přenesená",J319,0)</f>
        <v>0</v>
      </c>
      <c r="BH319" s="152">
        <f>IF(N319="sníž. přenesená",J319,0)</f>
        <v>0</v>
      </c>
      <c r="BI319" s="152">
        <f>IF(N319="nulová",J319,0)</f>
        <v>0</v>
      </c>
      <c r="BJ319" s="19" t="s">
        <v>76</v>
      </c>
      <c r="BK319" s="152">
        <f>ROUND(I319*H319,2)</f>
        <v>0</v>
      </c>
      <c r="BL319" s="19" t="s">
        <v>131</v>
      </c>
      <c r="BM319" s="151" t="s">
        <v>717</v>
      </c>
    </row>
    <row r="320" spans="1:47" s="2" customFormat="1" ht="12">
      <c r="A320" s="34"/>
      <c r="B320" s="35"/>
      <c r="C320" s="34"/>
      <c r="D320" s="153" t="s">
        <v>133</v>
      </c>
      <c r="E320" s="34"/>
      <c r="F320" s="154" t="s">
        <v>716</v>
      </c>
      <c r="G320" s="34"/>
      <c r="H320" s="34"/>
      <c r="I320" s="155"/>
      <c r="J320" s="34"/>
      <c r="K320" s="34"/>
      <c r="L320" s="35"/>
      <c r="M320" s="156"/>
      <c r="N320" s="157"/>
      <c r="O320" s="55"/>
      <c r="P320" s="55"/>
      <c r="Q320" s="55"/>
      <c r="R320" s="55"/>
      <c r="S320" s="55"/>
      <c r="T320" s="56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9" t="s">
        <v>133</v>
      </c>
      <c r="AU320" s="19" t="s">
        <v>78</v>
      </c>
    </row>
    <row r="321" spans="1:47" s="2" customFormat="1" ht="19.5">
      <c r="A321" s="34"/>
      <c r="B321" s="35"/>
      <c r="C321" s="34"/>
      <c r="D321" s="153" t="s">
        <v>297</v>
      </c>
      <c r="E321" s="34"/>
      <c r="F321" s="197" t="s">
        <v>718</v>
      </c>
      <c r="G321" s="34"/>
      <c r="H321" s="34"/>
      <c r="I321" s="155"/>
      <c r="J321" s="34"/>
      <c r="K321" s="34"/>
      <c r="L321" s="35"/>
      <c r="M321" s="156"/>
      <c r="N321" s="157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297</v>
      </c>
      <c r="AU321" s="19" t="s">
        <v>78</v>
      </c>
    </row>
    <row r="322" spans="2:51" s="14" customFormat="1" ht="12">
      <c r="B322" s="167"/>
      <c r="D322" s="153" t="s">
        <v>137</v>
      </c>
      <c r="F322" s="169" t="s">
        <v>719</v>
      </c>
      <c r="H322" s="170">
        <v>20.6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8" t="s">
        <v>137</v>
      </c>
      <c r="AU322" s="168" t="s">
        <v>78</v>
      </c>
      <c r="AV322" s="14" t="s">
        <v>78</v>
      </c>
      <c r="AW322" s="14" t="s">
        <v>4</v>
      </c>
      <c r="AX322" s="14" t="s">
        <v>76</v>
      </c>
      <c r="AY322" s="168" t="s">
        <v>124</v>
      </c>
    </row>
    <row r="323" spans="1:65" s="2" customFormat="1" ht="33" customHeight="1">
      <c r="A323" s="34"/>
      <c r="B323" s="139"/>
      <c r="C323" s="140" t="s">
        <v>290</v>
      </c>
      <c r="D323" s="140" t="s">
        <v>126</v>
      </c>
      <c r="E323" s="141" t="s">
        <v>720</v>
      </c>
      <c r="F323" s="142" t="s">
        <v>721</v>
      </c>
      <c r="G323" s="143" t="s">
        <v>129</v>
      </c>
      <c r="H323" s="144">
        <v>113</v>
      </c>
      <c r="I323" s="145"/>
      <c r="J323" s="146">
        <f>ROUND(I323*H323,2)</f>
        <v>0</v>
      </c>
      <c r="K323" s="142" t="s">
        <v>130</v>
      </c>
      <c r="L323" s="35"/>
      <c r="M323" s="147" t="s">
        <v>3</v>
      </c>
      <c r="N323" s="148" t="s">
        <v>39</v>
      </c>
      <c r="O323" s="55"/>
      <c r="P323" s="149">
        <f>O323*H323</f>
        <v>0</v>
      </c>
      <c r="Q323" s="149">
        <v>0.101</v>
      </c>
      <c r="R323" s="149">
        <f>Q323*H323</f>
        <v>11.413</v>
      </c>
      <c r="S323" s="149">
        <v>0</v>
      </c>
      <c r="T323" s="150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51" t="s">
        <v>131</v>
      </c>
      <c r="AT323" s="151" t="s">
        <v>126</v>
      </c>
      <c r="AU323" s="151" t="s">
        <v>78</v>
      </c>
      <c r="AY323" s="19" t="s">
        <v>124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9" t="s">
        <v>76</v>
      </c>
      <c r="BK323" s="152">
        <f>ROUND(I323*H323,2)</f>
        <v>0</v>
      </c>
      <c r="BL323" s="19" t="s">
        <v>131</v>
      </c>
      <c r="BM323" s="151" t="s">
        <v>722</v>
      </c>
    </row>
    <row r="324" spans="1:47" s="2" customFormat="1" ht="48.75">
      <c r="A324" s="34"/>
      <c r="B324" s="35"/>
      <c r="C324" s="34"/>
      <c r="D324" s="153" t="s">
        <v>133</v>
      </c>
      <c r="E324" s="34"/>
      <c r="F324" s="154" t="s">
        <v>723</v>
      </c>
      <c r="G324" s="34"/>
      <c r="H324" s="34"/>
      <c r="I324" s="155"/>
      <c r="J324" s="34"/>
      <c r="K324" s="34"/>
      <c r="L324" s="35"/>
      <c r="M324" s="156"/>
      <c r="N324" s="157"/>
      <c r="O324" s="55"/>
      <c r="P324" s="55"/>
      <c r="Q324" s="55"/>
      <c r="R324" s="55"/>
      <c r="S324" s="55"/>
      <c r="T324" s="56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9" t="s">
        <v>133</v>
      </c>
      <c r="AU324" s="19" t="s">
        <v>78</v>
      </c>
    </row>
    <row r="325" spans="1:47" s="2" customFormat="1" ht="12">
      <c r="A325" s="34"/>
      <c r="B325" s="35"/>
      <c r="C325" s="34"/>
      <c r="D325" s="158" t="s">
        <v>135</v>
      </c>
      <c r="E325" s="34"/>
      <c r="F325" s="159" t="s">
        <v>724</v>
      </c>
      <c r="G325" s="34"/>
      <c r="H325" s="34"/>
      <c r="I325" s="155"/>
      <c r="J325" s="34"/>
      <c r="K325" s="34"/>
      <c r="L325" s="35"/>
      <c r="M325" s="156"/>
      <c r="N325" s="157"/>
      <c r="O325" s="55"/>
      <c r="P325" s="55"/>
      <c r="Q325" s="55"/>
      <c r="R325" s="55"/>
      <c r="S325" s="55"/>
      <c r="T325" s="56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135</v>
      </c>
      <c r="AU325" s="19" t="s">
        <v>78</v>
      </c>
    </row>
    <row r="326" spans="2:51" s="13" customFormat="1" ht="12">
      <c r="B326" s="160"/>
      <c r="D326" s="153" t="s">
        <v>137</v>
      </c>
      <c r="E326" s="161" t="s">
        <v>3</v>
      </c>
      <c r="F326" s="162" t="s">
        <v>725</v>
      </c>
      <c r="H326" s="161" t="s">
        <v>3</v>
      </c>
      <c r="I326" s="163"/>
      <c r="L326" s="160"/>
      <c r="M326" s="164"/>
      <c r="N326" s="165"/>
      <c r="O326" s="165"/>
      <c r="P326" s="165"/>
      <c r="Q326" s="165"/>
      <c r="R326" s="165"/>
      <c r="S326" s="165"/>
      <c r="T326" s="166"/>
      <c r="AT326" s="161" t="s">
        <v>137</v>
      </c>
      <c r="AU326" s="161" t="s">
        <v>78</v>
      </c>
      <c r="AV326" s="13" t="s">
        <v>76</v>
      </c>
      <c r="AW326" s="13" t="s">
        <v>30</v>
      </c>
      <c r="AX326" s="13" t="s">
        <v>68</v>
      </c>
      <c r="AY326" s="161" t="s">
        <v>124</v>
      </c>
    </row>
    <row r="327" spans="2:51" s="14" customFormat="1" ht="12">
      <c r="B327" s="167"/>
      <c r="D327" s="153" t="s">
        <v>137</v>
      </c>
      <c r="E327" s="168" t="s">
        <v>3</v>
      </c>
      <c r="F327" s="169" t="s">
        <v>726</v>
      </c>
      <c r="H327" s="170">
        <v>113</v>
      </c>
      <c r="I327" s="171"/>
      <c r="L327" s="167"/>
      <c r="M327" s="172"/>
      <c r="N327" s="173"/>
      <c r="O327" s="173"/>
      <c r="P327" s="173"/>
      <c r="Q327" s="173"/>
      <c r="R327" s="173"/>
      <c r="S327" s="173"/>
      <c r="T327" s="174"/>
      <c r="AT327" s="168" t="s">
        <v>137</v>
      </c>
      <c r="AU327" s="168" t="s">
        <v>78</v>
      </c>
      <c r="AV327" s="14" t="s">
        <v>78</v>
      </c>
      <c r="AW327" s="14" t="s">
        <v>30</v>
      </c>
      <c r="AX327" s="14" t="s">
        <v>76</v>
      </c>
      <c r="AY327" s="168" t="s">
        <v>124</v>
      </c>
    </row>
    <row r="328" spans="1:65" s="2" customFormat="1" ht="24.2" customHeight="1">
      <c r="A328" s="34"/>
      <c r="B328" s="139"/>
      <c r="C328" s="175" t="s">
        <v>727</v>
      </c>
      <c r="D328" s="175" t="s">
        <v>158</v>
      </c>
      <c r="E328" s="176" t="s">
        <v>715</v>
      </c>
      <c r="F328" s="177" t="s">
        <v>716</v>
      </c>
      <c r="G328" s="178" t="s">
        <v>129</v>
      </c>
      <c r="H328" s="179">
        <v>115.26</v>
      </c>
      <c r="I328" s="180"/>
      <c r="J328" s="181">
        <f>ROUND(I328*H328,2)</f>
        <v>0</v>
      </c>
      <c r="K328" s="177" t="s">
        <v>130</v>
      </c>
      <c r="L328" s="182"/>
      <c r="M328" s="183" t="s">
        <v>3</v>
      </c>
      <c r="N328" s="184" t="s">
        <v>39</v>
      </c>
      <c r="O328" s="55"/>
      <c r="P328" s="149">
        <f>O328*H328</f>
        <v>0</v>
      </c>
      <c r="Q328" s="149">
        <v>0.15</v>
      </c>
      <c r="R328" s="149">
        <f>Q328*H328</f>
        <v>17.289</v>
      </c>
      <c r="S328" s="149">
        <v>0</v>
      </c>
      <c r="T328" s="150">
        <f>S328*H328</f>
        <v>0</v>
      </c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R328" s="151" t="s">
        <v>162</v>
      </c>
      <c r="AT328" s="151" t="s">
        <v>158</v>
      </c>
      <c r="AU328" s="151" t="s">
        <v>78</v>
      </c>
      <c r="AY328" s="19" t="s">
        <v>124</v>
      </c>
      <c r="BE328" s="152">
        <f>IF(N328="základní",J328,0)</f>
        <v>0</v>
      </c>
      <c r="BF328" s="152">
        <f>IF(N328="snížená",J328,0)</f>
        <v>0</v>
      </c>
      <c r="BG328" s="152">
        <f>IF(N328="zákl. přenesená",J328,0)</f>
        <v>0</v>
      </c>
      <c r="BH328" s="152">
        <f>IF(N328="sníž. přenesená",J328,0)</f>
        <v>0</v>
      </c>
      <c r="BI328" s="152">
        <f>IF(N328="nulová",J328,0)</f>
        <v>0</v>
      </c>
      <c r="BJ328" s="19" t="s">
        <v>76</v>
      </c>
      <c r="BK328" s="152">
        <f>ROUND(I328*H328,2)</f>
        <v>0</v>
      </c>
      <c r="BL328" s="19" t="s">
        <v>131</v>
      </c>
      <c r="BM328" s="151" t="s">
        <v>728</v>
      </c>
    </row>
    <row r="329" spans="1:47" s="2" customFormat="1" ht="12">
      <c r="A329" s="34"/>
      <c r="B329" s="35"/>
      <c r="C329" s="34"/>
      <c r="D329" s="153" t="s">
        <v>133</v>
      </c>
      <c r="E329" s="34"/>
      <c r="F329" s="154" t="s">
        <v>716</v>
      </c>
      <c r="G329" s="34"/>
      <c r="H329" s="34"/>
      <c r="I329" s="155"/>
      <c r="J329" s="34"/>
      <c r="K329" s="34"/>
      <c r="L329" s="35"/>
      <c r="M329" s="156"/>
      <c r="N329" s="157"/>
      <c r="O329" s="55"/>
      <c r="P329" s="55"/>
      <c r="Q329" s="55"/>
      <c r="R329" s="55"/>
      <c r="S329" s="55"/>
      <c r="T329" s="56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T329" s="19" t="s">
        <v>133</v>
      </c>
      <c r="AU329" s="19" t="s">
        <v>78</v>
      </c>
    </row>
    <row r="330" spans="1:47" s="2" customFormat="1" ht="29.25">
      <c r="A330" s="34"/>
      <c r="B330" s="35"/>
      <c r="C330" s="34"/>
      <c r="D330" s="153" t="s">
        <v>297</v>
      </c>
      <c r="E330" s="34"/>
      <c r="F330" s="197" t="s">
        <v>729</v>
      </c>
      <c r="G330" s="34"/>
      <c r="H330" s="34"/>
      <c r="I330" s="155"/>
      <c r="J330" s="34"/>
      <c r="K330" s="34"/>
      <c r="L330" s="35"/>
      <c r="M330" s="156"/>
      <c r="N330" s="157"/>
      <c r="O330" s="55"/>
      <c r="P330" s="55"/>
      <c r="Q330" s="55"/>
      <c r="R330" s="55"/>
      <c r="S330" s="55"/>
      <c r="T330" s="56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9" t="s">
        <v>297</v>
      </c>
      <c r="AU330" s="19" t="s">
        <v>78</v>
      </c>
    </row>
    <row r="331" spans="2:51" s="14" customFormat="1" ht="12">
      <c r="B331" s="167"/>
      <c r="D331" s="153" t="s">
        <v>137</v>
      </c>
      <c r="F331" s="169" t="s">
        <v>730</v>
      </c>
      <c r="H331" s="170">
        <v>115.26</v>
      </c>
      <c r="I331" s="171"/>
      <c r="L331" s="167"/>
      <c r="M331" s="172"/>
      <c r="N331" s="173"/>
      <c r="O331" s="173"/>
      <c r="P331" s="173"/>
      <c r="Q331" s="173"/>
      <c r="R331" s="173"/>
      <c r="S331" s="173"/>
      <c r="T331" s="174"/>
      <c r="AT331" s="168" t="s">
        <v>137</v>
      </c>
      <c r="AU331" s="168" t="s">
        <v>78</v>
      </c>
      <c r="AV331" s="14" t="s">
        <v>78</v>
      </c>
      <c r="AW331" s="14" t="s">
        <v>4</v>
      </c>
      <c r="AX331" s="14" t="s">
        <v>76</v>
      </c>
      <c r="AY331" s="168" t="s">
        <v>124</v>
      </c>
    </row>
    <row r="332" spans="1:65" s="2" customFormat="1" ht="24.2" customHeight="1">
      <c r="A332" s="34"/>
      <c r="B332" s="139"/>
      <c r="C332" s="140" t="s">
        <v>731</v>
      </c>
      <c r="D332" s="140" t="s">
        <v>126</v>
      </c>
      <c r="E332" s="141" t="s">
        <v>732</v>
      </c>
      <c r="F332" s="142" t="s">
        <v>733</v>
      </c>
      <c r="G332" s="143" t="s">
        <v>129</v>
      </c>
      <c r="H332" s="144">
        <v>56.2</v>
      </c>
      <c r="I332" s="145"/>
      <c r="J332" s="146">
        <f>ROUND(I332*H332,2)</f>
        <v>0</v>
      </c>
      <c r="K332" s="142" t="s">
        <v>130</v>
      </c>
      <c r="L332" s="35"/>
      <c r="M332" s="147" t="s">
        <v>3</v>
      </c>
      <c r="N332" s="148" t="s">
        <v>39</v>
      </c>
      <c r="O332" s="55"/>
      <c r="P332" s="149">
        <f>O332*H332</f>
        <v>0</v>
      </c>
      <c r="Q332" s="149">
        <v>0.00032</v>
      </c>
      <c r="R332" s="149">
        <f>Q332*H332</f>
        <v>0.017984000000000003</v>
      </c>
      <c r="S332" s="149">
        <v>0</v>
      </c>
      <c r="T332" s="150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51" t="s">
        <v>131</v>
      </c>
      <c r="AT332" s="151" t="s">
        <v>126</v>
      </c>
      <c r="AU332" s="151" t="s">
        <v>78</v>
      </c>
      <c r="AY332" s="19" t="s">
        <v>124</v>
      </c>
      <c r="BE332" s="152">
        <f>IF(N332="základní",J332,0)</f>
        <v>0</v>
      </c>
      <c r="BF332" s="152">
        <f>IF(N332="snížená",J332,0)</f>
        <v>0</v>
      </c>
      <c r="BG332" s="152">
        <f>IF(N332="zákl. přenesená",J332,0)</f>
        <v>0</v>
      </c>
      <c r="BH332" s="152">
        <f>IF(N332="sníž. přenesená",J332,0)</f>
        <v>0</v>
      </c>
      <c r="BI332" s="152">
        <f>IF(N332="nulová",J332,0)</f>
        <v>0</v>
      </c>
      <c r="BJ332" s="19" t="s">
        <v>76</v>
      </c>
      <c r="BK332" s="152">
        <f>ROUND(I332*H332,2)</f>
        <v>0</v>
      </c>
      <c r="BL332" s="19" t="s">
        <v>131</v>
      </c>
      <c r="BM332" s="151" t="s">
        <v>734</v>
      </c>
    </row>
    <row r="333" spans="1:47" s="2" customFormat="1" ht="19.5">
      <c r="A333" s="34"/>
      <c r="B333" s="35"/>
      <c r="C333" s="34"/>
      <c r="D333" s="153" t="s">
        <v>133</v>
      </c>
      <c r="E333" s="34"/>
      <c r="F333" s="154" t="s">
        <v>735</v>
      </c>
      <c r="G333" s="34"/>
      <c r="H333" s="34"/>
      <c r="I333" s="155"/>
      <c r="J333" s="34"/>
      <c r="K333" s="34"/>
      <c r="L333" s="35"/>
      <c r="M333" s="156"/>
      <c r="N333" s="157"/>
      <c r="O333" s="55"/>
      <c r="P333" s="55"/>
      <c r="Q333" s="55"/>
      <c r="R333" s="55"/>
      <c r="S333" s="55"/>
      <c r="T333" s="56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9" t="s">
        <v>133</v>
      </c>
      <c r="AU333" s="19" t="s">
        <v>78</v>
      </c>
    </row>
    <row r="334" spans="1:47" s="2" customFormat="1" ht="12">
      <c r="A334" s="34"/>
      <c r="B334" s="35"/>
      <c r="C334" s="34"/>
      <c r="D334" s="158" t="s">
        <v>135</v>
      </c>
      <c r="E334" s="34"/>
      <c r="F334" s="159" t="s">
        <v>736</v>
      </c>
      <c r="G334" s="34"/>
      <c r="H334" s="34"/>
      <c r="I334" s="155"/>
      <c r="J334" s="34"/>
      <c r="K334" s="34"/>
      <c r="L334" s="35"/>
      <c r="M334" s="156"/>
      <c r="N334" s="157"/>
      <c r="O334" s="55"/>
      <c r="P334" s="55"/>
      <c r="Q334" s="55"/>
      <c r="R334" s="55"/>
      <c r="S334" s="55"/>
      <c r="T334" s="56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9" t="s">
        <v>135</v>
      </c>
      <c r="AU334" s="19" t="s">
        <v>78</v>
      </c>
    </row>
    <row r="335" spans="2:51" s="13" customFormat="1" ht="12">
      <c r="B335" s="160"/>
      <c r="D335" s="153" t="s">
        <v>137</v>
      </c>
      <c r="E335" s="161" t="s">
        <v>3</v>
      </c>
      <c r="F335" s="162" t="s">
        <v>737</v>
      </c>
      <c r="H335" s="161" t="s">
        <v>3</v>
      </c>
      <c r="I335" s="163"/>
      <c r="L335" s="160"/>
      <c r="M335" s="164"/>
      <c r="N335" s="165"/>
      <c r="O335" s="165"/>
      <c r="P335" s="165"/>
      <c r="Q335" s="165"/>
      <c r="R335" s="165"/>
      <c r="S335" s="165"/>
      <c r="T335" s="166"/>
      <c r="AT335" s="161" t="s">
        <v>137</v>
      </c>
      <c r="AU335" s="161" t="s">
        <v>78</v>
      </c>
      <c r="AV335" s="13" t="s">
        <v>76</v>
      </c>
      <c r="AW335" s="13" t="s">
        <v>30</v>
      </c>
      <c r="AX335" s="13" t="s">
        <v>68</v>
      </c>
      <c r="AY335" s="161" t="s">
        <v>124</v>
      </c>
    </row>
    <row r="336" spans="2:51" s="14" customFormat="1" ht="12">
      <c r="B336" s="167"/>
      <c r="D336" s="153" t="s">
        <v>137</v>
      </c>
      <c r="E336" s="168" t="s">
        <v>3</v>
      </c>
      <c r="F336" s="169" t="s">
        <v>738</v>
      </c>
      <c r="H336" s="170">
        <v>56.2</v>
      </c>
      <c r="I336" s="171"/>
      <c r="L336" s="167"/>
      <c r="M336" s="172"/>
      <c r="N336" s="173"/>
      <c r="O336" s="173"/>
      <c r="P336" s="173"/>
      <c r="Q336" s="173"/>
      <c r="R336" s="173"/>
      <c r="S336" s="173"/>
      <c r="T336" s="174"/>
      <c r="AT336" s="168" t="s">
        <v>137</v>
      </c>
      <c r="AU336" s="168" t="s">
        <v>78</v>
      </c>
      <c r="AV336" s="14" t="s">
        <v>78</v>
      </c>
      <c r="AW336" s="14" t="s">
        <v>30</v>
      </c>
      <c r="AX336" s="14" t="s">
        <v>76</v>
      </c>
      <c r="AY336" s="168" t="s">
        <v>124</v>
      </c>
    </row>
    <row r="337" spans="1:65" s="2" customFormat="1" ht="24.2" customHeight="1">
      <c r="A337" s="34"/>
      <c r="B337" s="139"/>
      <c r="C337" s="140" t="s">
        <v>739</v>
      </c>
      <c r="D337" s="140" t="s">
        <v>126</v>
      </c>
      <c r="E337" s="141" t="s">
        <v>740</v>
      </c>
      <c r="F337" s="142" t="s">
        <v>741</v>
      </c>
      <c r="G337" s="143" t="s">
        <v>237</v>
      </c>
      <c r="H337" s="144">
        <v>240</v>
      </c>
      <c r="I337" s="145"/>
      <c r="J337" s="146">
        <f>ROUND(I337*H337,2)</f>
        <v>0</v>
      </c>
      <c r="K337" s="142" t="s">
        <v>130</v>
      </c>
      <c r="L337" s="35"/>
      <c r="M337" s="147" t="s">
        <v>3</v>
      </c>
      <c r="N337" s="148" t="s">
        <v>39</v>
      </c>
      <c r="O337" s="55"/>
      <c r="P337" s="149">
        <f>O337*H337</f>
        <v>0</v>
      </c>
      <c r="Q337" s="149">
        <v>0.00501</v>
      </c>
      <c r="R337" s="149">
        <f>Q337*H337</f>
        <v>1.2024</v>
      </c>
      <c r="S337" s="149">
        <v>0</v>
      </c>
      <c r="T337" s="150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51" t="s">
        <v>131</v>
      </c>
      <c r="AT337" s="151" t="s">
        <v>126</v>
      </c>
      <c r="AU337" s="151" t="s">
        <v>78</v>
      </c>
      <c r="AY337" s="19" t="s">
        <v>124</v>
      </c>
      <c r="BE337" s="152">
        <f>IF(N337="základní",J337,0)</f>
        <v>0</v>
      </c>
      <c r="BF337" s="152">
        <f>IF(N337="snížená",J337,0)</f>
        <v>0</v>
      </c>
      <c r="BG337" s="152">
        <f>IF(N337="zákl. přenesená",J337,0)</f>
        <v>0</v>
      </c>
      <c r="BH337" s="152">
        <f>IF(N337="sníž. přenesená",J337,0)</f>
        <v>0</v>
      </c>
      <c r="BI337" s="152">
        <f>IF(N337="nulová",J337,0)</f>
        <v>0</v>
      </c>
      <c r="BJ337" s="19" t="s">
        <v>76</v>
      </c>
      <c r="BK337" s="152">
        <f>ROUND(I337*H337,2)</f>
        <v>0</v>
      </c>
      <c r="BL337" s="19" t="s">
        <v>131</v>
      </c>
      <c r="BM337" s="151" t="s">
        <v>742</v>
      </c>
    </row>
    <row r="338" spans="1:47" s="2" customFormat="1" ht="19.5">
      <c r="A338" s="34"/>
      <c r="B338" s="35"/>
      <c r="C338" s="34"/>
      <c r="D338" s="153" t="s">
        <v>133</v>
      </c>
      <c r="E338" s="34"/>
      <c r="F338" s="154" t="s">
        <v>743</v>
      </c>
      <c r="G338" s="34"/>
      <c r="H338" s="34"/>
      <c r="I338" s="155"/>
      <c r="J338" s="34"/>
      <c r="K338" s="34"/>
      <c r="L338" s="35"/>
      <c r="M338" s="156"/>
      <c r="N338" s="157"/>
      <c r="O338" s="55"/>
      <c r="P338" s="55"/>
      <c r="Q338" s="55"/>
      <c r="R338" s="55"/>
      <c r="S338" s="55"/>
      <c r="T338" s="56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9" t="s">
        <v>133</v>
      </c>
      <c r="AU338" s="19" t="s">
        <v>78</v>
      </c>
    </row>
    <row r="339" spans="1:47" s="2" customFormat="1" ht="12">
      <c r="A339" s="34"/>
      <c r="B339" s="35"/>
      <c r="C339" s="34"/>
      <c r="D339" s="158" t="s">
        <v>135</v>
      </c>
      <c r="E339" s="34"/>
      <c r="F339" s="159" t="s">
        <v>744</v>
      </c>
      <c r="G339" s="34"/>
      <c r="H339" s="34"/>
      <c r="I339" s="155"/>
      <c r="J339" s="34"/>
      <c r="K339" s="34"/>
      <c r="L339" s="35"/>
      <c r="M339" s="156"/>
      <c r="N339" s="157"/>
      <c r="O339" s="55"/>
      <c r="P339" s="55"/>
      <c r="Q339" s="55"/>
      <c r="R339" s="55"/>
      <c r="S339" s="55"/>
      <c r="T339" s="56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9" t="s">
        <v>135</v>
      </c>
      <c r="AU339" s="19" t="s">
        <v>78</v>
      </c>
    </row>
    <row r="340" spans="2:51" s="14" customFormat="1" ht="12">
      <c r="B340" s="167"/>
      <c r="D340" s="153" t="s">
        <v>137</v>
      </c>
      <c r="E340" s="168" t="s">
        <v>3</v>
      </c>
      <c r="F340" s="169" t="s">
        <v>745</v>
      </c>
      <c r="H340" s="170">
        <v>240</v>
      </c>
      <c r="I340" s="171"/>
      <c r="L340" s="167"/>
      <c r="M340" s="172"/>
      <c r="N340" s="173"/>
      <c r="O340" s="173"/>
      <c r="P340" s="173"/>
      <c r="Q340" s="173"/>
      <c r="R340" s="173"/>
      <c r="S340" s="173"/>
      <c r="T340" s="174"/>
      <c r="AT340" s="168" t="s">
        <v>137</v>
      </c>
      <c r="AU340" s="168" t="s">
        <v>78</v>
      </c>
      <c r="AV340" s="14" t="s">
        <v>78</v>
      </c>
      <c r="AW340" s="14" t="s">
        <v>30</v>
      </c>
      <c r="AX340" s="14" t="s">
        <v>76</v>
      </c>
      <c r="AY340" s="168" t="s">
        <v>124</v>
      </c>
    </row>
    <row r="341" spans="2:63" s="12" customFormat="1" ht="22.9" customHeight="1">
      <c r="B341" s="126"/>
      <c r="D341" s="127" t="s">
        <v>67</v>
      </c>
      <c r="E341" s="137" t="s">
        <v>165</v>
      </c>
      <c r="F341" s="137" t="s">
        <v>746</v>
      </c>
      <c r="I341" s="129"/>
      <c r="J341" s="138">
        <f>BK341</f>
        <v>0</v>
      </c>
      <c r="L341" s="126"/>
      <c r="M341" s="131"/>
      <c r="N341" s="132"/>
      <c r="O341" s="132"/>
      <c r="P341" s="133">
        <f>SUM(P342:P359)</f>
        <v>0</v>
      </c>
      <c r="Q341" s="132"/>
      <c r="R341" s="133">
        <f>SUM(R342:R359)</f>
        <v>9.842356579999999</v>
      </c>
      <c r="S341" s="132"/>
      <c r="T341" s="134">
        <f>SUM(T342:T359)</f>
        <v>0</v>
      </c>
      <c r="AR341" s="127" t="s">
        <v>76</v>
      </c>
      <c r="AT341" s="135" t="s">
        <v>67</v>
      </c>
      <c r="AU341" s="135" t="s">
        <v>76</v>
      </c>
      <c r="AY341" s="127" t="s">
        <v>124</v>
      </c>
      <c r="BK341" s="136">
        <f>SUM(BK342:BK359)</f>
        <v>0</v>
      </c>
    </row>
    <row r="342" spans="1:65" s="2" customFormat="1" ht="21.75" customHeight="1">
      <c r="A342" s="34"/>
      <c r="B342" s="139"/>
      <c r="C342" s="140" t="s">
        <v>747</v>
      </c>
      <c r="D342" s="140" t="s">
        <v>126</v>
      </c>
      <c r="E342" s="141" t="s">
        <v>748</v>
      </c>
      <c r="F342" s="142" t="s">
        <v>749</v>
      </c>
      <c r="G342" s="143" t="s">
        <v>129</v>
      </c>
      <c r="H342" s="144">
        <v>56.2</v>
      </c>
      <c r="I342" s="145"/>
      <c r="J342" s="146">
        <f>ROUND(I342*H342,2)</f>
        <v>0</v>
      </c>
      <c r="K342" s="142" t="s">
        <v>3</v>
      </c>
      <c r="L342" s="35"/>
      <c r="M342" s="147" t="s">
        <v>3</v>
      </c>
      <c r="N342" s="148" t="s">
        <v>39</v>
      </c>
      <c r="O342" s="55"/>
      <c r="P342" s="149">
        <f>O342*H342</f>
        <v>0</v>
      </c>
      <c r="Q342" s="149">
        <v>0</v>
      </c>
      <c r="R342" s="149">
        <f>Q342*H342</f>
        <v>0</v>
      </c>
      <c r="S342" s="149">
        <v>0</v>
      </c>
      <c r="T342" s="150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51" t="s">
        <v>131</v>
      </c>
      <c r="AT342" s="151" t="s">
        <v>126</v>
      </c>
      <c r="AU342" s="151" t="s">
        <v>78</v>
      </c>
      <c r="AY342" s="19" t="s">
        <v>124</v>
      </c>
      <c r="BE342" s="152">
        <f>IF(N342="základní",J342,0)</f>
        <v>0</v>
      </c>
      <c r="BF342" s="152">
        <f>IF(N342="snížená",J342,0)</f>
        <v>0</v>
      </c>
      <c r="BG342" s="152">
        <f>IF(N342="zákl. přenesená",J342,0)</f>
        <v>0</v>
      </c>
      <c r="BH342" s="152">
        <f>IF(N342="sníž. přenesená",J342,0)</f>
        <v>0</v>
      </c>
      <c r="BI342" s="152">
        <f>IF(N342="nulová",J342,0)</f>
        <v>0</v>
      </c>
      <c r="BJ342" s="19" t="s">
        <v>76</v>
      </c>
      <c r="BK342" s="152">
        <f>ROUND(I342*H342,2)</f>
        <v>0</v>
      </c>
      <c r="BL342" s="19" t="s">
        <v>131</v>
      </c>
      <c r="BM342" s="151" t="s">
        <v>750</v>
      </c>
    </row>
    <row r="343" spans="1:47" s="2" customFormat="1" ht="12">
      <c r="A343" s="34"/>
      <c r="B343" s="35"/>
      <c r="C343" s="34"/>
      <c r="D343" s="153" t="s">
        <v>133</v>
      </c>
      <c r="E343" s="34"/>
      <c r="F343" s="154" t="s">
        <v>749</v>
      </c>
      <c r="G343" s="34"/>
      <c r="H343" s="34"/>
      <c r="I343" s="155"/>
      <c r="J343" s="34"/>
      <c r="K343" s="34"/>
      <c r="L343" s="35"/>
      <c r="M343" s="156"/>
      <c r="N343" s="157"/>
      <c r="O343" s="55"/>
      <c r="P343" s="55"/>
      <c r="Q343" s="55"/>
      <c r="R343" s="55"/>
      <c r="S343" s="55"/>
      <c r="T343" s="56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9" t="s">
        <v>133</v>
      </c>
      <c r="AU343" s="19" t="s">
        <v>78</v>
      </c>
    </row>
    <row r="344" spans="1:65" s="2" customFormat="1" ht="24.2" customHeight="1">
      <c r="A344" s="34"/>
      <c r="B344" s="139"/>
      <c r="C344" s="140" t="s">
        <v>751</v>
      </c>
      <c r="D344" s="140" t="s">
        <v>126</v>
      </c>
      <c r="E344" s="141" t="s">
        <v>752</v>
      </c>
      <c r="F344" s="142" t="s">
        <v>753</v>
      </c>
      <c r="G344" s="143" t="s">
        <v>342</v>
      </c>
      <c r="H344" s="144">
        <v>80</v>
      </c>
      <c r="I344" s="145"/>
      <c r="J344" s="146">
        <f>ROUND(I344*H344,2)</f>
        <v>0</v>
      </c>
      <c r="K344" s="142" t="s">
        <v>3</v>
      </c>
      <c r="L344" s="35"/>
      <c r="M344" s="147" t="s">
        <v>3</v>
      </c>
      <c r="N344" s="148" t="s">
        <v>39</v>
      </c>
      <c r="O344" s="55"/>
      <c r="P344" s="149">
        <f>O344*H344</f>
        <v>0</v>
      </c>
      <c r="Q344" s="149">
        <v>0</v>
      </c>
      <c r="R344" s="149">
        <f>Q344*H344</f>
        <v>0</v>
      </c>
      <c r="S344" s="149">
        <v>0</v>
      </c>
      <c r="T344" s="150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51" t="s">
        <v>131</v>
      </c>
      <c r="AT344" s="151" t="s">
        <v>126</v>
      </c>
      <c r="AU344" s="151" t="s">
        <v>78</v>
      </c>
      <c r="AY344" s="19" t="s">
        <v>124</v>
      </c>
      <c r="BE344" s="152">
        <f>IF(N344="základní",J344,0)</f>
        <v>0</v>
      </c>
      <c r="BF344" s="152">
        <f>IF(N344="snížená",J344,0)</f>
        <v>0</v>
      </c>
      <c r="BG344" s="152">
        <f>IF(N344="zákl. přenesená",J344,0)</f>
        <v>0</v>
      </c>
      <c r="BH344" s="152">
        <f>IF(N344="sníž. přenesená",J344,0)</f>
        <v>0</v>
      </c>
      <c r="BI344" s="152">
        <f>IF(N344="nulová",J344,0)</f>
        <v>0</v>
      </c>
      <c r="BJ344" s="19" t="s">
        <v>76</v>
      </c>
      <c r="BK344" s="152">
        <f>ROUND(I344*H344,2)</f>
        <v>0</v>
      </c>
      <c r="BL344" s="19" t="s">
        <v>131</v>
      </c>
      <c r="BM344" s="151" t="s">
        <v>754</v>
      </c>
    </row>
    <row r="345" spans="1:47" s="2" customFormat="1" ht="19.5">
      <c r="A345" s="34"/>
      <c r="B345" s="35"/>
      <c r="C345" s="34"/>
      <c r="D345" s="153" t="s">
        <v>133</v>
      </c>
      <c r="E345" s="34"/>
      <c r="F345" s="154" t="s">
        <v>753</v>
      </c>
      <c r="G345" s="34"/>
      <c r="H345" s="34"/>
      <c r="I345" s="155"/>
      <c r="J345" s="34"/>
      <c r="K345" s="34"/>
      <c r="L345" s="35"/>
      <c r="M345" s="156"/>
      <c r="N345" s="157"/>
      <c r="O345" s="55"/>
      <c r="P345" s="55"/>
      <c r="Q345" s="55"/>
      <c r="R345" s="55"/>
      <c r="S345" s="55"/>
      <c r="T345" s="56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9" t="s">
        <v>133</v>
      </c>
      <c r="AU345" s="19" t="s">
        <v>78</v>
      </c>
    </row>
    <row r="346" spans="1:65" s="2" customFormat="1" ht="33" customHeight="1">
      <c r="A346" s="34"/>
      <c r="B346" s="139"/>
      <c r="C346" s="140" t="s">
        <v>755</v>
      </c>
      <c r="D346" s="140" t="s">
        <v>126</v>
      </c>
      <c r="E346" s="141" t="s">
        <v>756</v>
      </c>
      <c r="F346" s="142" t="s">
        <v>757</v>
      </c>
      <c r="G346" s="143" t="s">
        <v>245</v>
      </c>
      <c r="H346" s="144">
        <v>3.934</v>
      </c>
      <c r="I346" s="145"/>
      <c r="J346" s="146">
        <f>ROUND(I346*H346,2)</f>
        <v>0</v>
      </c>
      <c r="K346" s="142" t="s">
        <v>130</v>
      </c>
      <c r="L346" s="35"/>
      <c r="M346" s="147" t="s">
        <v>3</v>
      </c>
      <c r="N346" s="148" t="s">
        <v>39</v>
      </c>
      <c r="O346" s="55"/>
      <c r="P346" s="149">
        <f>O346*H346</f>
        <v>0</v>
      </c>
      <c r="Q346" s="149">
        <v>2.50187</v>
      </c>
      <c r="R346" s="149">
        <f>Q346*H346</f>
        <v>9.842356579999999</v>
      </c>
      <c r="S346" s="149">
        <v>0</v>
      </c>
      <c r="T346" s="150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51" t="s">
        <v>131</v>
      </c>
      <c r="AT346" s="151" t="s">
        <v>126</v>
      </c>
      <c r="AU346" s="151" t="s">
        <v>78</v>
      </c>
      <c r="AY346" s="19" t="s">
        <v>124</v>
      </c>
      <c r="BE346" s="152">
        <f>IF(N346="základní",J346,0)</f>
        <v>0</v>
      </c>
      <c r="BF346" s="152">
        <f>IF(N346="snížená",J346,0)</f>
        <v>0</v>
      </c>
      <c r="BG346" s="152">
        <f>IF(N346="zákl. přenesená",J346,0)</f>
        <v>0</v>
      </c>
      <c r="BH346" s="152">
        <f>IF(N346="sníž. přenesená",J346,0)</f>
        <v>0</v>
      </c>
      <c r="BI346" s="152">
        <f>IF(N346="nulová",J346,0)</f>
        <v>0</v>
      </c>
      <c r="BJ346" s="19" t="s">
        <v>76</v>
      </c>
      <c r="BK346" s="152">
        <f>ROUND(I346*H346,2)</f>
        <v>0</v>
      </c>
      <c r="BL346" s="19" t="s">
        <v>131</v>
      </c>
      <c r="BM346" s="151" t="s">
        <v>758</v>
      </c>
    </row>
    <row r="347" spans="1:47" s="2" customFormat="1" ht="19.5">
      <c r="A347" s="34"/>
      <c r="B347" s="35"/>
      <c r="C347" s="34"/>
      <c r="D347" s="153" t="s">
        <v>133</v>
      </c>
      <c r="E347" s="34"/>
      <c r="F347" s="154" t="s">
        <v>759</v>
      </c>
      <c r="G347" s="34"/>
      <c r="H347" s="34"/>
      <c r="I347" s="155"/>
      <c r="J347" s="34"/>
      <c r="K347" s="34"/>
      <c r="L347" s="35"/>
      <c r="M347" s="156"/>
      <c r="N347" s="157"/>
      <c r="O347" s="55"/>
      <c r="P347" s="55"/>
      <c r="Q347" s="55"/>
      <c r="R347" s="55"/>
      <c r="S347" s="55"/>
      <c r="T347" s="56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9" t="s">
        <v>133</v>
      </c>
      <c r="AU347" s="19" t="s">
        <v>78</v>
      </c>
    </row>
    <row r="348" spans="1:47" s="2" customFormat="1" ht="12">
      <c r="A348" s="34"/>
      <c r="B348" s="35"/>
      <c r="C348" s="34"/>
      <c r="D348" s="158" t="s">
        <v>135</v>
      </c>
      <c r="E348" s="34"/>
      <c r="F348" s="159" t="s">
        <v>760</v>
      </c>
      <c r="G348" s="34"/>
      <c r="H348" s="34"/>
      <c r="I348" s="155"/>
      <c r="J348" s="34"/>
      <c r="K348" s="34"/>
      <c r="L348" s="35"/>
      <c r="M348" s="156"/>
      <c r="N348" s="157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135</v>
      </c>
      <c r="AU348" s="19" t="s">
        <v>78</v>
      </c>
    </row>
    <row r="349" spans="2:51" s="13" customFormat="1" ht="12">
      <c r="B349" s="160"/>
      <c r="D349" s="153" t="s">
        <v>137</v>
      </c>
      <c r="E349" s="161" t="s">
        <v>3</v>
      </c>
      <c r="F349" s="162" t="s">
        <v>761</v>
      </c>
      <c r="H349" s="161" t="s">
        <v>3</v>
      </c>
      <c r="I349" s="163"/>
      <c r="L349" s="160"/>
      <c r="M349" s="164"/>
      <c r="N349" s="165"/>
      <c r="O349" s="165"/>
      <c r="P349" s="165"/>
      <c r="Q349" s="165"/>
      <c r="R349" s="165"/>
      <c r="S349" s="165"/>
      <c r="T349" s="166"/>
      <c r="AT349" s="161" t="s">
        <v>137</v>
      </c>
      <c r="AU349" s="161" t="s">
        <v>78</v>
      </c>
      <c r="AV349" s="13" t="s">
        <v>76</v>
      </c>
      <c r="AW349" s="13" t="s">
        <v>30</v>
      </c>
      <c r="AX349" s="13" t="s">
        <v>68</v>
      </c>
      <c r="AY349" s="161" t="s">
        <v>124</v>
      </c>
    </row>
    <row r="350" spans="2:51" s="14" customFormat="1" ht="12">
      <c r="B350" s="167"/>
      <c r="D350" s="153" t="s">
        <v>137</v>
      </c>
      <c r="E350" s="168" t="s">
        <v>3</v>
      </c>
      <c r="F350" s="169" t="s">
        <v>762</v>
      </c>
      <c r="H350" s="170">
        <v>3.934</v>
      </c>
      <c r="I350" s="171"/>
      <c r="L350" s="167"/>
      <c r="M350" s="172"/>
      <c r="N350" s="173"/>
      <c r="O350" s="173"/>
      <c r="P350" s="173"/>
      <c r="Q350" s="173"/>
      <c r="R350" s="173"/>
      <c r="S350" s="173"/>
      <c r="T350" s="174"/>
      <c r="AT350" s="168" t="s">
        <v>137</v>
      </c>
      <c r="AU350" s="168" t="s">
        <v>78</v>
      </c>
      <c r="AV350" s="14" t="s">
        <v>78</v>
      </c>
      <c r="AW350" s="14" t="s">
        <v>30</v>
      </c>
      <c r="AX350" s="14" t="s">
        <v>76</v>
      </c>
      <c r="AY350" s="168" t="s">
        <v>124</v>
      </c>
    </row>
    <row r="351" spans="1:65" s="2" customFormat="1" ht="24.2" customHeight="1">
      <c r="A351" s="34"/>
      <c r="B351" s="139"/>
      <c r="C351" s="140" t="s">
        <v>763</v>
      </c>
      <c r="D351" s="140" t="s">
        <v>126</v>
      </c>
      <c r="E351" s="141" t="s">
        <v>764</v>
      </c>
      <c r="F351" s="142" t="s">
        <v>765</v>
      </c>
      <c r="G351" s="143" t="s">
        <v>245</v>
      </c>
      <c r="H351" s="144">
        <v>3.934</v>
      </c>
      <c r="I351" s="145"/>
      <c r="J351" s="146">
        <f>ROUND(I351*H351,2)</f>
        <v>0</v>
      </c>
      <c r="K351" s="142" t="s">
        <v>130</v>
      </c>
      <c r="L351" s="35"/>
      <c r="M351" s="147" t="s">
        <v>3</v>
      </c>
      <c r="N351" s="148" t="s">
        <v>39</v>
      </c>
      <c r="O351" s="55"/>
      <c r="P351" s="149">
        <f>O351*H351</f>
        <v>0</v>
      </c>
      <c r="Q351" s="149">
        <v>0</v>
      </c>
      <c r="R351" s="149">
        <f>Q351*H351</f>
        <v>0</v>
      </c>
      <c r="S351" s="149">
        <v>0</v>
      </c>
      <c r="T351" s="150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51" t="s">
        <v>131</v>
      </c>
      <c r="AT351" s="151" t="s">
        <v>126</v>
      </c>
      <c r="AU351" s="151" t="s">
        <v>78</v>
      </c>
      <c r="AY351" s="19" t="s">
        <v>124</v>
      </c>
      <c r="BE351" s="152">
        <f>IF(N351="základní",J351,0)</f>
        <v>0</v>
      </c>
      <c r="BF351" s="152">
        <f>IF(N351="snížená",J351,0)</f>
        <v>0</v>
      </c>
      <c r="BG351" s="152">
        <f>IF(N351="zákl. přenesená",J351,0)</f>
        <v>0</v>
      </c>
      <c r="BH351" s="152">
        <f>IF(N351="sníž. přenesená",J351,0)</f>
        <v>0</v>
      </c>
      <c r="BI351" s="152">
        <f>IF(N351="nulová",J351,0)</f>
        <v>0</v>
      </c>
      <c r="BJ351" s="19" t="s">
        <v>76</v>
      </c>
      <c r="BK351" s="152">
        <f>ROUND(I351*H351,2)</f>
        <v>0</v>
      </c>
      <c r="BL351" s="19" t="s">
        <v>131</v>
      </c>
      <c r="BM351" s="151" t="s">
        <v>766</v>
      </c>
    </row>
    <row r="352" spans="1:47" s="2" customFormat="1" ht="19.5">
      <c r="A352" s="34"/>
      <c r="B352" s="35"/>
      <c r="C352" s="34"/>
      <c r="D352" s="153" t="s">
        <v>133</v>
      </c>
      <c r="E352" s="34"/>
      <c r="F352" s="154" t="s">
        <v>767</v>
      </c>
      <c r="G352" s="34"/>
      <c r="H352" s="34"/>
      <c r="I352" s="155"/>
      <c r="J352" s="34"/>
      <c r="K352" s="34"/>
      <c r="L352" s="35"/>
      <c r="M352" s="156"/>
      <c r="N352" s="157"/>
      <c r="O352" s="55"/>
      <c r="P352" s="55"/>
      <c r="Q352" s="55"/>
      <c r="R352" s="55"/>
      <c r="S352" s="55"/>
      <c r="T352" s="56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T352" s="19" t="s">
        <v>133</v>
      </c>
      <c r="AU352" s="19" t="s">
        <v>78</v>
      </c>
    </row>
    <row r="353" spans="1:47" s="2" customFormat="1" ht="12">
      <c r="A353" s="34"/>
      <c r="B353" s="35"/>
      <c r="C353" s="34"/>
      <c r="D353" s="158" t="s">
        <v>135</v>
      </c>
      <c r="E353" s="34"/>
      <c r="F353" s="159" t="s">
        <v>768</v>
      </c>
      <c r="G353" s="34"/>
      <c r="H353" s="34"/>
      <c r="I353" s="155"/>
      <c r="J353" s="34"/>
      <c r="K353" s="34"/>
      <c r="L353" s="35"/>
      <c r="M353" s="156"/>
      <c r="N353" s="157"/>
      <c r="O353" s="55"/>
      <c r="P353" s="55"/>
      <c r="Q353" s="55"/>
      <c r="R353" s="55"/>
      <c r="S353" s="55"/>
      <c r="T353" s="56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T353" s="19" t="s">
        <v>135</v>
      </c>
      <c r="AU353" s="19" t="s">
        <v>78</v>
      </c>
    </row>
    <row r="354" spans="1:65" s="2" customFormat="1" ht="24.2" customHeight="1">
      <c r="A354" s="34"/>
      <c r="B354" s="139"/>
      <c r="C354" s="140" t="s">
        <v>769</v>
      </c>
      <c r="D354" s="140" t="s">
        <v>126</v>
      </c>
      <c r="E354" s="141" t="s">
        <v>770</v>
      </c>
      <c r="F354" s="142" t="s">
        <v>771</v>
      </c>
      <c r="G354" s="143" t="s">
        <v>245</v>
      </c>
      <c r="H354" s="144">
        <v>3.934</v>
      </c>
      <c r="I354" s="145"/>
      <c r="J354" s="146">
        <f>ROUND(I354*H354,2)</f>
        <v>0</v>
      </c>
      <c r="K354" s="142" t="s">
        <v>130</v>
      </c>
      <c r="L354" s="35"/>
      <c r="M354" s="147" t="s">
        <v>3</v>
      </c>
      <c r="N354" s="148" t="s">
        <v>39</v>
      </c>
      <c r="O354" s="55"/>
      <c r="P354" s="149">
        <f>O354*H354</f>
        <v>0</v>
      </c>
      <c r="Q354" s="149">
        <v>0</v>
      </c>
      <c r="R354" s="149">
        <f>Q354*H354</f>
        <v>0</v>
      </c>
      <c r="S354" s="149">
        <v>0</v>
      </c>
      <c r="T354" s="150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51" t="s">
        <v>131</v>
      </c>
      <c r="AT354" s="151" t="s">
        <v>126</v>
      </c>
      <c r="AU354" s="151" t="s">
        <v>78</v>
      </c>
      <c r="AY354" s="19" t="s">
        <v>124</v>
      </c>
      <c r="BE354" s="152">
        <f>IF(N354="základní",J354,0)</f>
        <v>0</v>
      </c>
      <c r="BF354" s="152">
        <f>IF(N354="snížená",J354,0)</f>
        <v>0</v>
      </c>
      <c r="BG354" s="152">
        <f>IF(N354="zákl. přenesená",J354,0)</f>
        <v>0</v>
      </c>
      <c r="BH354" s="152">
        <f>IF(N354="sníž. přenesená",J354,0)</f>
        <v>0</v>
      </c>
      <c r="BI354" s="152">
        <f>IF(N354="nulová",J354,0)</f>
        <v>0</v>
      </c>
      <c r="BJ354" s="19" t="s">
        <v>76</v>
      </c>
      <c r="BK354" s="152">
        <f>ROUND(I354*H354,2)</f>
        <v>0</v>
      </c>
      <c r="BL354" s="19" t="s">
        <v>131</v>
      </c>
      <c r="BM354" s="151" t="s">
        <v>772</v>
      </c>
    </row>
    <row r="355" spans="1:47" s="2" customFormat="1" ht="19.5">
      <c r="A355" s="34"/>
      <c r="B355" s="35"/>
      <c r="C355" s="34"/>
      <c r="D355" s="153" t="s">
        <v>133</v>
      </c>
      <c r="E355" s="34"/>
      <c r="F355" s="154" t="s">
        <v>773</v>
      </c>
      <c r="G355" s="34"/>
      <c r="H355" s="34"/>
      <c r="I355" s="155"/>
      <c r="J355" s="34"/>
      <c r="K355" s="34"/>
      <c r="L355" s="35"/>
      <c r="M355" s="156"/>
      <c r="N355" s="157"/>
      <c r="O355" s="55"/>
      <c r="P355" s="55"/>
      <c r="Q355" s="55"/>
      <c r="R355" s="55"/>
      <c r="S355" s="55"/>
      <c r="T355" s="56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9" t="s">
        <v>133</v>
      </c>
      <c r="AU355" s="19" t="s">
        <v>78</v>
      </c>
    </row>
    <row r="356" spans="1:47" s="2" customFormat="1" ht="12">
      <c r="A356" s="34"/>
      <c r="B356" s="35"/>
      <c r="C356" s="34"/>
      <c r="D356" s="158" t="s">
        <v>135</v>
      </c>
      <c r="E356" s="34"/>
      <c r="F356" s="159" t="s">
        <v>774</v>
      </c>
      <c r="G356" s="34"/>
      <c r="H356" s="34"/>
      <c r="I356" s="155"/>
      <c r="J356" s="34"/>
      <c r="K356" s="34"/>
      <c r="L356" s="35"/>
      <c r="M356" s="156"/>
      <c r="N356" s="157"/>
      <c r="O356" s="55"/>
      <c r="P356" s="55"/>
      <c r="Q356" s="55"/>
      <c r="R356" s="55"/>
      <c r="S356" s="55"/>
      <c r="T356" s="56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9" t="s">
        <v>135</v>
      </c>
      <c r="AU356" s="19" t="s">
        <v>78</v>
      </c>
    </row>
    <row r="357" spans="1:65" s="2" customFormat="1" ht="24.2" customHeight="1">
      <c r="A357" s="34"/>
      <c r="B357" s="139"/>
      <c r="C357" s="140" t="s">
        <v>775</v>
      </c>
      <c r="D357" s="140" t="s">
        <v>126</v>
      </c>
      <c r="E357" s="141" t="s">
        <v>776</v>
      </c>
      <c r="F357" s="142" t="s">
        <v>777</v>
      </c>
      <c r="G357" s="143" t="s">
        <v>237</v>
      </c>
      <c r="H357" s="144">
        <v>18.4</v>
      </c>
      <c r="I357" s="145"/>
      <c r="J357" s="146">
        <f>ROUND(I357*H357,2)</f>
        <v>0</v>
      </c>
      <c r="K357" s="142" t="s">
        <v>130</v>
      </c>
      <c r="L357" s="35"/>
      <c r="M357" s="147" t="s">
        <v>3</v>
      </c>
      <c r="N357" s="148" t="s">
        <v>39</v>
      </c>
      <c r="O357" s="55"/>
      <c r="P357" s="149">
        <f>O357*H357</f>
        <v>0</v>
      </c>
      <c r="Q357" s="149">
        <v>0</v>
      </c>
      <c r="R357" s="149">
        <f>Q357*H357</f>
        <v>0</v>
      </c>
      <c r="S357" s="149">
        <v>0</v>
      </c>
      <c r="T357" s="150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51" t="s">
        <v>131</v>
      </c>
      <c r="AT357" s="151" t="s">
        <v>126</v>
      </c>
      <c r="AU357" s="151" t="s">
        <v>78</v>
      </c>
      <c r="AY357" s="19" t="s">
        <v>124</v>
      </c>
      <c r="BE357" s="152">
        <f>IF(N357="základní",J357,0)</f>
        <v>0</v>
      </c>
      <c r="BF357" s="152">
        <f>IF(N357="snížená",J357,0)</f>
        <v>0</v>
      </c>
      <c r="BG357" s="152">
        <f>IF(N357="zákl. přenesená",J357,0)</f>
        <v>0</v>
      </c>
      <c r="BH357" s="152">
        <f>IF(N357="sníž. přenesená",J357,0)</f>
        <v>0</v>
      </c>
      <c r="BI357" s="152">
        <f>IF(N357="nulová",J357,0)</f>
        <v>0</v>
      </c>
      <c r="BJ357" s="19" t="s">
        <v>76</v>
      </c>
      <c r="BK357" s="152">
        <f>ROUND(I357*H357,2)</f>
        <v>0</v>
      </c>
      <c r="BL357" s="19" t="s">
        <v>131</v>
      </c>
      <c r="BM357" s="151" t="s">
        <v>778</v>
      </c>
    </row>
    <row r="358" spans="1:47" s="2" customFormat="1" ht="29.25">
      <c r="A358" s="34"/>
      <c r="B358" s="35"/>
      <c r="C358" s="34"/>
      <c r="D358" s="153" t="s">
        <v>133</v>
      </c>
      <c r="E358" s="34"/>
      <c r="F358" s="154" t="s">
        <v>779</v>
      </c>
      <c r="G358" s="34"/>
      <c r="H358" s="34"/>
      <c r="I358" s="155"/>
      <c r="J358" s="34"/>
      <c r="K358" s="34"/>
      <c r="L358" s="35"/>
      <c r="M358" s="156"/>
      <c r="N358" s="157"/>
      <c r="O358" s="55"/>
      <c r="P358" s="55"/>
      <c r="Q358" s="55"/>
      <c r="R358" s="55"/>
      <c r="S358" s="55"/>
      <c r="T358" s="56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9" t="s">
        <v>133</v>
      </c>
      <c r="AU358" s="19" t="s">
        <v>78</v>
      </c>
    </row>
    <row r="359" spans="1:47" s="2" customFormat="1" ht="12">
      <c r="A359" s="34"/>
      <c r="B359" s="35"/>
      <c r="C359" s="34"/>
      <c r="D359" s="158" t="s">
        <v>135</v>
      </c>
      <c r="E359" s="34"/>
      <c r="F359" s="159" t="s">
        <v>780</v>
      </c>
      <c r="G359" s="34"/>
      <c r="H359" s="34"/>
      <c r="I359" s="155"/>
      <c r="J359" s="34"/>
      <c r="K359" s="34"/>
      <c r="L359" s="35"/>
      <c r="M359" s="156"/>
      <c r="N359" s="157"/>
      <c r="O359" s="55"/>
      <c r="P359" s="55"/>
      <c r="Q359" s="55"/>
      <c r="R359" s="55"/>
      <c r="S359" s="55"/>
      <c r="T359" s="56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9" t="s">
        <v>135</v>
      </c>
      <c r="AU359" s="19" t="s">
        <v>78</v>
      </c>
    </row>
    <row r="360" spans="2:63" s="12" customFormat="1" ht="22.9" customHeight="1">
      <c r="B360" s="126"/>
      <c r="D360" s="127" t="s">
        <v>67</v>
      </c>
      <c r="E360" s="137" t="s">
        <v>182</v>
      </c>
      <c r="F360" s="137" t="s">
        <v>307</v>
      </c>
      <c r="I360" s="129"/>
      <c r="J360" s="138">
        <f>BK360</f>
        <v>0</v>
      </c>
      <c r="L360" s="126"/>
      <c r="M360" s="131"/>
      <c r="N360" s="132"/>
      <c r="O360" s="132"/>
      <c r="P360" s="133">
        <f>SUM(P361:P366)</f>
        <v>0</v>
      </c>
      <c r="Q360" s="132"/>
      <c r="R360" s="133">
        <f>SUM(R361:R366)</f>
        <v>2.7077648</v>
      </c>
      <c r="S360" s="132"/>
      <c r="T360" s="134">
        <f>SUM(T361:T366)</f>
        <v>0</v>
      </c>
      <c r="AR360" s="127" t="s">
        <v>76</v>
      </c>
      <c r="AT360" s="135" t="s">
        <v>67</v>
      </c>
      <c r="AU360" s="135" t="s">
        <v>76</v>
      </c>
      <c r="AY360" s="127" t="s">
        <v>124</v>
      </c>
      <c r="BK360" s="136">
        <f>SUM(BK361:BK366)</f>
        <v>0</v>
      </c>
    </row>
    <row r="361" spans="1:65" s="2" customFormat="1" ht="33" customHeight="1">
      <c r="A361" s="34"/>
      <c r="B361" s="139"/>
      <c r="C361" s="140" t="s">
        <v>781</v>
      </c>
      <c r="D361" s="140" t="s">
        <v>126</v>
      </c>
      <c r="E361" s="141" t="s">
        <v>782</v>
      </c>
      <c r="F361" s="142" t="s">
        <v>783</v>
      </c>
      <c r="G361" s="143" t="s">
        <v>237</v>
      </c>
      <c r="H361" s="144">
        <v>14.5</v>
      </c>
      <c r="I361" s="145"/>
      <c r="J361" s="146">
        <f>ROUND(I361*H361,2)</f>
        <v>0</v>
      </c>
      <c r="K361" s="142" t="s">
        <v>130</v>
      </c>
      <c r="L361" s="35"/>
      <c r="M361" s="147" t="s">
        <v>3</v>
      </c>
      <c r="N361" s="148" t="s">
        <v>39</v>
      </c>
      <c r="O361" s="55"/>
      <c r="P361" s="149">
        <f>O361*H361</f>
        <v>0</v>
      </c>
      <c r="Q361" s="149">
        <v>0.1295</v>
      </c>
      <c r="R361" s="149">
        <f>Q361*H361</f>
        <v>1.87775</v>
      </c>
      <c r="S361" s="149">
        <v>0</v>
      </c>
      <c r="T361" s="150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51" t="s">
        <v>131</v>
      </c>
      <c r="AT361" s="151" t="s">
        <v>126</v>
      </c>
      <c r="AU361" s="151" t="s">
        <v>78</v>
      </c>
      <c r="AY361" s="19" t="s">
        <v>124</v>
      </c>
      <c r="BE361" s="152">
        <f>IF(N361="základní",J361,0)</f>
        <v>0</v>
      </c>
      <c r="BF361" s="152">
        <f>IF(N361="snížená",J361,0)</f>
        <v>0</v>
      </c>
      <c r="BG361" s="152">
        <f>IF(N361="zákl. přenesená",J361,0)</f>
        <v>0</v>
      </c>
      <c r="BH361" s="152">
        <f>IF(N361="sníž. přenesená",J361,0)</f>
        <v>0</v>
      </c>
      <c r="BI361" s="152">
        <f>IF(N361="nulová",J361,0)</f>
        <v>0</v>
      </c>
      <c r="BJ361" s="19" t="s">
        <v>76</v>
      </c>
      <c r="BK361" s="152">
        <f>ROUND(I361*H361,2)</f>
        <v>0</v>
      </c>
      <c r="BL361" s="19" t="s">
        <v>131</v>
      </c>
      <c r="BM361" s="151" t="s">
        <v>784</v>
      </c>
    </row>
    <row r="362" spans="1:47" s="2" customFormat="1" ht="29.25">
      <c r="A362" s="34"/>
      <c r="B362" s="35"/>
      <c r="C362" s="34"/>
      <c r="D362" s="153" t="s">
        <v>133</v>
      </c>
      <c r="E362" s="34"/>
      <c r="F362" s="154" t="s">
        <v>785</v>
      </c>
      <c r="G362" s="34"/>
      <c r="H362" s="34"/>
      <c r="I362" s="155"/>
      <c r="J362" s="34"/>
      <c r="K362" s="34"/>
      <c r="L362" s="35"/>
      <c r="M362" s="156"/>
      <c r="N362" s="157"/>
      <c r="O362" s="55"/>
      <c r="P362" s="55"/>
      <c r="Q362" s="55"/>
      <c r="R362" s="55"/>
      <c r="S362" s="55"/>
      <c r="T362" s="56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9" t="s">
        <v>133</v>
      </c>
      <c r="AU362" s="19" t="s">
        <v>78</v>
      </c>
    </row>
    <row r="363" spans="1:47" s="2" customFormat="1" ht="12">
      <c r="A363" s="34"/>
      <c r="B363" s="35"/>
      <c r="C363" s="34"/>
      <c r="D363" s="158" t="s">
        <v>135</v>
      </c>
      <c r="E363" s="34"/>
      <c r="F363" s="159" t="s">
        <v>786</v>
      </c>
      <c r="G363" s="34"/>
      <c r="H363" s="34"/>
      <c r="I363" s="155"/>
      <c r="J363" s="34"/>
      <c r="K363" s="34"/>
      <c r="L363" s="35"/>
      <c r="M363" s="156"/>
      <c r="N363" s="157"/>
      <c r="O363" s="55"/>
      <c r="P363" s="55"/>
      <c r="Q363" s="55"/>
      <c r="R363" s="55"/>
      <c r="S363" s="55"/>
      <c r="T363" s="56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9" t="s">
        <v>135</v>
      </c>
      <c r="AU363" s="19" t="s">
        <v>78</v>
      </c>
    </row>
    <row r="364" spans="1:65" s="2" customFormat="1" ht="16.5" customHeight="1">
      <c r="A364" s="34"/>
      <c r="B364" s="139"/>
      <c r="C364" s="175" t="s">
        <v>787</v>
      </c>
      <c r="D364" s="175" t="s">
        <v>158</v>
      </c>
      <c r="E364" s="176" t="s">
        <v>788</v>
      </c>
      <c r="F364" s="177" t="s">
        <v>789</v>
      </c>
      <c r="G364" s="178" t="s">
        <v>237</v>
      </c>
      <c r="H364" s="179">
        <v>14.79</v>
      </c>
      <c r="I364" s="180"/>
      <c r="J364" s="181">
        <f>ROUND(I364*H364,2)</f>
        <v>0</v>
      </c>
      <c r="K364" s="177" t="s">
        <v>130</v>
      </c>
      <c r="L364" s="182"/>
      <c r="M364" s="183" t="s">
        <v>3</v>
      </c>
      <c r="N364" s="184" t="s">
        <v>39</v>
      </c>
      <c r="O364" s="55"/>
      <c r="P364" s="149">
        <f>O364*H364</f>
        <v>0</v>
      </c>
      <c r="Q364" s="149">
        <v>0.05612</v>
      </c>
      <c r="R364" s="149">
        <f>Q364*H364</f>
        <v>0.8300148</v>
      </c>
      <c r="S364" s="149">
        <v>0</v>
      </c>
      <c r="T364" s="150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51" t="s">
        <v>162</v>
      </c>
      <c r="AT364" s="151" t="s">
        <v>158</v>
      </c>
      <c r="AU364" s="151" t="s">
        <v>78</v>
      </c>
      <c r="AY364" s="19" t="s">
        <v>124</v>
      </c>
      <c r="BE364" s="152">
        <f>IF(N364="základní",J364,0)</f>
        <v>0</v>
      </c>
      <c r="BF364" s="152">
        <f>IF(N364="snížená",J364,0)</f>
        <v>0</v>
      </c>
      <c r="BG364" s="152">
        <f>IF(N364="zákl. přenesená",J364,0)</f>
        <v>0</v>
      </c>
      <c r="BH364" s="152">
        <f>IF(N364="sníž. přenesená",J364,0)</f>
        <v>0</v>
      </c>
      <c r="BI364" s="152">
        <f>IF(N364="nulová",J364,0)</f>
        <v>0</v>
      </c>
      <c r="BJ364" s="19" t="s">
        <v>76</v>
      </c>
      <c r="BK364" s="152">
        <f>ROUND(I364*H364,2)</f>
        <v>0</v>
      </c>
      <c r="BL364" s="19" t="s">
        <v>131</v>
      </c>
      <c r="BM364" s="151" t="s">
        <v>790</v>
      </c>
    </row>
    <row r="365" spans="1:47" s="2" customFormat="1" ht="12">
      <c r="A365" s="34"/>
      <c r="B365" s="35"/>
      <c r="C365" s="34"/>
      <c r="D365" s="153" t="s">
        <v>133</v>
      </c>
      <c r="E365" s="34"/>
      <c r="F365" s="154" t="s">
        <v>789</v>
      </c>
      <c r="G365" s="34"/>
      <c r="H365" s="34"/>
      <c r="I365" s="155"/>
      <c r="J365" s="34"/>
      <c r="K365" s="34"/>
      <c r="L365" s="35"/>
      <c r="M365" s="156"/>
      <c r="N365" s="157"/>
      <c r="O365" s="55"/>
      <c r="P365" s="55"/>
      <c r="Q365" s="55"/>
      <c r="R365" s="55"/>
      <c r="S365" s="55"/>
      <c r="T365" s="56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9" t="s">
        <v>133</v>
      </c>
      <c r="AU365" s="19" t="s">
        <v>78</v>
      </c>
    </row>
    <row r="366" spans="2:51" s="14" customFormat="1" ht="12">
      <c r="B366" s="167"/>
      <c r="D366" s="153" t="s">
        <v>137</v>
      </c>
      <c r="F366" s="169" t="s">
        <v>791</v>
      </c>
      <c r="H366" s="170">
        <v>14.79</v>
      </c>
      <c r="I366" s="171"/>
      <c r="L366" s="167"/>
      <c r="M366" s="172"/>
      <c r="N366" s="173"/>
      <c r="O366" s="173"/>
      <c r="P366" s="173"/>
      <c r="Q366" s="173"/>
      <c r="R366" s="173"/>
      <c r="S366" s="173"/>
      <c r="T366" s="174"/>
      <c r="AT366" s="168" t="s">
        <v>137</v>
      </c>
      <c r="AU366" s="168" t="s">
        <v>78</v>
      </c>
      <c r="AV366" s="14" t="s">
        <v>78</v>
      </c>
      <c r="AW366" s="14" t="s">
        <v>4</v>
      </c>
      <c r="AX366" s="14" t="s">
        <v>76</v>
      </c>
      <c r="AY366" s="168" t="s">
        <v>124</v>
      </c>
    </row>
    <row r="367" spans="2:63" s="12" customFormat="1" ht="22.9" customHeight="1">
      <c r="B367" s="126"/>
      <c r="D367" s="127" t="s">
        <v>67</v>
      </c>
      <c r="E367" s="137" t="s">
        <v>792</v>
      </c>
      <c r="F367" s="137" t="s">
        <v>793</v>
      </c>
      <c r="I367" s="129"/>
      <c r="J367" s="138">
        <f>BK367</f>
        <v>0</v>
      </c>
      <c r="L367" s="126"/>
      <c r="M367" s="131"/>
      <c r="N367" s="132"/>
      <c r="O367" s="132"/>
      <c r="P367" s="133">
        <f>SUM(P368:P370)</f>
        <v>0</v>
      </c>
      <c r="Q367" s="132"/>
      <c r="R367" s="133">
        <f>SUM(R368:R370)</f>
        <v>0</v>
      </c>
      <c r="S367" s="132"/>
      <c r="T367" s="134">
        <f>SUM(T368:T370)</f>
        <v>0</v>
      </c>
      <c r="AR367" s="127" t="s">
        <v>76</v>
      </c>
      <c r="AT367" s="135" t="s">
        <v>67</v>
      </c>
      <c r="AU367" s="135" t="s">
        <v>76</v>
      </c>
      <c r="AY367" s="127" t="s">
        <v>124</v>
      </c>
      <c r="BK367" s="136">
        <f>SUM(BK368:BK370)</f>
        <v>0</v>
      </c>
    </row>
    <row r="368" spans="1:65" s="2" customFormat="1" ht="24.2" customHeight="1">
      <c r="A368" s="34"/>
      <c r="B368" s="139"/>
      <c r="C368" s="140" t="s">
        <v>794</v>
      </c>
      <c r="D368" s="140" t="s">
        <v>126</v>
      </c>
      <c r="E368" s="141" t="s">
        <v>795</v>
      </c>
      <c r="F368" s="142" t="s">
        <v>796</v>
      </c>
      <c r="G368" s="143" t="s">
        <v>161</v>
      </c>
      <c r="H368" s="144">
        <v>248.787</v>
      </c>
      <c r="I368" s="145"/>
      <c r="J368" s="146">
        <f>ROUND(I368*H368,2)</f>
        <v>0</v>
      </c>
      <c r="K368" s="142" t="s">
        <v>130</v>
      </c>
      <c r="L368" s="35"/>
      <c r="M368" s="147" t="s">
        <v>3</v>
      </c>
      <c r="N368" s="148" t="s">
        <v>39</v>
      </c>
      <c r="O368" s="55"/>
      <c r="P368" s="149">
        <f>O368*H368</f>
        <v>0</v>
      </c>
      <c r="Q368" s="149">
        <v>0</v>
      </c>
      <c r="R368" s="149">
        <f>Q368*H368</f>
        <v>0</v>
      </c>
      <c r="S368" s="149">
        <v>0</v>
      </c>
      <c r="T368" s="150">
        <f>S368*H368</f>
        <v>0</v>
      </c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R368" s="151" t="s">
        <v>131</v>
      </c>
      <c r="AT368" s="151" t="s">
        <v>126</v>
      </c>
      <c r="AU368" s="151" t="s">
        <v>78</v>
      </c>
      <c r="AY368" s="19" t="s">
        <v>124</v>
      </c>
      <c r="BE368" s="152">
        <f>IF(N368="základní",J368,0)</f>
        <v>0</v>
      </c>
      <c r="BF368" s="152">
        <f>IF(N368="snížená",J368,0)</f>
        <v>0</v>
      </c>
      <c r="BG368" s="152">
        <f>IF(N368="zákl. přenesená",J368,0)</f>
        <v>0</v>
      </c>
      <c r="BH368" s="152">
        <f>IF(N368="sníž. přenesená",J368,0)</f>
        <v>0</v>
      </c>
      <c r="BI368" s="152">
        <f>IF(N368="nulová",J368,0)</f>
        <v>0</v>
      </c>
      <c r="BJ368" s="19" t="s">
        <v>76</v>
      </c>
      <c r="BK368" s="152">
        <f>ROUND(I368*H368,2)</f>
        <v>0</v>
      </c>
      <c r="BL368" s="19" t="s">
        <v>131</v>
      </c>
      <c r="BM368" s="151" t="s">
        <v>797</v>
      </c>
    </row>
    <row r="369" spans="1:47" s="2" customFormat="1" ht="19.5">
      <c r="A369" s="34"/>
      <c r="B369" s="35"/>
      <c r="C369" s="34"/>
      <c r="D369" s="153" t="s">
        <v>133</v>
      </c>
      <c r="E369" s="34"/>
      <c r="F369" s="154" t="s">
        <v>798</v>
      </c>
      <c r="G369" s="34"/>
      <c r="H369" s="34"/>
      <c r="I369" s="155"/>
      <c r="J369" s="34"/>
      <c r="K369" s="34"/>
      <c r="L369" s="35"/>
      <c r="M369" s="156"/>
      <c r="N369" s="157"/>
      <c r="O369" s="55"/>
      <c r="P369" s="55"/>
      <c r="Q369" s="55"/>
      <c r="R369" s="55"/>
      <c r="S369" s="55"/>
      <c r="T369" s="56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T369" s="19" t="s">
        <v>133</v>
      </c>
      <c r="AU369" s="19" t="s">
        <v>78</v>
      </c>
    </row>
    <row r="370" spans="1:47" s="2" customFormat="1" ht="12">
      <c r="A370" s="34"/>
      <c r="B370" s="35"/>
      <c r="C370" s="34"/>
      <c r="D370" s="158" t="s">
        <v>135</v>
      </c>
      <c r="E370" s="34"/>
      <c r="F370" s="159" t="s">
        <v>799</v>
      </c>
      <c r="G370" s="34"/>
      <c r="H370" s="34"/>
      <c r="I370" s="155"/>
      <c r="J370" s="34"/>
      <c r="K370" s="34"/>
      <c r="L370" s="35"/>
      <c r="M370" s="156"/>
      <c r="N370" s="157"/>
      <c r="O370" s="55"/>
      <c r="P370" s="55"/>
      <c r="Q370" s="55"/>
      <c r="R370" s="55"/>
      <c r="S370" s="55"/>
      <c r="T370" s="56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9" t="s">
        <v>135</v>
      </c>
      <c r="AU370" s="19" t="s">
        <v>78</v>
      </c>
    </row>
    <row r="371" spans="2:63" s="12" customFormat="1" ht="25.9" customHeight="1">
      <c r="B371" s="126"/>
      <c r="D371" s="127" t="s">
        <v>67</v>
      </c>
      <c r="E371" s="128" t="s">
        <v>800</v>
      </c>
      <c r="F371" s="128" t="s">
        <v>801</v>
      </c>
      <c r="I371" s="129"/>
      <c r="J371" s="130">
        <f>BK371</f>
        <v>0</v>
      </c>
      <c r="L371" s="126"/>
      <c r="M371" s="131"/>
      <c r="N371" s="132"/>
      <c r="O371" s="132"/>
      <c r="P371" s="133">
        <f>P372+P388</f>
        <v>0</v>
      </c>
      <c r="Q371" s="132"/>
      <c r="R371" s="133">
        <f>R372+R388</f>
        <v>0.102786</v>
      </c>
      <c r="S371" s="132"/>
      <c r="T371" s="134">
        <f>T372+T388</f>
        <v>0</v>
      </c>
      <c r="AR371" s="127" t="s">
        <v>78</v>
      </c>
      <c r="AT371" s="135" t="s">
        <v>67</v>
      </c>
      <c r="AU371" s="135" t="s">
        <v>68</v>
      </c>
      <c r="AY371" s="127" t="s">
        <v>124</v>
      </c>
      <c r="BK371" s="136">
        <f>BK372+BK388</f>
        <v>0</v>
      </c>
    </row>
    <row r="372" spans="2:63" s="12" customFormat="1" ht="22.9" customHeight="1">
      <c r="B372" s="126"/>
      <c r="D372" s="127" t="s">
        <v>67</v>
      </c>
      <c r="E372" s="137" t="s">
        <v>802</v>
      </c>
      <c r="F372" s="137" t="s">
        <v>803</v>
      </c>
      <c r="I372" s="129"/>
      <c r="J372" s="138">
        <f>BK372</f>
        <v>0</v>
      </c>
      <c r="L372" s="126"/>
      <c r="M372" s="131"/>
      <c r="N372" s="132"/>
      <c r="O372" s="132"/>
      <c r="P372" s="133">
        <f>SUM(P373:P387)</f>
        <v>0</v>
      </c>
      <c r="Q372" s="132"/>
      <c r="R372" s="133">
        <f>SUM(R373:R387)</f>
        <v>0.102786</v>
      </c>
      <c r="S372" s="132"/>
      <c r="T372" s="134">
        <f>SUM(T373:T387)</f>
        <v>0</v>
      </c>
      <c r="AR372" s="127" t="s">
        <v>78</v>
      </c>
      <c r="AT372" s="135" t="s">
        <v>67</v>
      </c>
      <c r="AU372" s="135" t="s">
        <v>76</v>
      </c>
      <c r="AY372" s="127" t="s">
        <v>124</v>
      </c>
      <c r="BK372" s="136">
        <f>SUM(BK373:BK387)</f>
        <v>0</v>
      </c>
    </row>
    <row r="373" spans="1:65" s="2" customFormat="1" ht="24.2" customHeight="1">
      <c r="A373" s="34"/>
      <c r="B373" s="139"/>
      <c r="C373" s="140" t="s">
        <v>804</v>
      </c>
      <c r="D373" s="140" t="s">
        <v>126</v>
      </c>
      <c r="E373" s="141" t="s">
        <v>805</v>
      </c>
      <c r="F373" s="142" t="s">
        <v>806</v>
      </c>
      <c r="G373" s="143" t="s">
        <v>129</v>
      </c>
      <c r="H373" s="144">
        <v>120</v>
      </c>
      <c r="I373" s="145"/>
      <c r="J373" s="146">
        <f>ROUND(I373*H373,2)</f>
        <v>0</v>
      </c>
      <c r="K373" s="142" t="s">
        <v>130</v>
      </c>
      <c r="L373" s="35"/>
      <c r="M373" s="147" t="s">
        <v>3</v>
      </c>
      <c r="N373" s="148" t="s">
        <v>39</v>
      </c>
      <c r="O373" s="55"/>
      <c r="P373" s="149">
        <f>O373*H373</f>
        <v>0</v>
      </c>
      <c r="Q373" s="149">
        <v>0.0008</v>
      </c>
      <c r="R373" s="149">
        <f>Q373*H373</f>
        <v>0.096</v>
      </c>
      <c r="S373" s="149">
        <v>0</v>
      </c>
      <c r="T373" s="150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51" t="s">
        <v>310</v>
      </c>
      <c r="AT373" s="151" t="s">
        <v>126</v>
      </c>
      <c r="AU373" s="151" t="s">
        <v>78</v>
      </c>
      <c r="AY373" s="19" t="s">
        <v>124</v>
      </c>
      <c r="BE373" s="152">
        <f>IF(N373="základní",J373,0)</f>
        <v>0</v>
      </c>
      <c r="BF373" s="152">
        <f>IF(N373="snížená",J373,0)</f>
        <v>0</v>
      </c>
      <c r="BG373" s="152">
        <f>IF(N373="zákl. přenesená",J373,0)</f>
        <v>0</v>
      </c>
      <c r="BH373" s="152">
        <f>IF(N373="sníž. přenesená",J373,0)</f>
        <v>0</v>
      </c>
      <c r="BI373" s="152">
        <f>IF(N373="nulová",J373,0)</f>
        <v>0</v>
      </c>
      <c r="BJ373" s="19" t="s">
        <v>76</v>
      </c>
      <c r="BK373" s="152">
        <f>ROUND(I373*H373,2)</f>
        <v>0</v>
      </c>
      <c r="BL373" s="19" t="s">
        <v>310</v>
      </c>
      <c r="BM373" s="151" t="s">
        <v>807</v>
      </c>
    </row>
    <row r="374" spans="1:47" s="2" customFormat="1" ht="29.25">
      <c r="A374" s="34"/>
      <c r="B374" s="35"/>
      <c r="C374" s="34"/>
      <c r="D374" s="153" t="s">
        <v>133</v>
      </c>
      <c r="E374" s="34"/>
      <c r="F374" s="154" t="s">
        <v>808</v>
      </c>
      <c r="G374" s="34"/>
      <c r="H374" s="34"/>
      <c r="I374" s="155"/>
      <c r="J374" s="34"/>
      <c r="K374" s="34"/>
      <c r="L374" s="35"/>
      <c r="M374" s="156"/>
      <c r="N374" s="157"/>
      <c r="O374" s="55"/>
      <c r="P374" s="55"/>
      <c r="Q374" s="55"/>
      <c r="R374" s="55"/>
      <c r="S374" s="55"/>
      <c r="T374" s="56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9" t="s">
        <v>133</v>
      </c>
      <c r="AU374" s="19" t="s">
        <v>78</v>
      </c>
    </row>
    <row r="375" spans="1:47" s="2" customFormat="1" ht="12">
      <c r="A375" s="34"/>
      <c r="B375" s="35"/>
      <c r="C375" s="34"/>
      <c r="D375" s="158" t="s">
        <v>135</v>
      </c>
      <c r="E375" s="34"/>
      <c r="F375" s="159" t="s">
        <v>809</v>
      </c>
      <c r="G375" s="34"/>
      <c r="H375" s="34"/>
      <c r="I375" s="155"/>
      <c r="J375" s="34"/>
      <c r="K375" s="34"/>
      <c r="L375" s="35"/>
      <c r="M375" s="156"/>
      <c r="N375" s="157"/>
      <c r="O375" s="55"/>
      <c r="P375" s="55"/>
      <c r="Q375" s="55"/>
      <c r="R375" s="55"/>
      <c r="S375" s="55"/>
      <c r="T375" s="56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9" t="s">
        <v>135</v>
      </c>
      <c r="AU375" s="19" t="s">
        <v>78</v>
      </c>
    </row>
    <row r="376" spans="2:51" s="14" customFormat="1" ht="12">
      <c r="B376" s="167"/>
      <c r="D376" s="153" t="s">
        <v>137</v>
      </c>
      <c r="E376" s="168" t="s">
        <v>3</v>
      </c>
      <c r="F376" s="169" t="s">
        <v>810</v>
      </c>
      <c r="H376" s="170">
        <v>120</v>
      </c>
      <c r="I376" s="171"/>
      <c r="L376" s="167"/>
      <c r="M376" s="172"/>
      <c r="N376" s="173"/>
      <c r="O376" s="173"/>
      <c r="P376" s="173"/>
      <c r="Q376" s="173"/>
      <c r="R376" s="173"/>
      <c r="S376" s="173"/>
      <c r="T376" s="174"/>
      <c r="AT376" s="168" t="s">
        <v>137</v>
      </c>
      <c r="AU376" s="168" t="s">
        <v>78</v>
      </c>
      <c r="AV376" s="14" t="s">
        <v>78</v>
      </c>
      <c r="AW376" s="14" t="s">
        <v>30</v>
      </c>
      <c r="AX376" s="14" t="s">
        <v>76</v>
      </c>
      <c r="AY376" s="168" t="s">
        <v>124</v>
      </c>
    </row>
    <row r="377" spans="1:65" s="2" customFormat="1" ht="16.5" customHeight="1">
      <c r="A377" s="34"/>
      <c r="B377" s="139"/>
      <c r="C377" s="140" t="s">
        <v>811</v>
      </c>
      <c r="D377" s="140" t="s">
        <v>126</v>
      </c>
      <c r="E377" s="141" t="s">
        <v>812</v>
      </c>
      <c r="F377" s="142" t="s">
        <v>813</v>
      </c>
      <c r="G377" s="143" t="s">
        <v>129</v>
      </c>
      <c r="H377" s="144">
        <v>56.2</v>
      </c>
      <c r="I377" s="145"/>
      <c r="J377" s="146">
        <f>ROUND(I377*H377,2)</f>
        <v>0</v>
      </c>
      <c r="K377" s="142" t="s">
        <v>130</v>
      </c>
      <c r="L377" s="35"/>
      <c r="M377" s="147" t="s">
        <v>3</v>
      </c>
      <c r="N377" s="148" t="s">
        <v>39</v>
      </c>
      <c r="O377" s="55"/>
      <c r="P377" s="149">
        <f>O377*H377</f>
        <v>0</v>
      </c>
      <c r="Q377" s="149">
        <v>0</v>
      </c>
      <c r="R377" s="149">
        <f>Q377*H377</f>
        <v>0</v>
      </c>
      <c r="S377" s="149">
        <v>0</v>
      </c>
      <c r="T377" s="150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51" t="s">
        <v>310</v>
      </c>
      <c r="AT377" s="151" t="s">
        <v>126</v>
      </c>
      <c r="AU377" s="151" t="s">
        <v>78</v>
      </c>
      <c r="AY377" s="19" t="s">
        <v>124</v>
      </c>
      <c r="BE377" s="152">
        <f>IF(N377="základní",J377,0)</f>
        <v>0</v>
      </c>
      <c r="BF377" s="152">
        <f>IF(N377="snížená",J377,0)</f>
        <v>0</v>
      </c>
      <c r="BG377" s="152">
        <f>IF(N377="zákl. přenesená",J377,0)</f>
        <v>0</v>
      </c>
      <c r="BH377" s="152">
        <f>IF(N377="sníž. přenesená",J377,0)</f>
        <v>0</v>
      </c>
      <c r="BI377" s="152">
        <f>IF(N377="nulová",J377,0)</f>
        <v>0</v>
      </c>
      <c r="BJ377" s="19" t="s">
        <v>76</v>
      </c>
      <c r="BK377" s="152">
        <f>ROUND(I377*H377,2)</f>
        <v>0</v>
      </c>
      <c r="BL377" s="19" t="s">
        <v>310</v>
      </c>
      <c r="BM377" s="151" t="s">
        <v>814</v>
      </c>
    </row>
    <row r="378" spans="1:47" s="2" customFormat="1" ht="12">
      <c r="A378" s="34"/>
      <c r="B378" s="35"/>
      <c r="C378" s="34"/>
      <c r="D378" s="153" t="s">
        <v>133</v>
      </c>
      <c r="E378" s="34"/>
      <c r="F378" s="154" t="s">
        <v>815</v>
      </c>
      <c r="G378" s="34"/>
      <c r="H378" s="34"/>
      <c r="I378" s="155"/>
      <c r="J378" s="34"/>
      <c r="K378" s="34"/>
      <c r="L378" s="35"/>
      <c r="M378" s="156"/>
      <c r="N378" s="157"/>
      <c r="O378" s="55"/>
      <c r="P378" s="55"/>
      <c r="Q378" s="55"/>
      <c r="R378" s="55"/>
      <c r="S378" s="55"/>
      <c r="T378" s="56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9" t="s">
        <v>133</v>
      </c>
      <c r="AU378" s="19" t="s">
        <v>78</v>
      </c>
    </row>
    <row r="379" spans="1:47" s="2" customFormat="1" ht="12">
      <c r="A379" s="34"/>
      <c r="B379" s="35"/>
      <c r="C379" s="34"/>
      <c r="D379" s="158" t="s">
        <v>135</v>
      </c>
      <c r="E379" s="34"/>
      <c r="F379" s="159" t="s">
        <v>816</v>
      </c>
      <c r="G379" s="34"/>
      <c r="H379" s="34"/>
      <c r="I379" s="155"/>
      <c r="J379" s="34"/>
      <c r="K379" s="34"/>
      <c r="L379" s="35"/>
      <c r="M379" s="156"/>
      <c r="N379" s="157"/>
      <c r="O379" s="55"/>
      <c r="P379" s="55"/>
      <c r="Q379" s="55"/>
      <c r="R379" s="55"/>
      <c r="S379" s="55"/>
      <c r="T379" s="56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9" t="s">
        <v>135</v>
      </c>
      <c r="AU379" s="19" t="s">
        <v>78</v>
      </c>
    </row>
    <row r="380" spans="2:51" s="13" customFormat="1" ht="12">
      <c r="B380" s="160"/>
      <c r="D380" s="153" t="s">
        <v>137</v>
      </c>
      <c r="E380" s="161" t="s">
        <v>3</v>
      </c>
      <c r="F380" s="162" t="s">
        <v>737</v>
      </c>
      <c r="H380" s="161" t="s">
        <v>3</v>
      </c>
      <c r="I380" s="163"/>
      <c r="L380" s="160"/>
      <c r="M380" s="164"/>
      <c r="N380" s="165"/>
      <c r="O380" s="165"/>
      <c r="P380" s="165"/>
      <c r="Q380" s="165"/>
      <c r="R380" s="165"/>
      <c r="S380" s="165"/>
      <c r="T380" s="166"/>
      <c r="AT380" s="161" t="s">
        <v>137</v>
      </c>
      <c r="AU380" s="161" t="s">
        <v>78</v>
      </c>
      <c r="AV380" s="13" t="s">
        <v>76</v>
      </c>
      <c r="AW380" s="13" t="s">
        <v>30</v>
      </c>
      <c r="AX380" s="13" t="s">
        <v>68</v>
      </c>
      <c r="AY380" s="161" t="s">
        <v>124</v>
      </c>
    </row>
    <row r="381" spans="2:51" s="14" customFormat="1" ht="12">
      <c r="B381" s="167"/>
      <c r="D381" s="153" t="s">
        <v>137</v>
      </c>
      <c r="E381" s="168" t="s">
        <v>3</v>
      </c>
      <c r="F381" s="169" t="s">
        <v>738</v>
      </c>
      <c r="H381" s="170">
        <v>56.2</v>
      </c>
      <c r="I381" s="171"/>
      <c r="L381" s="167"/>
      <c r="M381" s="172"/>
      <c r="N381" s="173"/>
      <c r="O381" s="173"/>
      <c r="P381" s="173"/>
      <c r="Q381" s="173"/>
      <c r="R381" s="173"/>
      <c r="S381" s="173"/>
      <c r="T381" s="174"/>
      <c r="AT381" s="168" t="s">
        <v>137</v>
      </c>
      <c r="AU381" s="168" t="s">
        <v>78</v>
      </c>
      <c r="AV381" s="14" t="s">
        <v>78</v>
      </c>
      <c r="AW381" s="14" t="s">
        <v>30</v>
      </c>
      <c r="AX381" s="14" t="s">
        <v>76</v>
      </c>
      <c r="AY381" s="168" t="s">
        <v>124</v>
      </c>
    </row>
    <row r="382" spans="1:65" s="2" customFormat="1" ht="21.75" customHeight="1">
      <c r="A382" s="34"/>
      <c r="B382" s="139"/>
      <c r="C382" s="175" t="s">
        <v>817</v>
      </c>
      <c r="D382" s="175" t="s">
        <v>158</v>
      </c>
      <c r="E382" s="176" t="s">
        <v>818</v>
      </c>
      <c r="F382" s="177" t="s">
        <v>819</v>
      </c>
      <c r="G382" s="178" t="s">
        <v>820</v>
      </c>
      <c r="H382" s="179">
        <v>6.786</v>
      </c>
      <c r="I382" s="180"/>
      <c r="J382" s="181">
        <f>ROUND(I382*H382,2)</f>
        <v>0</v>
      </c>
      <c r="K382" s="177" t="s">
        <v>130</v>
      </c>
      <c r="L382" s="182"/>
      <c r="M382" s="183" t="s">
        <v>3</v>
      </c>
      <c r="N382" s="184" t="s">
        <v>39</v>
      </c>
      <c r="O382" s="55"/>
      <c r="P382" s="149">
        <f>O382*H382</f>
        <v>0</v>
      </c>
      <c r="Q382" s="149">
        <v>0.001</v>
      </c>
      <c r="R382" s="149">
        <f>Q382*H382</f>
        <v>0.0067859999999999995</v>
      </c>
      <c r="S382" s="149">
        <v>0</v>
      </c>
      <c r="T382" s="150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51" t="s">
        <v>431</v>
      </c>
      <c r="AT382" s="151" t="s">
        <v>158</v>
      </c>
      <c r="AU382" s="151" t="s">
        <v>78</v>
      </c>
      <c r="AY382" s="19" t="s">
        <v>124</v>
      </c>
      <c r="BE382" s="152">
        <f>IF(N382="základní",J382,0)</f>
        <v>0</v>
      </c>
      <c r="BF382" s="152">
        <f>IF(N382="snížená",J382,0)</f>
        <v>0</v>
      </c>
      <c r="BG382" s="152">
        <f>IF(N382="zákl. přenesená",J382,0)</f>
        <v>0</v>
      </c>
      <c r="BH382" s="152">
        <f>IF(N382="sníž. přenesená",J382,0)</f>
        <v>0</v>
      </c>
      <c r="BI382" s="152">
        <f>IF(N382="nulová",J382,0)</f>
        <v>0</v>
      </c>
      <c r="BJ382" s="19" t="s">
        <v>76</v>
      </c>
      <c r="BK382" s="152">
        <f>ROUND(I382*H382,2)</f>
        <v>0</v>
      </c>
      <c r="BL382" s="19" t="s">
        <v>310</v>
      </c>
      <c r="BM382" s="151" t="s">
        <v>821</v>
      </c>
    </row>
    <row r="383" spans="1:47" s="2" customFormat="1" ht="12">
      <c r="A383" s="34"/>
      <c r="B383" s="35"/>
      <c r="C383" s="34"/>
      <c r="D383" s="153" t="s">
        <v>133</v>
      </c>
      <c r="E383" s="34"/>
      <c r="F383" s="154" t="s">
        <v>819</v>
      </c>
      <c r="G383" s="34"/>
      <c r="H383" s="34"/>
      <c r="I383" s="155"/>
      <c r="J383" s="34"/>
      <c r="K383" s="34"/>
      <c r="L383" s="35"/>
      <c r="M383" s="156"/>
      <c r="N383" s="157"/>
      <c r="O383" s="55"/>
      <c r="P383" s="55"/>
      <c r="Q383" s="55"/>
      <c r="R383" s="55"/>
      <c r="S383" s="55"/>
      <c r="T383" s="56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9" t="s">
        <v>133</v>
      </c>
      <c r="AU383" s="19" t="s">
        <v>78</v>
      </c>
    </row>
    <row r="384" spans="2:51" s="14" customFormat="1" ht="12">
      <c r="B384" s="167"/>
      <c r="D384" s="153" t="s">
        <v>137</v>
      </c>
      <c r="F384" s="169" t="s">
        <v>822</v>
      </c>
      <c r="H384" s="170">
        <v>6.786</v>
      </c>
      <c r="I384" s="171"/>
      <c r="L384" s="167"/>
      <c r="M384" s="172"/>
      <c r="N384" s="173"/>
      <c r="O384" s="173"/>
      <c r="P384" s="173"/>
      <c r="Q384" s="173"/>
      <c r="R384" s="173"/>
      <c r="S384" s="173"/>
      <c r="T384" s="174"/>
      <c r="AT384" s="168" t="s">
        <v>137</v>
      </c>
      <c r="AU384" s="168" t="s">
        <v>78</v>
      </c>
      <c r="AV384" s="14" t="s">
        <v>78</v>
      </c>
      <c r="AW384" s="14" t="s">
        <v>4</v>
      </c>
      <c r="AX384" s="14" t="s">
        <v>76</v>
      </c>
      <c r="AY384" s="168" t="s">
        <v>124</v>
      </c>
    </row>
    <row r="385" spans="1:65" s="2" customFormat="1" ht="24.2" customHeight="1">
      <c r="A385" s="34"/>
      <c r="B385" s="139"/>
      <c r="C385" s="140" t="s">
        <v>823</v>
      </c>
      <c r="D385" s="140" t="s">
        <v>126</v>
      </c>
      <c r="E385" s="141" t="s">
        <v>824</v>
      </c>
      <c r="F385" s="142" t="s">
        <v>825</v>
      </c>
      <c r="G385" s="143" t="s">
        <v>161</v>
      </c>
      <c r="H385" s="144">
        <v>0.103</v>
      </c>
      <c r="I385" s="145"/>
      <c r="J385" s="146">
        <f>ROUND(I385*H385,2)</f>
        <v>0</v>
      </c>
      <c r="K385" s="142" t="s">
        <v>130</v>
      </c>
      <c r="L385" s="35"/>
      <c r="M385" s="147" t="s">
        <v>3</v>
      </c>
      <c r="N385" s="148" t="s">
        <v>39</v>
      </c>
      <c r="O385" s="55"/>
      <c r="P385" s="149">
        <f>O385*H385</f>
        <v>0</v>
      </c>
      <c r="Q385" s="149">
        <v>0</v>
      </c>
      <c r="R385" s="149">
        <f>Q385*H385</f>
        <v>0</v>
      </c>
      <c r="S385" s="149">
        <v>0</v>
      </c>
      <c r="T385" s="150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151" t="s">
        <v>310</v>
      </c>
      <c r="AT385" s="151" t="s">
        <v>126</v>
      </c>
      <c r="AU385" s="151" t="s">
        <v>78</v>
      </c>
      <c r="AY385" s="19" t="s">
        <v>124</v>
      </c>
      <c r="BE385" s="152">
        <f>IF(N385="základní",J385,0)</f>
        <v>0</v>
      </c>
      <c r="BF385" s="152">
        <f>IF(N385="snížená",J385,0)</f>
        <v>0</v>
      </c>
      <c r="BG385" s="152">
        <f>IF(N385="zákl. přenesená",J385,0)</f>
        <v>0</v>
      </c>
      <c r="BH385" s="152">
        <f>IF(N385="sníž. přenesená",J385,0)</f>
        <v>0</v>
      </c>
      <c r="BI385" s="152">
        <f>IF(N385="nulová",J385,0)</f>
        <v>0</v>
      </c>
      <c r="BJ385" s="19" t="s">
        <v>76</v>
      </c>
      <c r="BK385" s="152">
        <f>ROUND(I385*H385,2)</f>
        <v>0</v>
      </c>
      <c r="BL385" s="19" t="s">
        <v>310</v>
      </c>
      <c r="BM385" s="151" t="s">
        <v>826</v>
      </c>
    </row>
    <row r="386" spans="1:47" s="2" customFormat="1" ht="29.25">
      <c r="A386" s="34"/>
      <c r="B386" s="35"/>
      <c r="C386" s="34"/>
      <c r="D386" s="153" t="s">
        <v>133</v>
      </c>
      <c r="E386" s="34"/>
      <c r="F386" s="154" t="s">
        <v>827</v>
      </c>
      <c r="G386" s="34"/>
      <c r="H386" s="34"/>
      <c r="I386" s="155"/>
      <c r="J386" s="34"/>
      <c r="K386" s="34"/>
      <c r="L386" s="35"/>
      <c r="M386" s="156"/>
      <c r="N386" s="157"/>
      <c r="O386" s="55"/>
      <c r="P386" s="55"/>
      <c r="Q386" s="55"/>
      <c r="R386" s="55"/>
      <c r="S386" s="55"/>
      <c r="T386" s="56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9" t="s">
        <v>133</v>
      </c>
      <c r="AU386" s="19" t="s">
        <v>78</v>
      </c>
    </row>
    <row r="387" spans="1:47" s="2" customFormat="1" ht="12">
      <c r="A387" s="34"/>
      <c r="B387" s="35"/>
      <c r="C387" s="34"/>
      <c r="D387" s="158" t="s">
        <v>135</v>
      </c>
      <c r="E387" s="34"/>
      <c r="F387" s="159" t="s">
        <v>828</v>
      </c>
      <c r="G387" s="34"/>
      <c r="H387" s="34"/>
      <c r="I387" s="155"/>
      <c r="J387" s="34"/>
      <c r="K387" s="34"/>
      <c r="L387" s="35"/>
      <c r="M387" s="156"/>
      <c r="N387" s="157"/>
      <c r="O387" s="55"/>
      <c r="P387" s="55"/>
      <c r="Q387" s="55"/>
      <c r="R387" s="55"/>
      <c r="S387" s="55"/>
      <c r="T387" s="56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9" t="s">
        <v>135</v>
      </c>
      <c r="AU387" s="19" t="s">
        <v>78</v>
      </c>
    </row>
    <row r="388" spans="2:63" s="12" customFormat="1" ht="22.9" customHeight="1">
      <c r="B388" s="126"/>
      <c r="D388" s="127" t="s">
        <v>67</v>
      </c>
      <c r="E388" s="137" t="s">
        <v>829</v>
      </c>
      <c r="F388" s="137" t="s">
        <v>830</v>
      </c>
      <c r="I388" s="129"/>
      <c r="J388" s="138">
        <f>BK388</f>
        <v>0</v>
      </c>
      <c r="L388" s="126"/>
      <c r="M388" s="131"/>
      <c r="N388" s="132"/>
      <c r="O388" s="132"/>
      <c r="P388" s="133">
        <f>SUM(P389:P397)</f>
        <v>0</v>
      </c>
      <c r="Q388" s="132"/>
      <c r="R388" s="133">
        <f>SUM(R389:R397)</f>
        <v>0</v>
      </c>
      <c r="S388" s="132"/>
      <c r="T388" s="134">
        <f>SUM(T389:T397)</f>
        <v>0</v>
      </c>
      <c r="AR388" s="127" t="s">
        <v>78</v>
      </c>
      <c r="AT388" s="135" t="s">
        <v>67</v>
      </c>
      <c r="AU388" s="135" t="s">
        <v>76</v>
      </c>
      <c r="AY388" s="127" t="s">
        <v>124</v>
      </c>
      <c r="BK388" s="136">
        <f>SUM(BK389:BK397)</f>
        <v>0</v>
      </c>
    </row>
    <row r="389" spans="1:65" s="2" customFormat="1" ht="16.5" customHeight="1">
      <c r="A389" s="34"/>
      <c r="B389" s="139"/>
      <c r="C389" s="140" t="s">
        <v>831</v>
      </c>
      <c r="D389" s="140" t="s">
        <v>126</v>
      </c>
      <c r="E389" s="141" t="s">
        <v>832</v>
      </c>
      <c r="F389" s="142" t="s">
        <v>833</v>
      </c>
      <c r="G389" s="143" t="s">
        <v>834</v>
      </c>
      <c r="H389" s="144">
        <v>13.8</v>
      </c>
      <c r="I389" s="145"/>
      <c r="J389" s="146">
        <f>ROUND(I389*H389,2)</f>
        <v>0</v>
      </c>
      <c r="K389" s="142" t="s">
        <v>3</v>
      </c>
      <c r="L389" s="35"/>
      <c r="M389" s="147" t="s">
        <v>3</v>
      </c>
      <c r="N389" s="148" t="s">
        <v>39</v>
      </c>
      <c r="O389" s="55"/>
      <c r="P389" s="149">
        <f>O389*H389</f>
        <v>0</v>
      </c>
      <c r="Q389" s="149">
        <v>0</v>
      </c>
      <c r="R389" s="149">
        <f>Q389*H389</f>
        <v>0</v>
      </c>
      <c r="S389" s="149">
        <v>0</v>
      </c>
      <c r="T389" s="150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151" t="s">
        <v>310</v>
      </c>
      <c r="AT389" s="151" t="s">
        <v>126</v>
      </c>
      <c r="AU389" s="151" t="s">
        <v>78</v>
      </c>
      <c r="AY389" s="19" t="s">
        <v>124</v>
      </c>
      <c r="BE389" s="152">
        <f>IF(N389="základní",J389,0)</f>
        <v>0</v>
      </c>
      <c r="BF389" s="152">
        <f>IF(N389="snížená",J389,0)</f>
        <v>0</v>
      </c>
      <c r="BG389" s="152">
        <f>IF(N389="zákl. přenesená",J389,0)</f>
        <v>0</v>
      </c>
      <c r="BH389" s="152">
        <f>IF(N389="sníž. přenesená",J389,0)</f>
        <v>0</v>
      </c>
      <c r="BI389" s="152">
        <f>IF(N389="nulová",J389,0)</f>
        <v>0</v>
      </c>
      <c r="BJ389" s="19" t="s">
        <v>76</v>
      </c>
      <c r="BK389" s="152">
        <f>ROUND(I389*H389,2)</f>
        <v>0</v>
      </c>
      <c r="BL389" s="19" t="s">
        <v>310</v>
      </c>
      <c r="BM389" s="151" t="s">
        <v>835</v>
      </c>
    </row>
    <row r="390" spans="1:47" s="2" customFormat="1" ht="19.5">
      <c r="A390" s="34"/>
      <c r="B390" s="35"/>
      <c r="C390" s="34"/>
      <c r="D390" s="153" t="s">
        <v>133</v>
      </c>
      <c r="E390" s="34"/>
      <c r="F390" s="154" t="s">
        <v>836</v>
      </c>
      <c r="G390" s="34"/>
      <c r="H390" s="34"/>
      <c r="I390" s="155"/>
      <c r="J390" s="34"/>
      <c r="K390" s="34"/>
      <c r="L390" s="35"/>
      <c r="M390" s="156"/>
      <c r="N390" s="157"/>
      <c r="O390" s="55"/>
      <c r="P390" s="55"/>
      <c r="Q390" s="55"/>
      <c r="R390" s="55"/>
      <c r="S390" s="55"/>
      <c r="T390" s="56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9" t="s">
        <v>133</v>
      </c>
      <c r="AU390" s="19" t="s">
        <v>78</v>
      </c>
    </row>
    <row r="391" spans="2:51" s="13" customFormat="1" ht="12">
      <c r="B391" s="160"/>
      <c r="D391" s="153" t="s">
        <v>137</v>
      </c>
      <c r="E391" s="161" t="s">
        <v>3</v>
      </c>
      <c r="F391" s="162" t="s">
        <v>837</v>
      </c>
      <c r="H391" s="161" t="s">
        <v>3</v>
      </c>
      <c r="I391" s="163"/>
      <c r="L391" s="160"/>
      <c r="M391" s="164"/>
      <c r="N391" s="165"/>
      <c r="O391" s="165"/>
      <c r="P391" s="165"/>
      <c r="Q391" s="165"/>
      <c r="R391" s="165"/>
      <c r="S391" s="165"/>
      <c r="T391" s="166"/>
      <c r="AT391" s="161" t="s">
        <v>137</v>
      </c>
      <c r="AU391" s="161" t="s">
        <v>78</v>
      </c>
      <c r="AV391" s="13" t="s">
        <v>76</v>
      </c>
      <c r="AW391" s="13" t="s">
        <v>30</v>
      </c>
      <c r="AX391" s="13" t="s">
        <v>68</v>
      </c>
      <c r="AY391" s="161" t="s">
        <v>124</v>
      </c>
    </row>
    <row r="392" spans="2:51" s="14" customFormat="1" ht="12">
      <c r="B392" s="167"/>
      <c r="D392" s="153" t="s">
        <v>137</v>
      </c>
      <c r="E392" s="168" t="s">
        <v>3</v>
      </c>
      <c r="F392" s="169" t="s">
        <v>162</v>
      </c>
      <c r="H392" s="170">
        <v>8</v>
      </c>
      <c r="I392" s="171"/>
      <c r="L392" s="167"/>
      <c r="M392" s="172"/>
      <c r="N392" s="173"/>
      <c r="O392" s="173"/>
      <c r="P392" s="173"/>
      <c r="Q392" s="173"/>
      <c r="R392" s="173"/>
      <c r="S392" s="173"/>
      <c r="T392" s="174"/>
      <c r="AT392" s="168" t="s">
        <v>137</v>
      </c>
      <c r="AU392" s="168" t="s">
        <v>78</v>
      </c>
      <c r="AV392" s="14" t="s">
        <v>78</v>
      </c>
      <c r="AW392" s="14" t="s">
        <v>30</v>
      </c>
      <c r="AX392" s="14" t="s">
        <v>68</v>
      </c>
      <c r="AY392" s="168" t="s">
        <v>124</v>
      </c>
    </row>
    <row r="393" spans="2:51" s="13" customFormat="1" ht="12">
      <c r="B393" s="160"/>
      <c r="D393" s="153" t="s">
        <v>137</v>
      </c>
      <c r="E393" s="161" t="s">
        <v>3</v>
      </c>
      <c r="F393" s="162" t="s">
        <v>838</v>
      </c>
      <c r="H393" s="161" t="s">
        <v>3</v>
      </c>
      <c r="I393" s="163"/>
      <c r="L393" s="160"/>
      <c r="M393" s="164"/>
      <c r="N393" s="165"/>
      <c r="O393" s="165"/>
      <c r="P393" s="165"/>
      <c r="Q393" s="165"/>
      <c r="R393" s="165"/>
      <c r="S393" s="165"/>
      <c r="T393" s="166"/>
      <c r="AT393" s="161" t="s">
        <v>137</v>
      </c>
      <c r="AU393" s="161" t="s">
        <v>78</v>
      </c>
      <c r="AV393" s="13" t="s">
        <v>76</v>
      </c>
      <c r="AW393" s="13" t="s">
        <v>30</v>
      </c>
      <c r="AX393" s="13" t="s">
        <v>68</v>
      </c>
      <c r="AY393" s="161" t="s">
        <v>124</v>
      </c>
    </row>
    <row r="394" spans="2:51" s="14" customFormat="1" ht="12">
      <c r="B394" s="167"/>
      <c r="D394" s="153" t="s">
        <v>137</v>
      </c>
      <c r="E394" s="168" t="s">
        <v>3</v>
      </c>
      <c r="F394" s="169" t="s">
        <v>420</v>
      </c>
      <c r="H394" s="170">
        <v>5.8</v>
      </c>
      <c r="I394" s="171"/>
      <c r="L394" s="167"/>
      <c r="M394" s="172"/>
      <c r="N394" s="173"/>
      <c r="O394" s="173"/>
      <c r="P394" s="173"/>
      <c r="Q394" s="173"/>
      <c r="R394" s="173"/>
      <c r="S394" s="173"/>
      <c r="T394" s="174"/>
      <c r="AT394" s="168" t="s">
        <v>137</v>
      </c>
      <c r="AU394" s="168" t="s">
        <v>78</v>
      </c>
      <c r="AV394" s="14" t="s">
        <v>78</v>
      </c>
      <c r="AW394" s="14" t="s">
        <v>30</v>
      </c>
      <c r="AX394" s="14" t="s">
        <v>68</v>
      </c>
      <c r="AY394" s="168" t="s">
        <v>124</v>
      </c>
    </row>
    <row r="395" spans="2:51" s="15" customFormat="1" ht="12">
      <c r="B395" s="189"/>
      <c r="D395" s="153" t="s">
        <v>137</v>
      </c>
      <c r="E395" s="190" t="s">
        <v>3</v>
      </c>
      <c r="F395" s="191" t="s">
        <v>217</v>
      </c>
      <c r="H395" s="192">
        <v>13.8</v>
      </c>
      <c r="I395" s="193"/>
      <c r="L395" s="189"/>
      <c r="M395" s="194"/>
      <c r="N395" s="195"/>
      <c r="O395" s="195"/>
      <c r="P395" s="195"/>
      <c r="Q395" s="195"/>
      <c r="R395" s="195"/>
      <c r="S395" s="195"/>
      <c r="T395" s="196"/>
      <c r="AT395" s="190" t="s">
        <v>137</v>
      </c>
      <c r="AU395" s="190" t="s">
        <v>78</v>
      </c>
      <c r="AV395" s="15" t="s">
        <v>131</v>
      </c>
      <c r="AW395" s="15" t="s">
        <v>30</v>
      </c>
      <c r="AX395" s="15" t="s">
        <v>76</v>
      </c>
      <c r="AY395" s="190" t="s">
        <v>124</v>
      </c>
    </row>
    <row r="396" spans="1:65" s="2" customFormat="1" ht="24.2" customHeight="1">
      <c r="A396" s="34"/>
      <c r="B396" s="139"/>
      <c r="C396" s="140" t="s">
        <v>839</v>
      </c>
      <c r="D396" s="140" t="s">
        <v>126</v>
      </c>
      <c r="E396" s="141" t="s">
        <v>840</v>
      </c>
      <c r="F396" s="142" t="s">
        <v>841</v>
      </c>
      <c r="G396" s="143" t="s">
        <v>342</v>
      </c>
      <c r="H396" s="144">
        <v>3</v>
      </c>
      <c r="I396" s="145"/>
      <c r="J396" s="146">
        <f>ROUND(I396*H396,2)</f>
        <v>0</v>
      </c>
      <c r="K396" s="142" t="s">
        <v>3</v>
      </c>
      <c r="L396" s="35"/>
      <c r="M396" s="147" t="s">
        <v>3</v>
      </c>
      <c r="N396" s="148" t="s">
        <v>39</v>
      </c>
      <c r="O396" s="55"/>
      <c r="P396" s="149">
        <f>O396*H396</f>
        <v>0</v>
      </c>
      <c r="Q396" s="149">
        <v>0</v>
      </c>
      <c r="R396" s="149">
        <f>Q396*H396</f>
        <v>0</v>
      </c>
      <c r="S396" s="149">
        <v>0</v>
      </c>
      <c r="T396" s="150">
        <f>S396*H396</f>
        <v>0</v>
      </c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51" t="s">
        <v>310</v>
      </c>
      <c r="AT396" s="151" t="s">
        <v>126</v>
      </c>
      <c r="AU396" s="151" t="s">
        <v>78</v>
      </c>
      <c r="AY396" s="19" t="s">
        <v>124</v>
      </c>
      <c r="BE396" s="152">
        <f>IF(N396="základní",J396,0)</f>
        <v>0</v>
      </c>
      <c r="BF396" s="152">
        <f>IF(N396="snížená",J396,0)</f>
        <v>0</v>
      </c>
      <c r="BG396" s="152">
        <f>IF(N396="zákl. přenesená",J396,0)</f>
        <v>0</v>
      </c>
      <c r="BH396" s="152">
        <f>IF(N396="sníž. přenesená",J396,0)</f>
        <v>0</v>
      </c>
      <c r="BI396" s="152">
        <f>IF(N396="nulová",J396,0)</f>
        <v>0</v>
      </c>
      <c r="BJ396" s="19" t="s">
        <v>76</v>
      </c>
      <c r="BK396" s="152">
        <f>ROUND(I396*H396,2)</f>
        <v>0</v>
      </c>
      <c r="BL396" s="19" t="s">
        <v>310</v>
      </c>
      <c r="BM396" s="151" t="s">
        <v>842</v>
      </c>
    </row>
    <row r="397" spans="1:47" s="2" customFormat="1" ht="19.5">
      <c r="A397" s="34"/>
      <c r="B397" s="35"/>
      <c r="C397" s="34"/>
      <c r="D397" s="153" t="s">
        <v>133</v>
      </c>
      <c r="E397" s="34"/>
      <c r="F397" s="154" t="s">
        <v>841</v>
      </c>
      <c r="G397" s="34"/>
      <c r="H397" s="34"/>
      <c r="I397" s="155"/>
      <c r="J397" s="34"/>
      <c r="K397" s="34"/>
      <c r="L397" s="35"/>
      <c r="M397" s="156"/>
      <c r="N397" s="157"/>
      <c r="O397" s="55"/>
      <c r="P397" s="55"/>
      <c r="Q397" s="55"/>
      <c r="R397" s="55"/>
      <c r="S397" s="55"/>
      <c r="T397" s="56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9" t="s">
        <v>133</v>
      </c>
      <c r="AU397" s="19" t="s">
        <v>78</v>
      </c>
    </row>
    <row r="398" spans="2:63" s="12" customFormat="1" ht="25.9" customHeight="1">
      <c r="B398" s="126"/>
      <c r="D398" s="127" t="s">
        <v>67</v>
      </c>
      <c r="E398" s="128" t="s">
        <v>843</v>
      </c>
      <c r="F398" s="128" t="s">
        <v>844</v>
      </c>
      <c r="I398" s="129"/>
      <c r="J398" s="130">
        <f>BK398</f>
        <v>0</v>
      </c>
      <c r="L398" s="126"/>
      <c r="M398" s="131"/>
      <c r="N398" s="132"/>
      <c r="O398" s="132"/>
      <c r="P398" s="133">
        <f>SUM(P399:P400)</f>
        <v>0</v>
      </c>
      <c r="Q398" s="132"/>
      <c r="R398" s="133">
        <f>SUM(R399:R400)</f>
        <v>0</v>
      </c>
      <c r="S398" s="132"/>
      <c r="T398" s="134">
        <f>SUM(T399:T400)</f>
        <v>0</v>
      </c>
      <c r="AR398" s="127" t="s">
        <v>157</v>
      </c>
      <c r="AT398" s="135" t="s">
        <v>67</v>
      </c>
      <c r="AU398" s="135" t="s">
        <v>68</v>
      </c>
      <c r="AY398" s="127" t="s">
        <v>124</v>
      </c>
      <c r="BK398" s="136">
        <f>SUM(BK399:BK400)</f>
        <v>0</v>
      </c>
    </row>
    <row r="399" spans="1:65" s="2" customFormat="1" ht="16.5" customHeight="1">
      <c r="A399" s="34"/>
      <c r="B399" s="139"/>
      <c r="C399" s="140" t="s">
        <v>845</v>
      </c>
      <c r="D399" s="140" t="s">
        <v>126</v>
      </c>
      <c r="E399" s="141" t="s">
        <v>846</v>
      </c>
      <c r="F399" s="142" t="s">
        <v>847</v>
      </c>
      <c r="G399" s="143" t="s">
        <v>342</v>
      </c>
      <c r="H399" s="144">
        <v>3</v>
      </c>
      <c r="I399" s="145"/>
      <c r="J399" s="146">
        <f>ROUND(I399*H399,2)</f>
        <v>0</v>
      </c>
      <c r="K399" s="142" t="s">
        <v>3</v>
      </c>
      <c r="L399" s="35"/>
      <c r="M399" s="147" t="s">
        <v>3</v>
      </c>
      <c r="N399" s="148" t="s">
        <v>39</v>
      </c>
      <c r="O399" s="55"/>
      <c r="P399" s="149">
        <f>O399*H399</f>
        <v>0</v>
      </c>
      <c r="Q399" s="149">
        <v>0</v>
      </c>
      <c r="R399" s="149">
        <f>Q399*H399</f>
        <v>0</v>
      </c>
      <c r="S399" s="149">
        <v>0</v>
      </c>
      <c r="T399" s="150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151" t="s">
        <v>131</v>
      </c>
      <c r="AT399" s="151" t="s">
        <v>126</v>
      </c>
      <c r="AU399" s="151" t="s">
        <v>76</v>
      </c>
      <c r="AY399" s="19" t="s">
        <v>124</v>
      </c>
      <c r="BE399" s="152">
        <f>IF(N399="základní",J399,0)</f>
        <v>0</v>
      </c>
      <c r="BF399" s="152">
        <f>IF(N399="snížená",J399,0)</f>
        <v>0</v>
      </c>
      <c r="BG399" s="152">
        <f>IF(N399="zákl. přenesená",J399,0)</f>
        <v>0</v>
      </c>
      <c r="BH399" s="152">
        <f>IF(N399="sníž. přenesená",J399,0)</f>
        <v>0</v>
      </c>
      <c r="BI399" s="152">
        <f>IF(N399="nulová",J399,0)</f>
        <v>0</v>
      </c>
      <c r="BJ399" s="19" t="s">
        <v>76</v>
      </c>
      <c r="BK399" s="152">
        <f>ROUND(I399*H399,2)</f>
        <v>0</v>
      </c>
      <c r="BL399" s="19" t="s">
        <v>131</v>
      </c>
      <c r="BM399" s="151" t="s">
        <v>848</v>
      </c>
    </row>
    <row r="400" spans="1:47" s="2" customFormat="1" ht="12">
      <c r="A400" s="34"/>
      <c r="B400" s="35"/>
      <c r="C400" s="34"/>
      <c r="D400" s="153" t="s">
        <v>133</v>
      </c>
      <c r="E400" s="34"/>
      <c r="F400" s="154" t="s">
        <v>849</v>
      </c>
      <c r="G400" s="34"/>
      <c r="H400" s="34"/>
      <c r="I400" s="155"/>
      <c r="J400" s="34"/>
      <c r="K400" s="34"/>
      <c r="L400" s="35"/>
      <c r="M400" s="185"/>
      <c r="N400" s="186"/>
      <c r="O400" s="187"/>
      <c r="P400" s="187"/>
      <c r="Q400" s="187"/>
      <c r="R400" s="187"/>
      <c r="S400" s="187"/>
      <c r="T400" s="188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9" t="s">
        <v>133</v>
      </c>
      <c r="AU400" s="19" t="s">
        <v>76</v>
      </c>
    </row>
    <row r="401" spans="1:31" s="2" customFormat="1" ht="6.95" customHeight="1">
      <c r="A401" s="34"/>
      <c r="B401" s="44"/>
      <c r="C401" s="45"/>
      <c r="D401" s="45"/>
      <c r="E401" s="45"/>
      <c r="F401" s="45"/>
      <c r="G401" s="45"/>
      <c r="H401" s="45"/>
      <c r="I401" s="45"/>
      <c r="J401" s="45"/>
      <c r="K401" s="45"/>
      <c r="L401" s="35"/>
      <c r="M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</row>
  </sheetData>
  <autoFilter ref="C90:K400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100" r:id="rId1" display="https://podminky.urs.cz/item/CS_URS_2024_01/122151101"/>
    <hyperlink ref="F108" r:id="rId2" display="https://podminky.urs.cz/item/CS_URS_2024_01/171151103"/>
    <hyperlink ref="F113" r:id="rId3" display="https://podminky.urs.cz/item/CS_URS_2024_01/181311103"/>
    <hyperlink ref="F129" r:id="rId4" display="https://podminky.urs.cz/item/CS_URS_2024_01/211531111"/>
    <hyperlink ref="F133" r:id="rId5" display="https://podminky.urs.cz/item/CS_URS_2024_01/211561111"/>
    <hyperlink ref="F138" r:id="rId6" display="https://podminky.urs.cz/item/CS_URS_2024_01/211971110"/>
    <hyperlink ref="F146" r:id="rId7" display="https://podminky.urs.cz/item/CS_URS_2024_01/211971110"/>
    <hyperlink ref="F153" r:id="rId8" display="https://podminky.urs.cz/item/CS_URS_2024_01/212572111"/>
    <hyperlink ref="F157" r:id="rId9" display="https://podminky.urs.cz/item/CS_URS_2024_01/212750101"/>
    <hyperlink ref="F160" r:id="rId10" display="https://podminky.urs.cz/item/CS_URS_2024_01/212755214"/>
    <hyperlink ref="F163" r:id="rId11" display="https://podminky.urs.cz/item/CS_URS_2024_01/213311113"/>
    <hyperlink ref="F168" r:id="rId12" display="https://podminky.urs.cz/item/CS_URS_2024_01/233211111"/>
    <hyperlink ref="F186" r:id="rId13" display="https://podminky.urs.cz/item/CS_URS_2024_01/273313711"/>
    <hyperlink ref="F191" r:id="rId14" display="https://podminky.urs.cz/item/CS_URS_2024_01/273351121"/>
    <hyperlink ref="F196" r:id="rId15" display="https://podminky.urs.cz/item/CS_URS_2024_01/273351122"/>
    <hyperlink ref="F201" r:id="rId16" display="https://podminky.urs.cz/item/CS_URS_2024_01/274313711"/>
    <hyperlink ref="F206" r:id="rId17" display="https://podminky.urs.cz/item/CS_URS_2024_01/274351121"/>
    <hyperlink ref="F211" r:id="rId18" display="https://podminky.urs.cz/item/CS_URS_2024_01/274351122"/>
    <hyperlink ref="F216" r:id="rId19" display="https://podminky.urs.cz/item/CS_URS_2024_01/275313911"/>
    <hyperlink ref="F224" r:id="rId20" display="https://podminky.urs.cz/item/CS_URS_2024_01/275351121"/>
    <hyperlink ref="F232" r:id="rId21" display="https://podminky.urs.cz/item/CS_URS_2024_01/275351122"/>
    <hyperlink ref="F241" r:id="rId22" display="https://podminky.urs.cz/item/CS_URS_2024_01/434311115"/>
    <hyperlink ref="F249" r:id="rId23" display="https://podminky.urs.cz/item/CS_URS_2024_01/434351141"/>
    <hyperlink ref="F257" r:id="rId24" display="https://podminky.urs.cz/item/CS_URS_2024_01/434351142"/>
    <hyperlink ref="F265" r:id="rId25" display="https://podminky.urs.cz/item/CS_URS_2024_01/451317777"/>
    <hyperlink ref="F271" r:id="rId26" display="https://podminky.urs.cz/item/CS_URS_2024_01/564221012"/>
    <hyperlink ref="F276" r:id="rId27" display="https://podminky.urs.cz/item/CS_URS_2024_01/564251011"/>
    <hyperlink ref="F281" r:id="rId28" display="https://podminky.urs.cz/item/CS_URS_2024_01/564251011"/>
    <hyperlink ref="F286" r:id="rId29" display="https://podminky.urs.cz/item/CS_URS_2024_01/564261011"/>
    <hyperlink ref="F291" r:id="rId30" display="https://podminky.urs.cz/item/CS_URS_2024_01/564760001"/>
    <hyperlink ref="F297" r:id="rId31" display="https://podminky.urs.cz/item/CS_URS_2024_01/564861111"/>
    <hyperlink ref="F302" r:id="rId32" display="https://podminky.urs.cz/item/CS_URS_2024_01/571908112"/>
    <hyperlink ref="F307" r:id="rId33" display="https://podminky.urs.cz/item/CS_URS_2024_01/593531111"/>
    <hyperlink ref="F315" r:id="rId34" display="https://podminky.urs.cz/item/CS_URS_2024_01/596811120"/>
    <hyperlink ref="F325" r:id="rId35" display="https://podminky.urs.cz/item/CS_URS_2024_01/596811122"/>
    <hyperlink ref="F334" r:id="rId36" display="https://podminky.urs.cz/item/CS_URS_2024_01/596992122"/>
    <hyperlink ref="F339" r:id="rId37" display="https://podminky.urs.cz/item/CS_URS_2024_01/599441111"/>
    <hyperlink ref="F348" r:id="rId38" display="https://podminky.urs.cz/item/CS_URS_2024_01/631311214"/>
    <hyperlink ref="F353" r:id="rId39" display="https://podminky.urs.cz/item/CS_URS_2024_01/631319011"/>
    <hyperlink ref="F356" r:id="rId40" display="https://podminky.urs.cz/item/CS_URS_2024_01/631319181"/>
    <hyperlink ref="F359" r:id="rId41" display="https://podminky.urs.cz/item/CS_URS_2024_01/634911122"/>
    <hyperlink ref="F363" r:id="rId42" display="https://podminky.urs.cz/item/CS_URS_2024_01/916231213"/>
    <hyperlink ref="F370" r:id="rId43" display="https://podminky.urs.cz/item/CS_URS_2024_01/998223011"/>
    <hyperlink ref="F375" r:id="rId44" display="https://podminky.urs.cz/item/CS_URS_2024_01/711161215"/>
    <hyperlink ref="F379" r:id="rId45" display="https://podminky.urs.cz/item/CS_URS_2024_01/711191001"/>
    <hyperlink ref="F387" r:id="rId46" display="https://podminky.urs.cz/item/CS_URS_2024_01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87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850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ROUND(J91,2)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ROUND((SUM(BE91:BE286)),2)</f>
        <v>0</v>
      </c>
      <c r="G33" s="34"/>
      <c r="H33" s="34"/>
      <c r="I33" s="98">
        <v>0.21</v>
      </c>
      <c r="J33" s="97">
        <f>ROUND(((SUM(BE91:BE286))*I33),2)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ROUND((SUM(BF91:BF286)),2)</f>
        <v>0</v>
      </c>
      <c r="G34" s="34"/>
      <c r="H34" s="34"/>
      <c r="I34" s="98">
        <v>0.15</v>
      </c>
      <c r="J34" s="97">
        <f>ROUND(((SUM(BF91:BF286))*I34),2)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ROUND((SUM(BG91:BG286)),2)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ROUND((SUM(BH91:BH286)),2)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ROUND((SUM(BI91:BI286)),2)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SO 04 - Zídka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J91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107</v>
      </c>
      <c r="E60" s="110"/>
      <c r="F60" s="110"/>
      <c r="G60" s="110"/>
      <c r="H60" s="110"/>
      <c r="I60" s="110"/>
      <c r="J60" s="111">
        <f>J92</f>
        <v>0</v>
      </c>
      <c r="L60" s="108"/>
    </row>
    <row r="61" spans="2:12" s="10" customFormat="1" ht="19.9" customHeight="1">
      <c r="B61" s="112"/>
      <c r="D61" s="113" t="s">
        <v>108</v>
      </c>
      <c r="E61" s="114"/>
      <c r="F61" s="114"/>
      <c r="G61" s="114"/>
      <c r="H61" s="114"/>
      <c r="I61" s="114"/>
      <c r="J61" s="115">
        <f>J93</f>
        <v>0</v>
      </c>
      <c r="L61" s="112"/>
    </row>
    <row r="62" spans="2:12" s="10" customFormat="1" ht="19.9" customHeight="1">
      <c r="B62" s="112"/>
      <c r="D62" s="113" t="s">
        <v>202</v>
      </c>
      <c r="E62" s="114"/>
      <c r="F62" s="114"/>
      <c r="G62" s="114"/>
      <c r="H62" s="114"/>
      <c r="I62" s="114"/>
      <c r="J62" s="115">
        <f>J120</f>
        <v>0</v>
      </c>
      <c r="L62" s="112"/>
    </row>
    <row r="63" spans="2:12" s="10" customFormat="1" ht="19.9" customHeight="1">
      <c r="B63" s="112"/>
      <c r="D63" s="113" t="s">
        <v>851</v>
      </c>
      <c r="E63" s="114"/>
      <c r="F63" s="114"/>
      <c r="G63" s="114"/>
      <c r="H63" s="114"/>
      <c r="I63" s="114"/>
      <c r="J63" s="115">
        <f>J156</f>
        <v>0</v>
      </c>
      <c r="L63" s="112"/>
    </row>
    <row r="64" spans="2:12" s="10" customFormat="1" ht="19.9" customHeight="1">
      <c r="B64" s="112"/>
      <c r="D64" s="113" t="s">
        <v>457</v>
      </c>
      <c r="E64" s="114"/>
      <c r="F64" s="114"/>
      <c r="G64" s="114"/>
      <c r="H64" s="114"/>
      <c r="I64" s="114"/>
      <c r="J64" s="115">
        <f>J160</f>
        <v>0</v>
      </c>
      <c r="L64" s="112"/>
    </row>
    <row r="65" spans="2:12" s="10" customFormat="1" ht="19.9" customHeight="1">
      <c r="B65" s="112"/>
      <c r="D65" s="113" t="s">
        <v>206</v>
      </c>
      <c r="E65" s="114"/>
      <c r="F65" s="114"/>
      <c r="G65" s="114"/>
      <c r="H65" s="114"/>
      <c r="I65" s="114"/>
      <c r="J65" s="115">
        <f>J169</f>
        <v>0</v>
      </c>
      <c r="L65" s="112"/>
    </row>
    <row r="66" spans="2:12" s="10" customFormat="1" ht="19.9" customHeight="1">
      <c r="B66" s="112"/>
      <c r="D66" s="113" t="s">
        <v>207</v>
      </c>
      <c r="E66" s="114"/>
      <c r="F66" s="114"/>
      <c r="G66" s="114"/>
      <c r="H66" s="114"/>
      <c r="I66" s="114"/>
      <c r="J66" s="115">
        <f>J219</f>
        <v>0</v>
      </c>
      <c r="L66" s="112"/>
    </row>
    <row r="67" spans="2:12" s="10" customFormat="1" ht="19.9" customHeight="1">
      <c r="B67" s="112"/>
      <c r="D67" s="113" t="s">
        <v>459</v>
      </c>
      <c r="E67" s="114"/>
      <c r="F67" s="114"/>
      <c r="G67" s="114"/>
      <c r="H67" s="114"/>
      <c r="I67" s="114"/>
      <c r="J67" s="115">
        <f>J233</f>
        <v>0</v>
      </c>
      <c r="L67" s="112"/>
    </row>
    <row r="68" spans="2:12" s="9" customFormat="1" ht="24.95" customHeight="1">
      <c r="B68" s="108"/>
      <c r="D68" s="109" t="s">
        <v>460</v>
      </c>
      <c r="E68" s="110"/>
      <c r="F68" s="110"/>
      <c r="G68" s="110"/>
      <c r="H68" s="110"/>
      <c r="I68" s="110"/>
      <c r="J68" s="111">
        <f>J237</f>
        <v>0</v>
      </c>
      <c r="L68" s="108"/>
    </row>
    <row r="69" spans="2:12" s="10" customFormat="1" ht="19.9" customHeight="1">
      <c r="B69" s="112"/>
      <c r="D69" s="113" t="s">
        <v>462</v>
      </c>
      <c r="E69" s="114"/>
      <c r="F69" s="114"/>
      <c r="G69" s="114"/>
      <c r="H69" s="114"/>
      <c r="I69" s="114"/>
      <c r="J69" s="115">
        <f>J238</f>
        <v>0</v>
      </c>
      <c r="L69" s="112"/>
    </row>
    <row r="70" spans="2:12" s="10" customFormat="1" ht="19.9" customHeight="1">
      <c r="B70" s="112"/>
      <c r="D70" s="113" t="s">
        <v>852</v>
      </c>
      <c r="E70" s="114"/>
      <c r="F70" s="114"/>
      <c r="G70" s="114"/>
      <c r="H70" s="114"/>
      <c r="I70" s="114"/>
      <c r="J70" s="115">
        <f>J260</f>
        <v>0</v>
      </c>
      <c r="L70" s="112"/>
    </row>
    <row r="71" spans="2:12" s="9" customFormat="1" ht="24.95" customHeight="1">
      <c r="B71" s="108"/>
      <c r="D71" s="109" t="s">
        <v>463</v>
      </c>
      <c r="E71" s="110"/>
      <c r="F71" s="110"/>
      <c r="G71" s="110"/>
      <c r="H71" s="110"/>
      <c r="I71" s="110"/>
      <c r="J71" s="111">
        <f>J284</f>
        <v>0</v>
      </c>
      <c r="L71" s="108"/>
    </row>
    <row r="72" spans="1:31" s="2" customFormat="1" ht="21.75" customHeight="1">
      <c r="A72" s="34"/>
      <c r="B72" s="35"/>
      <c r="C72" s="34"/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44"/>
      <c r="C73" s="45"/>
      <c r="D73" s="45"/>
      <c r="E73" s="45"/>
      <c r="F73" s="45"/>
      <c r="G73" s="45"/>
      <c r="H73" s="45"/>
      <c r="I73" s="45"/>
      <c r="J73" s="45"/>
      <c r="K73" s="45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7" spans="1:31" s="2" customFormat="1" ht="6.95" customHeight="1">
      <c r="A77" s="34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24.95" customHeight="1">
      <c r="A78" s="34"/>
      <c r="B78" s="35"/>
      <c r="C78" s="23" t="s">
        <v>109</v>
      </c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6.95" customHeight="1">
      <c r="A79" s="34"/>
      <c r="B79" s="35"/>
      <c r="C79" s="34"/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2" customHeight="1">
      <c r="A80" s="34"/>
      <c r="B80" s="35"/>
      <c r="C80" s="29" t="s">
        <v>16</v>
      </c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6.5" customHeight="1">
      <c r="A81" s="34"/>
      <c r="B81" s="35"/>
      <c r="C81" s="34"/>
      <c r="D81" s="34"/>
      <c r="E81" s="325" t="str">
        <f>E7</f>
        <v>MŠ Jirásková - zahrada</v>
      </c>
      <c r="F81" s="326"/>
      <c r="G81" s="326"/>
      <c r="H81" s="326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101</v>
      </c>
      <c r="D82" s="34"/>
      <c r="E82" s="34"/>
      <c r="F82" s="34"/>
      <c r="G82" s="34"/>
      <c r="H82" s="34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6.5" customHeight="1">
      <c r="A83" s="34"/>
      <c r="B83" s="35"/>
      <c r="C83" s="34"/>
      <c r="D83" s="34"/>
      <c r="E83" s="315" t="str">
        <f>E9</f>
        <v>SO 04 - Zídka</v>
      </c>
      <c r="F83" s="324"/>
      <c r="G83" s="324"/>
      <c r="H83" s="32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6.95" customHeight="1">
      <c r="A84" s="34"/>
      <c r="B84" s="35"/>
      <c r="C84" s="34"/>
      <c r="D84" s="34"/>
      <c r="E84" s="34"/>
      <c r="F84" s="34"/>
      <c r="G84" s="34"/>
      <c r="H84" s="34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2" customHeight="1">
      <c r="A85" s="34"/>
      <c r="B85" s="35"/>
      <c r="C85" s="29" t="s">
        <v>20</v>
      </c>
      <c r="D85" s="34"/>
      <c r="E85" s="34"/>
      <c r="F85" s="27" t="str">
        <f>F12</f>
        <v xml:space="preserve"> </v>
      </c>
      <c r="G85" s="34"/>
      <c r="H85" s="34"/>
      <c r="I85" s="29" t="s">
        <v>22</v>
      </c>
      <c r="J85" s="52" t="str">
        <f>IF(J12="","",J12)</f>
        <v>11. 12. 2022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5.2" customHeight="1">
      <c r="A87" s="34"/>
      <c r="B87" s="35"/>
      <c r="C87" s="29" t="s">
        <v>24</v>
      </c>
      <c r="D87" s="34"/>
      <c r="E87" s="34"/>
      <c r="F87" s="27" t="str">
        <f>E15</f>
        <v xml:space="preserve"> </v>
      </c>
      <c r="G87" s="34"/>
      <c r="H87" s="34"/>
      <c r="I87" s="29" t="s">
        <v>29</v>
      </c>
      <c r="J87" s="32" t="str">
        <f>E21</f>
        <v xml:space="preserve"> </v>
      </c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5.2" customHeight="1">
      <c r="A88" s="34"/>
      <c r="B88" s="35"/>
      <c r="C88" s="29" t="s">
        <v>27</v>
      </c>
      <c r="D88" s="34"/>
      <c r="E88" s="34"/>
      <c r="F88" s="27" t="str">
        <f>IF(E18="","",E18)</f>
        <v>Vyplň údaj</v>
      </c>
      <c r="G88" s="34"/>
      <c r="H88" s="34"/>
      <c r="I88" s="29" t="s">
        <v>31</v>
      </c>
      <c r="J88" s="32" t="str">
        <f>E24</f>
        <v xml:space="preserve"> </v>
      </c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0.35" customHeight="1">
      <c r="A89" s="34"/>
      <c r="B89" s="35"/>
      <c r="C89" s="34"/>
      <c r="D89" s="34"/>
      <c r="E89" s="34"/>
      <c r="F89" s="34"/>
      <c r="G89" s="34"/>
      <c r="H89" s="34"/>
      <c r="I89" s="34"/>
      <c r="J89" s="34"/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11" customFormat="1" ht="29.25" customHeight="1">
      <c r="A90" s="116"/>
      <c r="B90" s="117"/>
      <c r="C90" s="118" t="s">
        <v>110</v>
      </c>
      <c r="D90" s="119" t="s">
        <v>53</v>
      </c>
      <c r="E90" s="119" t="s">
        <v>49</v>
      </c>
      <c r="F90" s="119" t="s">
        <v>50</v>
      </c>
      <c r="G90" s="119" t="s">
        <v>111</v>
      </c>
      <c r="H90" s="119" t="s">
        <v>112</v>
      </c>
      <c r="I90" s="119" t="s">
        <v>113</v>
      </c>
      <c r="J90" s="119" t="s">
        <v>105</v>
      </c>
      <c r="K90" s="120" t="s">
        <v>114</v>
      </c>
      <c r="L90" s="121"/>
      <c r="M90" s="59" t="s">
        <v>3</v>
      </c>
      <c r="N90" s="60" t="s">
        <v>38</v>
      </c>
      <c r="O90" s="60" t="s">
        <v>115</v>
      </c>
      <c r="P90" s="60" t="s">
        <v>116</v>
      </c>
      <c r="Q90" s="60" t="s">
        <v>117</v>
      </c>
      <c r="R90" s="60" t="s">
        <v>118</v>
      </c>
      <c r="S90" s="60" t="s">
        <v>119</v>
      </c>
      <c r="T90" s="61" t="s">
        <v>120</v>
      </c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</row>
    <row r="91" spans="1:63" s="2" customFormat="1" ht="22.9" customHeight="1">
      <c r="A91" s="34"/>
      <c r="B91" s="35"/>
      <c r="C91" s="66" t="s">
        <v>121</v>
      </c>
      <c r="D91" s="34"/>
      <c r="E91" s="34"/>
      <c r="F91" s="34"/>
      <c r="G91" s="34"/>
      <c r="H91" s="34"/>
      <c r="I91" s="34"/>
      <c r="J91" s="122">
        <f>BK91</f>
        <v>0</v>
      </c>
      <c r="K91" s="34"/>
      <c r="L91" s="35"/>
      <c r="M91" s="62"/>
      <c r="N91" s="53"/>
      <c r="O91" s="63"/>
      <c r="P91" s="123">
        <f>P92+P237+P284</f>
        <v>0</v>
      </c>
      <c r="Q91" s="63"/>
      <c r="R91" s="123">
        <f>R92+R237+R284</f>
        <v>30.460126719999998</v>
      </c>
      <c r="S91" s="63"/>
      <c r="T91" s="124">
        <f>T92+T237+T284</f>
        <v>21.9211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67</v>
      </c>
      <c r="AU91" s="19" t="s">
        <v>106</v>
      </c>
      <c r="BK91" s="125">
        <f>BK92+BK237+BK284</f>
        <v>0</v>
      </c>
    </row>
    <row r="92" spans="2:63" s="12" customFormat="1" ht="25.9" customHeight="1">
      <c r="B92" s="126"/>
      <c r="D92" s="127" t="s">
        <v>67</v>
      </c>
      <c r="E92" s="128" t="s">
        <v>122</v>
      </c>
      <c r="F92" s="128" t="s">
        <v>123</v>
      </c>
      <c r="I92" s="129"/>
      <c r="J92" s="130">
        <f>BK92</f>
        <v>0</v>
      </c>
      <c r="L92" s="126"/>
      <c r="M92" s="131"/>
      <c r="N92" s="132"/>
      <c r="O92" s="132"/>
      <c r="P92" s="133">
        <f>P93+P120+P156+P160+P169+P219+P233</f>
        <v>0</v>
      </c>
      <c r="Q92" s="132"/>
      <c r="R92" s="133">
        <f>R93+R120+R156+R160+R169+R219+R233</f>
        <v>30.11379848</v>
      </c>
      <c r="S92" s="132"/>
      <c r="T92" s="134">
        <f>T93+T120+T156+T160+T169+T219+T233</f>
        <v>21.9211</v>
      </c>
      <c r="AR92" s="127" t="s">
        <v>76</v>
      </c>
      <c r="AT92" s="135" t="s">
        <v>67</v>
      </c>
      <c r="AU92" s="135" t="s">
        <v>68</v>
      </c>
      <c r="AY92" s="127" t="s">
        <v>124</v>
      </c>
      <c r="BK92" s="136">
        <f>BK93+BK120+BK156+BK160+BK169+BK219+BK233</f>
        <v>0</v>
      </c>
    </row>
    <row r="93" spans="2:63" s="12" customFormat="1" ht="22.9" customHeight="1">
      <c r="B93" s="126"/>
      <c r="D93" s="127" t="s">
        <v>67</v>
      </c>
      <c r="E93" s="137" t="s">
        <v>76</v>
      </c>
      <c r="F93" s="137" t="s">
        <v>125</v>
      </c>
      <c r="I93" s="129"/>
      <c r="J93" s="138">
        <f>BK93</f>
        <v>0</v>
      </c>
      <c r="L93" s="126"/>
      <c r="M93" s="131"/>
      <c r="N93" s="132"/>
      <c r="O93" s="132"/>
      <c r="P93" s="133">
        <f>SUM(P94:P119)</f>
        <v>0</v>
      </c>
      <c r="Q93" s="132"/>
      <c r="R93" s="133">
        <f>SUM(R94:R119)</f>
        <v>0.01275</v>
      </c>
      <c r="S93" s="132"/>
      <c r="T93" s="134">
        <f>SUM(T94:T119)</f>
        <v>12</v>
      </c>
      <c r="AR93" s="127" t="s">
        <v>76</v>
      </c>
      <c r="AT93" s="135" t="s">
        <v>67</v>
      </c>
      <c r="AU93" s="135" t="s">
        <v>76</v>
      </c>
      <c r="AY93" s="127" t="s">
        <v>124</v>
      </c>
      <c r="BK93" s="136">
        <f>SUM(BK94:BK119)</f>
        <v>0</v>
      </c>
    </row>
    <row r="94" spans="1:65" s="2" customFormat="1" ht="24.2" customHeight="1">
      <c r="A94" s="34"/>
      <c r="B94" s="139"/>
      <c r="C94" s="140" t="s">
        <v>76</v>
      </c>
      <c r="D94" s="140" t="s">
        <v>126</v>
      </c>
      <c r="E94" s="141" t="s">
        <v>853</v>
      </c>
      <c r="F94" s="142" t="s">
        <v>854</v>
      </c>
      <c r="G94" s="143" t="s">
        <v>129</v>
      </c>
      <c r="H94" s="144">
        <v>50</v>
      </c>
      <c r="I94" s="145"/>
      <c r="J94" s="146">
        <f>ROUND(I94*H94,2)</f>
        <v>0</v>
      </c>
      <c r="K94" s="142" t="s">
        <v>130</v>
      </c>
      <c r="L94" s="35"/>
      <c r="M94" s="147" t="s">
        <v>3</v>
      </c>
      <c r="N94" s="148" t="s">
        <v>39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0.24</v>
      </c>
      <c r="T94" s="150">
        <f>S94*H94</f>
        <v>12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131</v>
      </c>
      <c r="AT94" s="151" t="s">
        <v>126</v>
      </c>
      <c r="AU94" s="151" t="s">
        <v>78</v>
      </c>
      <c r="AY94" s="19" t="s">
        <v>124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76</v>
      </c>
      <c r="BK94" s="152">
        <f>ROUND(I94*H94,2)</f>
        <v>0</v>
      </c>
      <c r="BL94" s="19" t="s">
        <v>131</v>
      </c>
      <c r="BM94" s="151" t="s">
        <v>855</v>
      </c>
    </row>
    <row r="95" spans="1:47" s="2" customFormat="1" ht="29.25">
      <c r="A95" s="34"/>
      <c r="B95" s="35"/>
      <c r="C95" s="34"/>
      <c r="D95" s="153" t="s">
        <v>133</v>
      </c>
      <c r="E95" s="34"/>
      <c r="F95" s="154" t="s">
        <v>856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133</v>
      </c>
      <c r="AU95" s="19" t="s">
        <v>78</v>
      </c>
    </row>
    <row r="96" spans="1:47" s="2" customFormat="1" ht="12">
      <c r="A96" s="34"/>
      <c r="B96" s="35"/>
      <c r="C96" s="34"/>
      <c r="D96" s="158" t="s">
        <v>135</v>
      </c>
      <c r="E96" s="34"/>
      <c r="F96" s="159" t="s">
        <v>857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135</v>
      </c>
      <c r="AU96" s="19" t="s">
        <v>78</v>
      </c>
    </row>
    <row r="97" spans="2:51" s="13" customFormat="1" ht="12">
      <c r="B97" s="160"/>
      <c r="D97" s="153" t="s">
        <v>137</v>
      </c>
      <c r="E97" s="161" t="s">
        <v>3</v>
      </c>
      <c r="F97" s="162" t="s">
        <v>858</v>
      </c>
      <c r="H97" s="161" t="s">
        <v>3</v>
      </c>
      <c r="I97" s="163"/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137</v>
      </c>
      <c r="AU97" s="161" t="s">
        <v>78</v>
      </c>
      <c r="AV97" s="13" t="s">
        <v>76</v>
      </c>
      <c r="AW97" s="13" t="s">
        <v>30</v>
      </c>
      <c r="AX97" s="13" t="s">
        <v>68</v>
      </c>
      <c r="AY97" s="161" t="s">
        <v>124</v>
      </c>
    </row>
    <row r="98" spans="2:51" s="14" customFormat="1" ht="12">
      <c r="B98" s="167"/>
      <c r="D98" s="153" t="s">
        <v>137</v>
      </c>
      <c r="E98" s="168" t="s">
        <v>3</v>
      </c>
      <c r="F98" s="169" t="s">
        <v>763</v>
      </c>
      <c r="H98" s="170">
        <v>50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8" t="s">
        <v>137</v>
      </c>
      <c r="AU98" s="168" t="s">
        <v>78</v>
      </c>
      <c r="AV98" s="14" t="s">
        <v>78</v>
      </c>
      <c r="AW98" s="14" t="s">
        <v>30</v>
      </c>
      <c r="AX98" s="14" t="s">
        <v>76</v>
      </c>
      <c r="AY98" s="168" t="s">
        <v>124</v>
      </c>
    </row>
    <row r="99" spans="1:65" s="2" customFormat="1" ht="33" customHeight="1">
      <c r="A99" s="34"/>
      <c r="B99" s="139"/>
      <c r="C99" s="140" t="s">
        <v>78</v>
      </c>
      <c r="D99" s="140" t="s">
        <v>126</v>
      </c>
      <c r="E99" s="141" t="s">
        <v>859</v>
      </c>
      <c r="F99" s="142" t="s">
        <v>860</v>
      </c>
      <c r="G99" s="143" t="s">
        <v>237</v>
      </c>
      <c r="H99" s="144">
        <v>85</v>
      </c>
      <c r="I99" s="145"/>
      <c r="J99" s="146">
        <f>ROUND(I99*H99,2)</f>
        <v>0</v>
      </c>
      <c r="K99" s="142" t="s">
        <v>130</v>
      </c>
      <c r="L99" s="35"/>
      <c r="M99" s="147" t="s">
        <v>3</v>
      </c>
      <c r="N99" s="148" t="s">
        <v>39</v>
      </c>
      <c r="O99" s="55"/>
      <c r="P99" s="149">
        <f>O99*H99</f>
        <v>0</v>
      </c>
      <c r="Q99" s="149">
        <v>0.00015</v>
      </c>
      <c r="R99" s="149">
        <f>Q99*H99</f>
        <v>0.01275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131</v>
      </c>
      <c r="AT99" s="151" t="s">
        <v>126</v>
      </c>
      <c r="AU99" s="151" t="s">
        <v>78</v>
      </c>
      <c r="AY99" s="19" t="s">
        <v>124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76</v>
      </c>
      <c r="BK99" s="152">
        <f>ROUND(I99*H99,2)</f>
        <v>0</v>
      </c>
      <c r="BL99" s="19" t="s">
        <v>131</v>
      </c>
      <c r="BM99" s="151" t="s">
        <v>861</v>
      </c>
    </row>
    <row r="100" spans="1:47" s="2" customFormat="1" ht="19.5">
      <c r="A100" s="34"/>
      <c r="B100" s="35"/>
      <c r="C100" s="34"/>
      <c r="D100" s="153" t="s">
        <v>133</v>
      </c>
      <c r="E100" s="34"/>
      <c r="F100" s="154" t="s">
        <v>862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133</v>
      </c>
      <c r="AU100" s="19" t="s">
        <v>78</v>
      </c>
    </row>
    <row r="101" spans="1:47" s="2" customFormat="1" ht="12">
      <c r="A101" s="34"/>
      <c r="B101" s="35"/>
      <c r="C101" s="34"/>
      <c r="D101" s="158" t="s">
        <v>135</v>
      </c>
      <c r="E101" s="34"/>
      <c r="F101" s="159" t="s">
        <v>863</v>
      </c>
      <c r="G101" s="34"/>
      <c r="H101" s="34"/>
      <c r="I101" s="155"/>
      <c r="J101" s="34"/>
      <c r="K101" s="34"/>
      <c r="L101" s="35"/>
      <c r="M101" s="156"/>
      <c r="N101" s="157"/>
      <c r="O101" s="55"/>
      <c r="P101" s="55"/>
      <c r="Q101" s="55"/>
      <c r="R101" s="55"/>
      <c r="S101" s="55"/>
      <c r="T101" s="56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T101" s="19" t="s">
        <v>135</v>
      </c>
      <c r="AU101" s="19" t="s">
        <v>78</v>
      </c>
    </row>
    <row r="102" spans="2:51" s="13" customFormat="1" ht="12">
      <c r="B102" s="160"/>
      <c r="D102" s="153" t="s">
        <v>137</v>
      </c>
      <c r="E102" s="161" t="s">
        <v>3</v>
      </c>
      <c r="F102" s="162" t="s">
        <v>864</v>
      </c>
      <c r="H102" s="161" t="s">
        <v>3</v>
      </c>
      <c r="I102" s="163"/>
      <c r="L102" s="160"/>
      <c r="M102" s="164"/>
      <c r="N102" s="165"/>
      <c r="O102" s="165"/>
      <c r="P102" s="165"/>
      <c r="Q102" s="165"/>
      <c r="R102" s="165"/>
      <c r="S102" s="165"/>
      <c r="T102" s="166"/>
      <c r="AT102" s="161" t="s">
        <v>137</v>
      </c>
      <c r="AU102" s="161" t="s">
        <v>78</v>
      </c>
      <c r="AV102" s="13" t="s">
        <v>76</v>
      </c>
      <c r="AW102" s="13" t="s">
        <v>30</v>
      </c>
      <c r="AX102" s="13" t="s">
        <v>68</v>
      </c>
      <c r="AY102" s="161" t="s">
        <v>124</v>
      </c>
    </row>
    <row r="103" spans="2:51" s="14" customFormat="1" ht="12">
      <c r="B103" s="167"/>
      <c r="D103" s="153" t="s">
        <v>137</v>
      </c>
      <c r="E103" s="168" t="s">
        <v>3</v>
      </c>
      <c r="F103" s="169" t="s">
        <v>865</v>
      </c>
      <c r="H103" s="170">
        <v>85</v>
      </c>
      <c r="I103" s="171"/>
      <c r="L103" s="167"/>
      <c r="M103" s="172"/>
      <c r="N103" s="173"/>
      <c r="O103" s="173"/>
      <c r="P103" s="173"/>
      <c r="Q103" s="173"/>
      <c r="R103" s="173"/>
      <c r="S103" s="173"/>
      <c r="T103" s="174"/>
      <c r="AT103" s="168" t="s">
        <v>137</v>
      </c>
      <c r="AU103" s="168" t="s">
        <v>78</v>
      </c>
      <c r="AV103" s="14" t="s">
        <v>78</v>
      </c>
      <c r="AW103" s="14" t="s">
        <v>30</v>
      </c>
      <c r="AX103" s="14" t="s">
        <v>76</v>
      </c>
      <c r="AY103" s="168" t="s">
        <v>124</v>
      </c>
    </row>
    <row r="104" spans="1:65" s="2" customFormat="1" ht="33" customHeight="1">
      <c r="A104" s="34"/>
      <c r="B104" s="139"/>
      <c r="C104" s="140" t="s">
        <v>146</v>
      </c>
      <c r="D104" s="140" t="s">
        <v>126</v>
      </c>
      <c r="E104" s="141" t="s">
        <v>866</v>
      </c>
      <c r="F104" s="142" t="s">
        <v>867</v>
      </c>
      <c r="G104" s="143" t="s">
        <v>237</v>
      </c>
      <c r="H104" s="144">
        <v>85</v>
      </c>
      <c r="I104" s="145"/>
      <c r="J104" s="146">
        <f>ROUND(I104*H104,2)</f>
        <v>0</v>
      </c>
      <c r="K104" s="142" t="s">
        <v>130</v>
      </c>
      <c r="L104" s="35"/>
      <c r="M104" s="147" t="s">
        <v>3</v>
      </c>
      <c r="N104" s="148" t="s">
        <v>39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131</v>
      </c>
      <c r="AT104" s="151" t="s">
        <v>126</v>
      </c>
      <c r="AU104" s="151" t="s">
        <v>78</v>
      </c>
      <c r="AY104" s="19" t="s">
        <v>124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76</v>
      </c>
      <c r="BK104" s="152">
        <f>ROUND(I104*H104,2)</f>
        <v>0</v>
      </c>
      <c r="BL104" s="19" t="s">
        <v>131</v>
      </c>
      <c r="BM104" s="151" t="s">
        <v>868</v>
      </c>
    </row>
    <row r="105" spans="1:47" s="2" customFormat="1" ht="29.25">
      <c r="A105" s="34"/>
      <c r="B105" s="35"/>
      <c r="C105" s="34"/>
      <c r="D105" s="153" t="s">
        <v>133</v>
      </c>
      <c r="E105" s="34"/>
      <c r="F105" s="154" t="s">
        <v>869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133</v>
      </c>
      <c r="AU105" s="19" t="s">
        <v>78</v>
      </c>
    </row>
    <row r="106" spans="1:47" s="2" customFormat="1" ht="12">
      <c r="A106" s="34"/>
      <c r="B106" s="35"/>
      <c r="C106" s="34"/>
      <c r="D106" s="158" t="s">
        <v>135</v>
      </c>
      <c r="E106" s="34"/>
      <c r="F106" s="159" t="s">
        <v>870</v>
      </c>
      <c r="G106" s="34"/>
      <c r="H106" s="34"/>
      <c r="I106" s="155"/>
      <c r="J106" s="34"/>
      <c r="K106" s="34"/>
      <c r="L106" s="35"/>
      <c r="M106" s="156"/>
      <c r="N106" s="157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135</v>
      </c>
      <c r="AU106" s="19" t="s">
        <v>78</v>
      </c>
    </row>
    <row r="107" spans="1:65" s="2" customFormat="1" ht="37.9" customHeight="1">
      <c r="A107" s="34"/>
      <c r="B107" s="139"/>
      <c r="C107" s="140" t="s">
        <v>131</v>
      </c>
      <c r="D107" s="140" t="s">
        <v>126</v>
      </c>
      <c r="E107" s="141" t="s">
        <v>871</v>
      </c>
      <c r="F107" s="142" t="s">
        <v>872</v>
      </c>
      <c r="G107" s="143" t="s">
        <v>245</v>
      </c>
      <c r="H107" s="144">
        <v>52.5</v>
      </c>
      <c r="I107" s="145"/>
      <c r="J107" s="146">
        <f>ROUND(I107*H107,2)</f>
        <v>0</v>
      </c>
      <c r="K107" s="142" t="s">
        <v>130</v>
      </c>
      <c r="L107" s="35"/>
      <c r="M107" s="147" t="s">
        <v>3</v>
      </c>
      <c r="N107" s="148" t="s">
        <v>39</v>
      </c>
      <c r="O107" s="55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131</v>
      </c>
      <c r="AT107" s="151" t="s">
        <v>126</v>
      </c>
      <c r="AU107" s="151" t="s">
        <v>78</v>
      </c>
      <c r="AY107" s="19" t="s">
        <v>124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76</v>
      </c>
      <c r="BK107" s="152">
        <f>ROUND(I107*H107,2)</f>
        <v>0</v>
      </c>
      <c r="BL107" s="19" t="s">
        <v>131</v>
      </c>
      <c r="BM107" s="151" t="s">
        <v>873</v>
      </c>
    </row>
    <row r="108" spans="1:47" s="2" customFormat="1" ht="29.25">
      <c r="A108" s="34"/>
      <c r="B108" s="35"/>
      <c r="C108" s="34"/>
      <c r="D108" s="153" t="s">
        <v>133</v>
      </c>
      <c r="E108" s="34"/>
      <c r="F108" s="154" t="s">
        <v>874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133</v>
      </c>
      <c r="AU108" s="19" t="s">
        <v>78</v>
      </c>
    </row>
    <row r="109" spans="1:47" s="2" customFormat="1" ht="12">
      <c r="A109" s="34"/>
      <c r="B109" s="35"/>
      <c r="C109" s="34"/>
      <c r="D109" s="158" t="s">
        <v>135</v>
      </c>
      <c r="E109" s="34"/>
      <c r="F109" s="159" t="s">
        <v>875</v>
      </c>
      <c r="G109" s="34"/>
      <c r="H109" s="34"/>
      <c r="I109" s="155"/>
      <c r="J109" s="34"/>
      <c r="K109" s="34"/>
      <c r="L109" s="35"/>
      <c r="M109" s="156"/>
      <c r="N109" s="157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135</v>
      </c>
      <c r="AU109" s="19" t="s">
        <v>78</v>
      </c>
    </row>
    <row r="110" spans="2:51" s="13" customFormat="1" ht="12">
      <c r="B110" s="160"/>
      <c r="D110" s="153" t="s">
        <v>137</v>
      </c>
      <c r="E110" s="161" t="s">
        <v>3</v>
      </c>
      <c r="F110" s="162" t="s">
        <v>876</v>
      </c>
      <c r="H110" s="161" t="s">
        <v>3</v>
      </c>
      <c r="I110" s="163"/>
      <c r="L110" s="160"/>
      <c r="M110" s="164"/>
      <c r="N110" s="165"/>
      <c r="O110" s="165"/>
      <c r="P110" s="165"/>
      <c r="Q110" s="165"/>
      <c r="R110" s="165"/>
      <c r="S110" s="165"/>
      <c r="T110" s="166"/>
      <c r="AT110" s="161" t="s">
        <v>137</v>
      </c>
      <c r="AU110" s="161" t="s">
        <v>78</v>
      </c>
      <c r="AV110" s="13" t="s">
        <v>76</v>
      </c>
      <c r="AW110" s="13" t="s">
        <v>30</v>
      </c>
      <c r="AX110" s="13" t="s">
        <v>68</v>
      </c>
      <c r="AY110" s="161" t="s">
        <v>124</v>
      </c>
    </row>
    <row r="111" spans="2:51" s="14" customFormat="1" ht="12">
      <c r="B111" s="167"/>
      <c r="D111" s="153" t="s">
        <v>137</v>
      </c>
      <c r="E111" s="168" t="s">
        <v>3</v>
      </c>
      <c r="F111" s="169" t="s">
        <v>877</v>
      </c>
      <c r="H111" s="170">
        <v>52.5</v>
      </c>
      <c r="I111" s="171"/>
      <c r="L111" s="167"/>
      <c r="M111" s="172"/>
      <c r="N111" s="173"/>
      <c r="O111" s="173"/>
      <c r="P111" s="173"/>
      <c r="Q111" s="173"/>
      <c r="R111" s="173"/>
      <c r="S111" s="173"/>
      <c r="T111" s="174"/>
      <c r="AT111" s="168" t="s">
        <v>137</v>
      </c>
      <c r="AU111" s="168" t="s">
        <v>78</v>
      </c>
      <c r="AV111" s="14" t="s">
        <v>78</v>
      </c>
      <c r="AW111" s="14" t="s">
        <v>30</v>
      </c>
      <c r="AX111" s="14" t="s">
        <v>76</v>
      </c>
      <c r="AY111" s="168" t="s">
        <v>124</v>
      </c>
    </row>
    <row r="112" spans="1:65" s="2" customFormat="1" ht="24.2" customHeight="1">
      <c r="A112" s="34"/>
      <c r="B112" s="139"/>
      <c r="C112" s="140" t="s">
        <v>157</v>
      </c>
      <c r="D112" s="140" t="s">
        <v>126</v>
      </c>
      <c r="E112" s="141" t="s">
        <v>878</v>
      </c>
      <c r="F112" s="142" t="s">
        <v>879</v>
      </c>
      <c r="G112" s="143" t="s">
        <v>245</v>
      </c>
      <c r="H112" s="144">
        <v>31.5</v>
      </c>
      <c r="I112" s="145"/>
      <c r="J112" s="146">
        <f>ROUND(I112*H112,2)</f>
        <v>0</v>
      </c>
      <c r="K112" s="142" t="s">
        <v>130</v>
      </c>
      <c r="L112" s="35"/>
      <c r="M112" s="147" t="s">
        <v>3</v>
      </c>
      <c r="N112" s="148" t="s">
        <v>39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131</v>
      </c>
      <c r="AT112" s="151" t="s">
        <v>126</v>
      </c>
      <c r="AU112" s="151" t="s">
        <v>78</v>
      </c>
      <c r="AY112" s="19" t="s">
        <v>124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9" t="s">
        <v>76</v>
      </c>
      <c r="BK112" s="152">
        <f>ROUND(I112*H112,2)</f>
        <v>0</v>
      </c>
      <c r="BL112" s="19" t="s">
        <v>131</v>
      </c>
      <c r="BM112" s="151" t="s">
        <v>880</v>
      </c>
    </row>
    <row r="113" spans="1:47" s="2" customFormat="1" ht="29.25">
      <c r="A113" s="34"/>
      <c r="B113" s="35"/>
      <c r="C113" s="34"/>
      <c r="D113" s="153" t="s">
        <v>133</v>
      </c>
      <c r="E113" s="34"/>
      <c r="F113" s="154" t="s">
        <v>881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9" t="s">
        <v>133</v>
      </c>
      <c r="AU113" s="19" t="s">
        <v>78</v>
      </c>
    </row>
    <row r="114" spans="1:47" s="2" customFormat="1" ht="12">
      <c r="A114" s="34"/>
      <c r="B114" s="35"/>
      <c r="C114" s="34"/>
      <c r="D114" s="158" t="s">
        <v>135</v>
      </c>
      <c r="E114" s="34"/>
      <c r="F114" s="159" t="s">
        <v>882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135</v>
      </c>
      <c r="AU114" s="19" t="s">
        <v>78</v>
      </c>
    </row>
    <row r="115" spans="2:51" s="13" customFormat="1" ht="12">
      <c r="B115" s="160"/>
      <c r="D115" s="153" t="s">
        <v>137</v>
      </c>
      <c r="E115" s="161" t="s">
        <v>3</v>
      </c>
      <c r="F115" s="162" t="s">
        <v>883</v>
      </c>
      <c r="H115" s="161" t="s">
        <v>3</v>
      </c>
      <c r="I115" s="163"/>
      <c r="L115" s="160"/>
      <c r="M115" s="164"/>
      <c r="N115" s="165"/>
      <c r="O115" s="165"/>
      <c r="P115" s="165"/>
      <c r="Q115" s="165"/>
      <c r="R115" s="165"/>
      <c r="S115" s="165"/>
      <c r="T115" s="166"/>
      <c r="AT115" s="161" t="s">
        <v>137</v>
      </c>
      <c r="AU115" s="161" t="s">
        <v>78</v>
      </c>
      <c r="AV115" s="13" t="s">
        <v>76</v>
      </c>
      <c r="AW115" s="13" t="s">
        <v>30</v>
      </c>
      <c r="AX115" s="13" t="s">
        <v>68</v>
      </c>
      <c r="AY115" s="161" t="s">
        <v>124</v>
      </c>
    </row>
    <row r="116" spans="2:51" s="14" customFormat="1" ht="12">
      <c r="B116" s="167"/>
      <c r="D116" s="153" t="s">
        <v>137</v>
      </c>
      <c r="E116" s="168" t="s">
        <v>3</v>
      </c>
      <c r="F116" s="169" t="s">
        <v>884</v>
      </c>
      <c r="H116" s="170">
        <v>31.5</v>
      </c>
      <c r="I116" s="171"/>
      <c r="L116" s="167"/>
      <c r="M116" s="172"/>
      <c r="N116" s="173"/>
      <c r="O116" s="173"/>
      <c r="P116" s="173"/>
      <c r="Q116" s="173"/>
      <c r="R116" s="173"/>
      <c r="S116" s="173"/>
      <c r="T116" s="174"/>
      <c r="AT116" s="168" t="s">
        <v>137</v>
      </c>
      <c r="AU116" s="168" t="s">
        <v>78</v>
      </c>
      <c r="AV116" s="14" t="s">
        <v>78</v>
      </c>
      <c r="AW116" s="14" t="s">
        <v>30</v>
      </c>
      <c r="AX116" s="14" t="s">
        <v>76</v>
      </c>
      <c r="AY116" s="168" t="s">
        <v>124</v>
      </c>
    </row>
    <row r="117" spans="1:65" s="2" customFormat="1" ht="24.2" customHeight="1">
      <c r="A117" s="34"/>
      <c r="B117" s="139"/>
      <c r="C117" s="140" t="s">
        <v>165</v>
      </c>
      <c r="D117" s="140" t="s">
        <v>126</v>
      </c>
      <c r="E117" s="141" t="s">
        <v>885</v>
      </c>
      <c r="F117" s="142" t="s">
        <v>886</v>
      </c>
      <c r="G117" s="143" t="s">
        <v>129</v>
      </c>
      <c r="H117" s="144">
        <v>20</v>
      </c>
      <c r="I117" s="145"/>
      <c r="J117" s="146">
        <f>ROUND(I117*H117,2)</f>
        <v>0</v>
      </c>
      <c r="K117" s="142" t="s">
        <v>130</v>
      </c>
      <c r="L117" s="35"/>
      <c r="M117" s="147" t="s">
        <v>3</v>
      </c>
      <c r="N117" s="148" t="s">
        <v>39</v>
      </c>
      <c r="O117" s="55"/>
      <c r="P117" s="149">
        <f>O117*H117</f>
        <v>0</v>
      </c>
      <c r="Q117" s="149">
        <v>0</v>
      </c>
      <c r="R117" s="149">
        <f>Q117*H117</f>
        <v>0</v>
      </c>
      <c r="S117" s="149">
        <v>0</v>
      </c>
      <c r="T117" s="150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51" t="s">
        <v>131</v>
      </c>
      <c r="AT117" s="151" t="s">
        <v>126</v>
      </c>
      <c r="AU117" s="151" t="s">
        <v>78</v>
      </c>
      <c r="AY117" s="19" t="s">
        <v>124</v>
      </c>
      <c r="BE117" s="152">
        <f>IF(N117="základní",J117,0)</f>
        <v>0</v>
      </c>
      <c r="BF117" s="152">
        <f>IF(N117="snížená",J117,0)</f>
        <v>0</v>
      </c>
      <c r="BG117" s="152">
        <f>IF(N117="zákl. přenesená",J117,0)</f>
        <v>0</v>
      </c>
      <c r="BH117" s="152">
        <f>IF(N117="sníž. přenesená",J117,0)</f>
        <v>0</v>
      </c>
      <c r="BI117" s="152">
        <f>IF(N117="nulová",J117,0)</f>
        <v>0</v>
      </c>
      <c r="BJ117" s="19" t="s">
        <v>76</v>
      </c>
      <c r="BK117" s="152">
        <f>ROUND(I117*H117,2)</f>
        <v>0</v>
      </c>
      <c r="BL117" s="19" t="s">
        <v>131</v>
      </c>
      <c r="BM117" s="151" t="s">
        <v>887</v>
      </c>
    </row>
    <row r="118" spans="1:47" s="2" customFormat="1" ht="29.25">
      <c r="A118" s="34"/>
      <c r="B118" s="35"/>
      <c r="C118" s="34"/>
      <c r="D118" s="153" t="s">
        <v>133</v>
      </c>
      <c r="E118" s="34"/>
      <c r="F118" s="154" t="s">
        <v>888</v>
      </c>
      <c r="G118" s="34"/>
      <c r="H118" s="34"/>
      <c r="I118" s="155"/>
      <c r="J118" s="34"/>
      <c r="K118" s="34"/>
      <c r="L118" s="35"/>
      <c r="M118" s="156"/>
      <c r="N118" s="157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133</v>
      </c>
      <c r="AU118" s="19" t="s">
        <v>78</v>
      </c>
    </row>
    <row r="119" spans="1:47" s="2" customFormat="1" ht="12">
      <c r="A119" s="34"/>
      <c r="B119" s="35"/>
      <c r="C119" s="34"/>
      <c r="D119" s="158" t="s">
        <v>135</v>
      </c>
      <c r="E119" s="34"/>
      <c r="F119" s="159" t="s">
        <v>889</v>
      </c>
      <c r="G119" s="34"/>
      <c r="H119" s="34"/>
      <c r="I119" s="155"/>
      <c r="J119" s="34"/>
      <c r="K119" s="34"/>
      <c r="L119" s="35"/>
      <c r="M119" s="156"/>
      <c r="N119" s="157"/>
      <c r="O119" s="55"/>
      <c r="P119" s="55"/>
      <c r="Q119" s="55"/>
      <c r="R119" s="55"/>
      <c r="S119" s="55"/>
      <c r="T119" s="56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9" t="s">
        <v>135</v>
      </c>
      <c r="AU119" s="19" t="s">
        <v>78</v>
      </c>
    </row>
    <row r="120" spans="2:63" s="12" customFormat="1" ht="22.9" customHeight="1">
      <c r="B120" s="126"/>
      <c r="D120" s="127" t="s">
        <v>67</v>
      </c>
      <c r="E120" s="137" t="s">
        <v>78</v>
      </c>
      <c r="F120" s="137" t="s">
        <v>281</v>
      </c>
      <c r="I120" s="129"/>
      <c r="J120" s="138">
        <f>BK120</f>
        <v>0</v>
      </c>
      <c r="L120" s="126"/>
      <c r="M120" s="131"/>
      <c r="N120" s="132"/>
      <c r="O120" s="132"/>
      <c r="P120" s="133">
        <f>SUM(P121:P155)</f>
        <v>0</v>
      </c>
      <c r="Q120" s="132"/>
      <c r="R120" s="133">
        <f>SUM(R121:R155)</f>
        <v>8.470303679999999</v>
      </c>
      <c r="S120" s="132"/>
      <c r="T120" s="134">
        <f>SUM(T121:T155)</f>
        <v>0</v>
      </c>
      <c r="AR120" s="127" t="s">
        <v>76</v>
      </c>
      <c r="AT120" s="135" t="s">
        <v>67</v>
      </c>
      <c r="AU120" s="135" t="s">
        <v>76</v>
      </c>
      <c r="AY120" s="127" t="s">
        <v>124</v>
      </c>
      <c r="BK120" s="136">
        <f>SUM(BK121:BK155)</f>
        <v>0</v>
      </c>
    </row>
    <row r="121" spans="1:65" s="2" customFormat="1" ht="33" customHeight="1">
      <c r="A121" s="34"/>
      <c r="B121" s="139"/>
      <c r="C121" s="140" t="s">
        <v>171</v>
      </c>
      <c r="D121" s="140" t="s">
        <v>126</v>
      </c>
      <c r="E121" s="141" t="s">
        <v>505</v>
      </c>
      <c r="F121" s="142" t="s">
        <v>506</v>
      </c>
      <c r="G121" s="143" t="s">
        <v>245</v>
      </c>
      <c r="H121" s="144">
        <v>0.4</v>
      </c>
      <c r="I121" s="145"/>
      <c r="J121" s="146">
        <f>ROUND(I121*H121,2)</f>
        <v>0</v>
      </c>
      <c r="K121" s="142" t="s">
        <v>130</v>
      </c>
      <c r="L121" s="35"/>
      <c r="M121" s="147" t="s">
        <v>3</v>
      </c>
      <c r="N121" s="148" t="s">
        <v>39</v>
      </c>
      <c r="O121" s="55"/>
      <c r="P121" s="149">
        <f>O121*H121</f>
        <v>0</v>
      </c>
      <c r="Q121" s="149">
        <v>1.665</v>
      </c>
      <c r="R121" s="149">
        <f>Q121*H121</f>
        <v>0.666</v>
      </c>
      <c r="S121" s="149">
        <v>0</v>
      </c>
      <c r="T121" s="150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51" t="s">
        <v>131</v>
      </c>
      <c r="AT121" s="151" t="s">
        <v>126</v>
      </c>
      <c r="AU121" s="151" t="s">
        <v>78</v>
      </c>
      <c r="AY121" s="19" t="s">
        <v>124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9" t="s">
        <v>76</v>
      </c>
      <c r="BK121" s="152">
        <f>ROUND(I121*H121,2)</f>
        <v>0</v>
      </c>
      <c r="BL121" s="19" t="s">
        <v>131</v>
      </c>
      <c r="BM121" s="151" t="s">
        <v>890</v>
      </c>
    </row>
    <row r="122" spans="1:47" s="2" customFormat="1" ht="29.25">
      <c r="A122" s="34"/>
      <c r="B122" s="35"/>
      <c r="C122" s="34"/>
      <c r="D122" s="153" t="s">
        <v>133</v>
      </c>
      <c r="E122" s="34"/>
      <c r="F122" s="154" t="s">
        <v>508</v>
      </c>
      <c r="G122" s="34"/>
      <c r="H122" s="34"/>
      <c r="I122" s="155"/>
      <c r="J122" s="34"/>
      <c r="K122" s="34"/>
      <c r="L122" s="35"/>
      <c r="M122" s="156"/>
      <c r="N122" s="157"/>
      <c r="O122" s="55"/>
      <c r="P122" s="55"/>
      <c r="Q122" s="55"/>
      <c r="R122" s="55"/>
      <c r="S122" s="55"/>
      <c r="T122" s="56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9" t="s">
        <v>133</v>
      </c>
      <c r="AU122" s="19" t="s">
        <v>78</v>
      </c>
    </row>
    <row r="123" spans="1:47" s="2" customFormat="1" ht="12">
      <c r="A123" s="34"/>
      <c r="B123" s="35"/>
      <c r="C123" s="34"/>
      <c r="D123" s="158" t="s">
        <v>135</v>
      </c>
      <c r="E123" s="34"/>
      <c r="F123" s="159" t="s">
        <v>509</v>
      </c>
      <c r="G123" s="34"/>
      <c r="H123" s="34"/>
      <c r="I123" s="155"/>
      <c r="J123" s="34"/>
      <c r="K123" s="34"/>
      <c r="L123" s="35"/>
      <c r="M123" s="156"/>
      <c r="N123" s="157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135</v>
      </c>
      <c r="AU123" s="19" t="s">
        <v>78</v>
      </c>
    </row>
    <row r="124" spans="2:51" s="13" customFormat="1" ht="12">
      <c r="B124" s="160"/>
      <c r="D124" s="153" t="s">
        <v>137</v>
      </c>
      <c r="E124" s="161" t="s">
        <v>3</v>
      </c>
      <c r="F124" s="162" t="s">
        <v>891</v>
      </c>
      <c r="H124" s="161" t="s">
        <v>3</v>
      </c>
      <c r="I124" s="163"/>
      <c r="L124" s="160"/>
      <c r="M124" s="164"/>
      <c r="N124" s="165"/>
      <c r="O124" s="165"/>
      <c r="P124" s="165"/>
      <c r="Q124" s="165"/>
      <c r="R124" s="165"/>
      <c r="S124" s="165"/>
      <c r="T124" s="166"/>
      <c r="AT124" s="161" t="s">
        <v>137</v>
      </c>
      <c r="AU124" s="161" t="s">
        <v>78</v>
      </c>
      <c r="AV124" s="13" t="s">
        <v>76</v>
      </c>
      <c r="AW124" s="13" t="s">
        <v>30</v>
      </c>
      <c r="AX124" s="13" t="s">
        <v>68</v>
      </c>
      <c r="AY124" s="161" t="s">
        <v>124</v>
      </c>
    </row>
    <row r="125" spans="2:51" s="14" customFormat="1" ht="12">
      <c r="B125" s="167"/>
      <c r="D125" s="153" t="s">
        <v>137</v>
      </c>
      <c r="E125" s="168" t="s">
        <v>3</v>
      </c>
      <c r="F125" s="169" t="s">
        <v>892</v>
      </c>
      <c r="H125" s="170">
        <v>0.4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8" t="s">
        <v>137</v>
      </c>
      <c r="AU125" s="168" t="s">
        <v>78</v>
      </c>
      <c r="AV125" s="14" t="s">
        <v>78</v>
      </c>
      <c r="AW125" s="14" t="s">
        <v>30</v>
      </c>
      <c r="AX125" s="14" t="s">
        <v>76</v>
      </c>
      <c r="AY125" s="168" t="s">
        <v>124</v>
      </c>
    </row>
    <row r="126" spans="1:65" s="2" customFormat="1" ht="44.25" customHeight="1">
      <c r="A126" s="34"/>
      <c r="B126" s="139"/>
      <c r="C126" s="140" t="s">
        <v>162</v>
      </c>
      <c r="D126" s="140" t="s">
        <v>126</v>
      </c>
      <c r="E126" s="141" t="s">
        <v>532</v>
      </c>
      <c r="F126" s="142" t="s">
        <v>533</v>
      </c>
      <c r="G126" s="143" t="s">
        <v>237</v>
      </c>
      <c r="H126" s="144">
        <v>5</v>
      </c>
      <c r="I126" s="145"/>
      <c r="J126" s="146">
        <f>ROUND(I126*H126,2)</f>
        <v>0</v>
      </c>
      <c r="K126" s="142" t="s">
        <v>130</v>
      </c>
      <c r="L126" s="35"/>
      <c r="M126" s="147" t="s">
        <v>3</v>
      </c>
      <c r="N126" s="148" t="s">
        <v>39</v>
      </c>
      <c r="O126" s="55"/>
      <c r="P126" s="149">
        <f>O126*H126</f>
        <v>0</v>
      </c>
      <c r="Q126" s="149">
        <v>0.2044</v>
      </c>
      <c r="R126" s="149">
        <f>Q126*H126</f>
        <v>1.022</v>
      </c>
      <c r="S126" s="149">
        <v>0</v>
      </c>
      <c r="T126" s="150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51" t="s">
        <v>131</v>
      </c>
      <c r="AT126" s="151" t="s">
        <v>126</v>
      </c>
      <c r="AU126" s="151" t="s">
        <v>78</v>
      </c>
      <c r="AY126" s="19" t="s">
        <v>124</v>
      </c>
      <c r="BE126" s="152">
        <f>IF(N126="základní",J126,0)</f>
        <v>0</v>
      </c>
      <c r="BF126" s="152">
        <f>IF(N126="snížená",J126,0)</f>
        <v>0</v>
      </c>
      <c r="BG126" s="152">
        <f>IF(N126="zákl. přenesená",J126,0)</f>
        <v>0</v>
      </c>
      <c r="BH126" s="152">
        <f>IF(N126="sníž. přenesená",J126,0)</f>
        <v>0</v>
      </c>
      <c r="BI126" s="152">
        <f>IF(N126="nulová",J126,0)</f>
        <v>0</v>
      </c>
      <c r="BJ126" s="19" t="s">
        <v>76</v>
      </c>
      <c r="BK126" s="152">
        <f>ROUND(I126*H126,2)</f>
        <v>0</v>
      </c>
      <c r="BL126" s="19" t="s">
        <v>131</v>
      </c>
      <c r="BM126" s="151" t="s">
        <v>893</v>
      </c>
    </row>
    <row r="127" spans="1:47" s="2" customFormat="1" ht="39">
      <c r="A127" s="34"/>
      <c r="B127" s="35"/>
      <c r="C127" s="34"/>
      <c r="D127" s="153" t="s">
        <v>133</v>
      </c>
      <c r="E127" s="34"/>
      <c r="F127" s="154" t="s">
        <v>535</v>
      </c>
      <c r="G127" s="34"/>
      <c r="H127" s="34"/>
      <c r="I127" s="155"/>
      <c r="J127" s="34"/>
      <c r="K127" s="34"/>
      <c r="L127" s="35"/>
      <c r="M127" s="156"/>
      <c r="N127" s="157"/>
      <c r="O127" s="55"/>
      <c r="P127" s="55"/>
      <c r="Q127" s="55"/>
      <c r="R127" s="55"/>
      <c r="S127" s="55"/>
      <c r="T127" s="56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9" t="s">
        <v>133</v>
      </c>
      <c r="AU127" s="19" t="s">
        <v>78</v>
      </c>
    </row>
    <row r="128" spans="1:47" s="2" customFormat="1" ht="12">
      <c r="A128" s="34"/>
      <c r="B128" s="35"/>
      <c r="C128" s="34"/>
      <c r="D128" s="158" t="s">
        <v>135</v>
      </c>
      <c r="E128" s="34"/>
      <c r="F128" s="159" t="s">
        <v>536</v>
      </c>
      <c r="G128" s="34"/>
      <c r="H128" s="34"/>
      <c r="I128" s="155"/>
      <c r="J128" s="34"/>
      <c r="K128" s="34"/>
      <c r="L128" s="35"/>
      <c r="M128" s="156"/>
      <c r="N128" s="157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135</v>
      </c>
      <c r="AU128" s="19" t="s">
        <v>78</v>
      </c>
    </row>
    <row r="129" spans="2:51" s="13" customFormat="1" ht="12">
      <c r="B129" s="160"/>
      <c r="D129" s="153" t="s">
        <v>137</v>
      </c>
      <c r="E129" s="161" t="s">
        <v>3</v>
      </c>
      <c r="F129" s="162" t="s">
        <v>894</v>
      </c>
      <c r="H129" s="161" t="s">
        <v>3</v>
      </c>
      <c r="I129" s="163"/>
      <c r="L129" s="160"/>
      <c r="M129" s="164"/>
      <c r="N129" s="165"/>
      <c r="O129" s="165"/>
      <c r="P129" s="165"/>
      <c r="Q129" s="165"/>
      <c r="R129" s="165"/>
      <c r="S129" s="165"/>
      <c r="T129" s="166"/>
      <c r="AT129" s="161" t="s">
        <v>137</v>
      </c>
      <c r="AU129" s="161" t="s">
        <v>78</v>
      </c>
      <c r="AV129" s="13" t="s">
        <v>76</v>
      </c>
      <c r="AW129" s="13" t="s">
        <v>30</v>
      </c>
      <c r="AX129" s="13" t="s">
        <v>68</v>
      </c>
      <c r="AY129" s="161" t="s">
        <v>124</v>
      </c>
    </row>
    <row r="130" spans="2:51" s="14" customFormat="1" ht="12">
      <c r="B130" s="167"/>
      <c r="D130" s="153" t="s">
        <v>137</v>
      </c>
      <c r="E130" s="168" t="s">
        <v>3</v>
      </c>
      <c r="F130" s="169" t="s">
        <v>157</v>
      </c>
      <c r="H130" s="170">
        <v>5</v>
      </c>
      <c r="I130" s="171"/>
      <c r="L130" s="167"/>
      <c r="M130" s="172"/>
      <c r="N130" s="173"/>
      <c r="O130" s="173"/>
      <c r="P130" s="173"/>
      <c r="Q130" s="173"/>
      <c r="R130" s="173"/>
      <c r="S130" s="173"/>
      <c r="T130" s="174"/>
      <c r="AT130" s="168" t="s">
        <v>137</v>
      </c>
      <c r="AU130" s="168" t="s">
        <v>78</v>
      </c>
      <c r="AV130" s="14" t="s">
        <v>78</v>
      </c>
      <c r="AW130" s="14" t="s">
        <v>30</v>
      </c>
      <c r="AX130" s="14" t="s">
        <v>76</v>
      </c>
      <c r="AY130" s="168" t="s">
        <v>124</v>
      </c>
    </row>
    <row r="131" spans="1:65" s="2" customFormat="1" ht="24.2" customHeight="1">
      <c r="A131" s="34"/>
      <c r="B131" s="139"/>
      <c r="C131" s="140" t="s">
        <v>182</v>
      </c>
      <c r="D131" s="140" t="s">
        <v>126</v>
      </c>
      <c r="E131" s="141" t="s">
        <v>895</v>
      </c>
      <c r="F131" s="142" t="s">
        <v>896</v>
      </c>
      <c r="G131" s="143" t="s">
        <v>245</v>
      </c>
      <c r="H131" s="144">
        <v>2.4</v>
      </c>
      <c r="I131" s="145"/>
      <c r="J131" s="146">
        <f>ROUND(I131*H131,2)</f>
        <v>0</v>
      </c>
      <c r="K131" s="142" t="s">
        <v>130</v>
      </c>
      <c r="L131" s="35"/>
      <c r="M131" s="147" t="s">
        <v>3</v>
      </c>
      <c r="N131" s="148" t="s">
        <v>39</v>
      </c>
      <c r="O131" s="55"/>
      <c r="P131" s="149">
        <f>O131*H131</f>
        <v>0</v>
      </c>
      <c r="Q131" s="149">
        <v>2.50187</v>
      </c>
      <c r="R131" s="149">
        <f>Q131*H131</f>
        <v>6.004487999999999</v>
      </c>
      <c r="S131" s="149">
        <v>0</v>
      </c>
      <c r="T131" s="15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51" t="s">
        <v>131</v>
      </c>
      <c r="AT131" s="151" t="s">
        <v>126</v>
      </c>
      <c r="AU131" s="151" t="s">
        <v>78</v>
      </c>
      <c r="AY131" s="19" t="s">
        <v>124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9" t="s">
        <v>76</v>
      </c>
      <c r="BK131" s="152">
        <f>ROUND(I131*H131,2)</f>
        <v>0</v>
      </c>
      <c r="BL131" s="19" t="s">
        <v>131</v>
      </c>
      <c r="BM131" s="151" t="s">
        <v>897</v>
      </c>
    </row>
    <row r="132" spans="1:47" s="2" customFormat="1" ht="19.5">
      <c r="A132" s="34"/>
      <c r="B132" s="35"/>
      <c r="C132" s="34"/>
      <c r="D132" s="153" t="s">
        <v>133</v>
      </c>
      <c r="E132" s="34"/>
      <c r="F132" s="154" t="s">
        <v>898</v>
      </c>
      <c r="G132" s="34"/>
      <c r="H132" s="34"/>
      <c r="I132" s="155"/>
      <c r="J132" s="34"/>
      <c r="K132" s="34"/>
      <c r="L132" s="35"/>
      <c r="M132" s="156"/>
      <c r="N132" s="157"/>
      <c r="O132" s="55"/>
      <c r="P132" s="55"/>
      <c r="Q132" s="55"/>
      <c r="R132" s="55"/>
      <c r="S132" s="55"/>
      <c r="T132" s="56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9" t="s">
        <v>133</v>
      </c>
      <c r="AU132" s="19" t="s">
        <v>78</v>
      </c>
    </row>
    <row r="133" spans="1:47" s="2" customFormat="1" ht="12">
      <c r="A133" s="34"/>
      <c r="B133" s="35"/>
      <c r="C133" s="34"/>
      <c r="D133" s="158" t="s">
        <v>135</v>
      </c>
      <c r="E133" s="34"/>
      <c r="F133" s="159" t="s">
        <v>899</v>
      </c>
      <c r="G133" s="34"/>
      <c r="H133" s="34"/>
      <c r="I133" s="155"/>
      <c r="J133" s="34"/>
      <c r="K133" s="34"/>
      <c r="L133" s="35"/>
      <c r="M133" s="156"/>
      <c r="N133" s="157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135</v>
      </c>
      <c r="AU133" s="19" t="s">
        <v>78</v>
      </c>
    </row>
    <row r="134" spans="2:51" s="13" customFormat="1" ht="12">
      <c r="B134" s="160"/>
      <c r="D134" s="153" t="s">
        <v>137</v>
      </c>
      <c r="E134" s="161" t="s">
        <v>3</v>
      </c>
      <c r="F134" s="162" t="s">
        <v>900</v>
      </c>
      <c r="H134" s="161" t="s">
        <v>3</v>
      </c>
      <c r="I134" s="163"/>
      <c r="L134" s="160"/>
      <c r="M134" s="164"/>
      <c r="N134" s="165"/>
      <c r="O134" s="165"/>
      <c r="P134" s="165"/>
      <c r="Q134" s="165"/>
      <c r="R134" s="165"/>
      <c r="S134" s="165"/>
      <c r="T134" s="166"/>
      <c r="AT134" s="161" t="s">
        <v>137</v>
      </c>
      <c r="AU134" s="161" t="s">
        <v>78</v>
      </c>
      <c r="AV134" s="13" t="s">
        <v>76</v>
      </c>
      <c r="AW134" s="13" t="s">
        <v>30</v>
      </c>
      <c r="AX134" s="13" t="s">
        <v>68</v>
      </c>
      <c r="AY134" s="161" t="s">
        <v>124</v>
      </c>
    </row>
    <row r="135" spans="2:51" s="14" customFormat="1" ht="12">
      <c r="B135" s="167"/>
      <c r="D135" s="153" t="s">
        <v>137</v>
      </c>
      <c r="E135" s="168" t="s">
        <v>3</v>
      </c>
      <c r="F135" s="169" t="s">
        <v>901</v>
      </c>
      <c r="H135" s="170">
        <v>2.4</v>
      </c>
      <c r="I135" s="171"/>
      <c r="L135" s="167"/>
      <c r="M135" s="172"/>
      <c r="N135" s="173"/>
      <c r="O135" s="173"/>
      <c r="P135" s="173"/>
      <c r="Q135" s="173"/>
      <c r="R135" s="173"/>
      <c r="S135" s="173"/>
      <c r="T135" s="174"/>
      <c r="AT135" s="168" t="s">
        <v>137</v>
      </c>
      <c r="AU135" s="168" t="s">
        <v>78</v>
      </c>
      <c r="AV135" s="14" t="s">
        <v>78</v>
      </c>
      <c r="AW135" s="14" t="s">
        <v>30</v>
      </c>
      <c r="AX135" s="14" t="s">
        <v>76</v>
      </c>
      <c r="AY135" s="168" t="s">
        <v>124</v>
      </c>
    </row>
    <row r="136" spans="1:65" s="2" customFormat="1" ht="21.75" customHeight="1">
      <c r="A136" s="34"/>
      <c r="B136" s="139"/>
      <c r="C136" s="140" t="s">
        <v>188</v>
      </c>
      <c r="D136" s="140" t="s">
        <v>126</v>
      </c>
      <c r="E136" s="141" t="s">
        <v>902</v>
      </c>
      <c r="F136" s="142" t="s">
        <v>903</v>
      </c>
      <c r="G136" s="143" t="s">
        <v>161</v>
      </c>
      <c r="H136" s="144">
        <v>0.36</v>
      </c>
      <c r="I136" s="145"/>
      <c r="J136" s="146">
        <f>ROUND(I136*H136,2)</f>
        <v>0</v>
      </c>
      <c r="K136" s="142" t="s">
        <v>130</v>
      </c>
      <c r="L136" s="35"/>
      <c r="M136" s="147" t="s">
        <v>3</v>
      </c>
      <c r="N136" s="148" t="s">
        <v>39</v>
      </c>
      <c r="O136" s="55"/>
      <c r="P136" s="149">
        <f>O136*H136</f>
        <v>0</v>
      </c>
      <c r="Q136" s="149">
        <v>1.06062</v>
      </c>
      <c r="R136" s="149">
        <f>Q136*H136</f>
        <v>0.3818232</v>
      </c>
      <c r="S136" s="149">
        <v>0</v>
      </c>
      <c r="T136" s="150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51" t="s">
        <v>131</v>
      </c>
      <c r="AT136" s="151" t="s">
        <v>126</v>
      </c>
      <c r="AU136" s="151" t="s">
        <v>78</v>
      </c>
      <c r="AY136" s="19" t="s">
        <v>124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9" t="s">
        <v>76</v>
      </c>
      <c r="BK136" s="152">
        <f>ROUND(I136*H136,2)</f>
        <v>0</v>
      </c>
      <c r="BL136" s="19" t="s">
        <v>131</v>
      </c>
      <c r="BM136" s="151" t="s">
        <v>904</v>
      </c>
    </row>
    <row r="137" spans="1:47" s="2" customFormat="1" ht="12">
      <c r="A137" s="34"/>
      <c r="B137" s="35"/>
      <c r="C137" s="34"/>
      <c r="D137" s="153" t="s">
        <v>133</v>
      </c>
      <c r="E137" s="34"/>
      <c r="F137" s="154" t="s">
        <v>905</v>
      </c>
      <c r="G137" s="34"/>
      <c r="H137" s="34"/>
      <c r="I137" s="155"/>
      <c r="J137" s="34"/>
      <c r="K137" s="34"/>
      <c r="L137" s="35"/>
      <c r="M137" s="156"/>
      <c r="N137" s="157"/>
      <c r="O137" s="55"/>
      <c r="P137" s="55"/>
      <c r="Q137" s="55"/>
      <c r="R137" s="55"/>
      <c r="S137" s="55"/>
      <c r="T137" s="56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9" t="s">
        <v>133</v>
      </c>
      <c r="AU137" s="19" t="s">
        <v>78</v>
      </c>
    </row>
    <row r="138" spans="1:47" s="2" customFormat="1" ht="12">
      <c r="A138" s="34"/>
      <c r="B138" s="35"/>
      <c r="C138" s="34"/>
      <c r="D138" s="158" t="s">
        <v>135</v>
      </c>
      <c r="E138" s="34"/>
      <c r="F138" s="159" t="s">
        <v>906</v>
      </c>
      <c r="G138" s="34"/>
      <c r="H138" s="34"/>
      <c r="I138" s="155"/>
      <c r="J138" s="34"/>
      <c r="K138" s="34"/>
      <c r="L138" s="35"/>
      <c r="M138" s="156"/>
      <c r="N138" s="157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9" t="s">
        <v>135</v>
      </c>
      <c r="AU138" s="19" t="s">
        <v>78</v>
      </c>
    </row>
    <row r="139" spans="2:51" s="13" customFormat="1" ht="12">
      <c r="B139" s="160"/>
      <c r="D139" s="153" t="s">
        <v>137</v>
      </c>
      <c r="E139" s="161" t="s">
        <v>3</v>
      </c>
      <c r="F139" s="162" t="s">
        <v>900</v>
      </c>
      <c r="H139" s="161" t="s">
        <v>3</v>
      </c>
      <c r="I139" s="163"/>
      <c r="L139" s="160"/>
      <c r="M139" s="164"/>
      <c r="N139" s="165"/>
      <c r="O139" s="165"/>
      <c r="P139" s="165"/>
      <c r="Q139" s="165"/>
      <c r="R139" s="165"/>
      <c r="S139" s="165"/>
      <c r="T139" s="166"/>
      <c r="AT139" s="161" t="s">
        <v>137</v>
      </c>
      <c r="AU139" s="161" t="s">
        <v>78</v>
      </c>
      <c r="AV139" s="13" t="s">
        <v>76</v>
      </c>
      <c r="AW139" s="13" t="s">
        <v>30</v>
      </c>
      <c r="AX139" s="13" t="s">
        <v>68</v>
      </c>
      <c r="AY139" s="161" t="s">
        <v>124</v>
      </c>
    </row>
    <row r="140" spans="2:51" s="14" customFormat="1" ht="12">
      <c r="B140" s="167"/>
      <c r="D140" s="153" t="s">
        <v>137</v>
      </c>
      <c r="E140" s="168" t="s">
        <v>3</v>
      </c>
      <c r="F140" s="169" t="s">
        <v>907</v>
      </c>
      <c r="H140" s="170">
        <v>0.36</v>
      </c>
      <c r="I140" s="171"/>
      <c r="L140" s="167"/>
      <c r="M140" s="172"/>
      <c r="N140" s="173"/>
      <c r="O140" s="173"/>
      <c r="P140" s="173"/>
      <c r="Q140" s="173"/>
      <c r="R140" s="173"/>
      <c r="S140" s="173"/>
      <c r="T140" s="174"/>
      <c r="AT140" s="168" t="s">
        <v>137</v>
      </c>
      <c r="AU140" s="168" t="s">
        <v>78</v>
      </c>
      <c r="AV140" s="14" t="s">
        <v>78</v>
      </c>
      <c r="AW140" s="14" t="s">
        <v>30</v>
      </c>
      <c r="AX140" s="14" t="s">
        <v>76</v>
      </c>
      <c r="AY140" s="168" t="s">
        <v>124</v>
      </c>
    </row>
    <row r="141" spans="1:65" s="2" customFormat="1" ht="16.5" customHeight="1">
      <c r="A141" s="34"/>
      <c r="B141" s="139"/>
      <c r="C141" s="140" t="s">
        <v>196</v>
      </c>
      <c r="D141" s="140" t="s">
        <v>126</v>
      </c>
      <c r="E141" s="141" t="s">
        <v>591</v>
      </c>
      <c r="F141" s="142" t="s">
        <v>592</v>
      </c>
      <c r="G141" s="143" t="s">
        <v>129</v>
      </c>
      <c r="H141" s="144">
        <v>13.28</v>
      </c>
      <c r="I141" s="145"/>
      <c r="J141" s="146">
        <f>ROUND(I141*H141,2)</f>
        <v>0</v>
      </c>
      <c r="K141" s="142" t="s">
        <v>130</v>
      </c>
      <c r="L141" s="35"/>
      <c r="M141" s="147" t="s">
        <v>3</v>
      </c>
      <c r="N141" s="148" t="s">
        <v>39</v>
      </c>
      <c r="O141" s="55"/>
      <c r="P141" s="149">
        <f>O141*H141</f>
        <v>0</v>
      </c>
      <c r="Q141" s="149">
        <v>0.00269</v>
      </c>
      <c r="R141" s="149">
        <f>Q141*H141</f>
        <v>0.0357232</v>
      </c>
      <c r="S141" s="149">
        <v>0</v>
      </c>
      <c r="T141" s="150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51" t="s">
        <v>131</v>
      </c>
      <c r="AT141" s="151" t="s">
        <v>126</v>
      </c>
      <c r="AU141" s="151" t="s">
        <v>78</v>
      </c>
      <c r="AY141" s="19" t="s">
        <v>124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9" t="s">
        <v>76</v>
      </c>
      <c r="BK141" s="152">
        <f>ROUND(I141*H141,2)</f>
        <v>0</v>
      </c>
      <c r="BL141" s="19" t="s">
        <v>131</v>
      </c>
      <c r="BM141" s="151" t="s">
        <v>908</v>
      </c>
    </row>
    <row r="142" spans="1:47" s="2" customFormat="1" ht="12">
      <c r="A142" s="34"/>
      <c r="B142" s="35"/>
      <c r="C142" s="34"/>
      <c r="D142" s="153" t="s">
        <v>133</v>
      </c>
      <c r="E142" s="34"/>
      <c r="F142" s="154" t="s">
        <v>594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133</v>
      </c>
      <c r="AU142" s="19" t="s">
        <v>78</v>
      </c>
    </row>
    <row r="143" spans="1:47" s="2" customFormat="1" ht="12">
      <c r="A143" s="34"/>
      <c r="B143" s="35"/>
      <c r="C143" s="34"/>
      <c r="D143" s="158" t="s">
        <v>135</v>
      </c>
      <c r="E143" s="34"/>
      <c r="F143" s="159" t="s">
        <v>595</v>
      </c>
      <c r="G143" s="34"/>
      <c r="H143" s="34"/>
      <c r="I143" s="155"/>
      <c r="J143" s="34"/>
      <c r="K143" s="34"/>
      <c r="L143" s="35"/>
      <c r="M143" s="156"/>
      <c r="N143" s="157"/>
      <c r="O143" s="55"/>
      <c r="P143" s="55"/>
      <c r="Q143" s="55"/>
      <c r="R143" s="55"/>
      <c r="S143" s="55"/>
      <c r="T143" s="56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9" t="s">
        <v>135</v>
      </c>
      <c r="AU143" s="19" t="s">
        <v>78</v>
      </c>
    </row>
    <row r="144" spans="2:51" s="13" customFormat="1" ht="12">
      <c r="B144" s="160"/>
      <c r="D144" s="153" t="s">
        <v>137</v>
      </c>
      <c r="E144" s="161" t="s">
        <v>3</v>
      </c>
      <c r="F144" s="162" t="s">
        <v>900</v>
      </c>
      <c r="H144" s="161" t="s">
        <v>3</v>
      </c>
      <c r="I144" s="163"/>
      <c r="L144" s="160"/>
      <c r="M144" s="164"/>
      <c r="N144" s="165"/>
      <c r="O144" s="165"/>
      <c r="P144" s="165"/>
      <c r="Q144" s="165"/>
      <c r="R144" s="165"/>
      <c r="S144" s="165"/>
      <c r="T144" s="166"/>
      <c r="AT144" s="161" t="s">
        <v>137</v>
      </c>
      <c r="AU144" s="161" t="s">
        <v>78</v>
      </c>
      <c r="AV144" s="13" t="s">
        <v>76</v>
      </c>
      <c r="AW144" s="13" t="s">
        <v>30</v>
      </c>
      <c r="AX144" s="13" t="s">
        <v>68</v>
      </c>
      <c r="AY144" s="161" t="s">
        <v>124</v>
      </c>
    </row>
    <row r="145" spans="2:51" s="14" customFormat="1" ht="12">
      <c r="B145" s="167"/>
      <c r="D145" s="153" t="s">
        <v>137</v>
      </c>
      <c r="E145" s="168" t="s">
        <v>3</v>
      </c>
      <c r="F145" s="169" t="s">
        <v>909</v>
      </c>
      <c r="H145" s="170">
        <v>13.28</v>
      </c>
      <c r="I145" s="171"/>
      <c r="L145" s="167"/>
      <c r="M145" s="172"/>
      <c r="N145" s="173"/>
      <c r="O145" s="173"/>
      <c r="P145" s="173"/>
      <c r="Q145" s="173"/>
      <c r="R145" s="173"/>
      <c r="S145" s="173"/>
      <c r="T145" s="174"/>
      <c r="AT145" s="168" t="s">
        <v>137</v>
      </c>
      <c r="AU145" s="168" t="s">
        <v>78</v>
      </c>
      <c r="AV145" s="14" t="s">
        <v>78</v>
      </c>
      <c r="AW145" s="14" t="s">
        <v>30</v>
      </c>
      <c r="AX145" s="14" t="s">
        <v>76</v>
      </c>
      <c r="AY145" s="168" t="s">
        <v>124</v>
      </c>
    </row>
    <row r="146" spans="1:65" s="2" customFormat="1" ht="16.5" customHeight="1">
      <c r="A146" s="34"/>
      <c r="B146" s="139"/>
      <c r="C146" s="140" t="s">
        <v>282</v>
      </c>
      <c r="D146" s="140" t="s">
        <v>126</v>
      </c>
      <c r="E146" s="141" t="s">
        <v>597</v>
      </c>
      <c r="F146" s="142" t="s">
        <v>598</v>
      </c>
      <c r="G146" s="143" t="s">
        <v>129</v>
      </c>
      <c r="H146" s="144">
        <v>13.28</v>
      </c>
      <c r="I146" s="145"/>
      <c r="J146" s="146">
        <f>ROUND(I146*H146,2)</f>
        <v>0</v>
      </c>
      <c r="K146" s="142" t="s">
        <v>130</v>
      </c>
      <c r="L146" s="35"/>
      <c r="M146" s="147" t="s">
        <v>3</v>
      </c>
      <c r="N146" s="148" t="s">
        <v>39</v>
      </c>
      <c r="O146" s="55"/>
      <c r="P146" s="149">
        <f>O146*H146</f>
        <v>0</v>
      </c>
      <c r="Q146" s="149">
        <v>0</v>
      </c>
      <c r="R146" s="149">
        <f>Q146*H146</f>
        <v>0</v>
      </c>
      <c r="S146" s="149">
        <v>0</v>
      </c>
      <c r="T146" s="15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51" t="s">
        <v>131</v>
      </c>
      <c r="AT146" s="151" t="s">
        <v>126</v>
      </c>
      <c r="AU146" s="151" t="s">
        <v>78</v>
      </c>
      <c r="AY146" s="19" t="s">
        <v>124</v>
      </c>
      <c r="BE146" s="152">
        <f>IF(N146="základní",J146,0)</f>
        <v>0</v>
      </c>
      <c r="BF146" s="152">
        <f>IF(N146="snížená",J146,0)</f>
        <v>0</v>
      </c>
      <c r="BG146" s="152">
        <f>IF(N146="zákl. přenesená",J146,0)</f>
        <v>0</v>
      </c>
      <c r="BH146" s="152">
        <f>IF(N146="sníž. přenesená",J146,0)</f>
        <v>0</v>
      </c>
      <c r="BI146" s="152">
        <f>IF(N146="nulová",J146,0)</f>
        <v>0</v>
      </c>
      <c r="BJ146" s="19" t="s">
        <v>76</v>
      </c>
      <c r="BK146" s="152">
        <f>ROUND(I146*H146,2)</f>
        <v>0</v>
      </c>
      <c r="BL146" s="19" t="s">
        <v>131</v>
      </c>
      <c r="BM146" s="151" t="s">
        <v>910</v>
      </c>
    </row>
    <row r="147" spans="1:47" s="2" customFormat="1" ht="12">
      <c r="A147" s="34"/>
      <c r="B147" s="35"/>
      <c r="C147" s="34"/>
      <c r="D147" s="153" t="s">
        <v>133</v>
      </c>
      <c r="E147" s="34"/>
      <c r="F147" s="154" t="s">
        <v>600</v>
      </c>
      <c r="G147" s="34"/>
      <c r="H147" s="34"/>
      <c r="I147" s="155"/>
      <c r="J147" s="34"/>
      <c r="K147" s="34"/>
      <c r="L147" s="35"/>
      <c r="M147" s="156"/>
      <c r="N147" s="157"/>
      <c r="O147" s="55"/>
      <c r="P147" s="55"/>
      <c r="Q147" s="55"/>
      <c r="R147" s="55"/>
      <c r="S147" s="55"/>
      <c r="T147" s="56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9" t="s">
        <v>133</v>
      </c>
      <c r="AU147" s="19" t="s">
        <v>78</v>
      </c>
    </row>
    <row r="148" spans="1:47" s="2" customFormat="1" ht="12">
      <c r="A148" s="34"/>
      <c r="B148" s="35"/>
      <c r="C148" s="34"/>
      <c r="D148" s="158" t="s">
        <v>135</v>
      </c>
      <c r="E148" s="34"/>
      <c r="F148" s="159" t="s">
        <v>601</v>
      </c>
      <c r="G148" s="34"/>
      <c r="H148" s="34"/>
      <c r="I148" s="155"/>
      <c r="J148" s="34"/>
      <c r="K148" s="34"/>
      <c r="L148" s="35"/>
      <c r="M148" s="156"/>
      <c r="N148" s="157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135</v>
      </c>
      <c r="AU148" s="19" t="s">
        <v>78</v>
      </c>
    </row>
    <row r="149" spans="2:51" s="13" customFormat="1" ht="12">
      <c r="B149" s="160"/>
      <c r="D149" s="153" t="s">
        <v>137</v>
      </c>
      <c r="E149" s="161" t="s">
        <v>3</v>
      </c>
      <c r="F149" s="162" t="s">
        <v>900</v>
      </c>
      <c r="H149" s="161" t="s">
        <v>3</v>
      </c>
      <c r="I149" s="163"/>
      <c r="L149" s="160"/>
      <c r="M149" s="164"/>
      <c r="N149" s="165"/>
      <c r="O149" s="165"/>
      <c r="P149" s="165"/>
      <c r="Q149" s="165"/>
      <c r="R149" s="165"/>
      <c r="S149" s="165"/>
      <c r="T149" s="166"/>
      <c r="AT149" s="161" t="s">
        <v>137</v>
      </c>
      <c r="AU149" s="161" t="s">
        <v>78</v>
      </c>
      <c r="AV149" s="13" t="s">
        <v>76</v>
      </c>
      <c r="AW149" s="13" t="s">
        <v>30</v>
      </c>
      <c r="AX149" s="13" t="s">
        <v>68</v>
      </c>
      <c r="AY149" s="161" t="s">
        <v>124</v>
      </c>
    </row>
    <row r="150" spans="2:51" s="14" customFormat="1" ht="12">
      <c r="B150" s="167"/>
      <c r="D150" s="153" t="s">
        <v>137</v>
      </c>
      <c r="E150" s="168" t="s">
        <v>3</v>
      </c>
      <c r="F150" s="169" t="s">
        <v>909</v>
      </c>
      <c r="H150" s="170">
        <v>13.28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137</v>
      </c>
      <c r="AU150" s="168" t="s">
        <v>78</v>
      </c>
      <c r="AV150" s="14" t="s">
        <v>78</v>
      </c>
      <c r="AW150" s="14" t="s">
        <v>30</v>
      </c>
      <c r="AX150" s="14" t="s">
        <v>76</v>
      </c>
      <c r="AY150" s="168" t="s">
        <v>124</v>
      </c>
    </row>
    <row r="151" spans="1:65" s="2" customFormat="1" ht="16.5" customHeight="1">
      <c r="A151" s="34"/>
      <c r="B151" s="139"/>
      <c r="C151" s="140" t="s">
        <v>292</v>
      </c>
      <c r="D151" s="140" t="s">
        <v>126</v>
      </c>
      <c r="E151" s="141" t="s">
        <v>911</v>
      </c>
      <c r="F151" s="142" t="s">
        <v>912</v>
      </c>
      <c r="G151" s="143" t="s">
        <v>245</v>
      </c>
      <c r="H151" s="144">
        <v>0.144</v>
      </c>
      <c r="I151" s="145"/>
      <c r="J151" s="146">
        <f>ROUND(I151*H151,2)</f>
        <v>0</v>
      </c>
      <c r="K151" s="142" t="s">
        <v>130</v>
      </c>
      <c r="L151" s="35"/>
      <c r="M151" s="147" t="s">
        <v>3</v>
      </c>
      <c r="N151" s="148" t="s">
        <v>39</v>
      </c>
      <c r="O151" s="55"/>
      <c r="P151" s="149">
        <f>O151*H151</f>
        <v>0</v>
      </c>
      <c r="Q151" s="149">
        <v>2.50187</v>
      </c>
      <c r="R151" s="149">
        <f>Q151*H151</f>
        <v>0.36026927999999997</v>
      </c>
      <c r="S151" s="149">
        <v>0</v>
      </c>
      <c r="T151" s="150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51" t="s">
        <v>131</v>
      </c>
      <c r="AT151" s="151" t="s">
        <v>126</v>
      </c>
      <c r="AU151" s="151" t="s">
        <v>78</v>
      </c>
      <c r="AY151" s="19" t="s">
        <v>124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9" t="s">
        <v>76</v>
      </c>
      <c r="BK151" s="152">
        <f>ROUND(I151*H151,2)</f>
        <v>0</v>
      </c>
      <c r="BL151" s="19" t="s">
        <v>131</v>
      </c>
      <c r="BM151" s="151" t="s">
        <v>913</v>
      </c>
    </row>
    <row r="152" spans="1:47" s="2" customFormat="1" ht="19.5">
      <c r="A152" s="34"/>
      <c r="B152" s="35"/>
      <c r="C152" s="34"/>
      <c r="D152" s="153" t="s">
        <v>133</v>
      </c>
      <c r="E152" s="34"/>
      <c r="F152" s="154" t="s">
        <v>914</v>
      </c>
      <c r="G152" s="34"/>
      <c r="H152" s="34"/>
      <c r="I152" s="155"/>
      <c r="J152" s="34"/>
      <c r="K152" s="34"/>
      <c r="L152" s="35"/>
      <c r="M152" s="156"/>
      <c r="N152" s="157"/>
      <c r="O152" s="55"/>
      <c r="P152" s="55"/>
      <c r="Q152" s="55"/>
      <c r="R152" s="55"/>
      <c r="S152" s="55"/>
      <c r="T152" s="56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9" t="s">
        <v>133</v>
      </c>
      <c r="AU152" s="19" t="s">
        <v>78</v>
      </c>
    </row>
    <row r="153" spans="1:47" s="2" customFormat="1" ht="12">
      <c r="A153" s="34"/>
      <c r="B153" s="35"/>
      <c r="C153" s="34"/>
      <c r="D153" s="158" t="s">
        <v>135</v>
      </c>
      <c r="E153" s="34"/>
      <c r="F153" s="159" t="s">
        <v>915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135</v>
      </c>
      <c r="AU153" s="19" t="s">
        <v>78</v>
      </c>
    </row>
    <row r="154" spans="2:51" s="13" customFormat="1" ht="12">
      <c r="B154" s="160"/>
      <c r="D154" s="153" t="s">
        <v>137</v>
      </c>
      <c r="E154" s="161" t="s">
        <v>3</v>
      </c>
      <c r="F154" s="162" t="s">
        <v>916</v>
      </c>
      <c r="H154" s="161" t="s">
        <v>3</v>
      </c>
      <c r="I154" s="163"/>
      <c r="L154" s="160"/>
      <c r="M154" s="164"/>
      <c r="N154" s="165"/>
      <c r="O154" s="165"/>
      <c r="P154" s="165"/>
      <c r="Q154" s="165"/>
      <c r="R154" s="165"/>
      <c r="S154" s="165"/>
      <c r="T154" s="166"/>
      <c r="AT154" s="161" t="s">
        <v>137</v>
      </c>
      <c r="AU154" s="161" t="s">
        <v>78</v>
      </c>
      <c r="AV154" s="13" t="s">
        <v>76</v>
      </c>
      <c r="AW154" s="13" t="s">
        <v>30</v>
      </c>
      <c r="AX154" s="13" t="s">
        <v>68</v>
      </c>
      <c r="AY154" s="161" t="s">
        <v>124</v>
      </c>
    </row>
    <row r="155" spans="2:51" s="14" customFormat="1" ht="12">
      <c r="B155" s="167"/>
      <c r="D155" s="153" t="s">
        <v>137</v>
      </c>
      <c r="E155" s="168" t="s">
        <v>3</v>
      </c>
      <c r="F155" s="169" t="s">
        <v>917</v>
      </c>
      <c r="H155" s="170">
        <v>0.144</v>
      </c>
      <c r="I155" s="171"/>
      <c r="L155" s="167"/>
      <c r="M155" s="172"/>
      <c r="N155" s="173"/>
      <c r="O155" s="173"/>
      <c r="P155" s="173"/>
      <c r="Q155" s="173"/>
      <c r="R155" s="173"/>
      <c r="S155" s="173"/>
      <c r="T155" s="174"/>
      <c r="AT155" s="168" t="s">
        <v>137</v>
      </c>
      <c r="AU155" s="168" t="s">
        <v>78</v>
      </c>
      <c r="AV155" s="14" t="s">
        <v>78</v>
      </c>
      <c r="AW155" s="14" t="s">
        <v>30</v>
      </c>
      <c r="AX155" s="14" t="s">
        <v>76</v>
      </c>
      <c r="AY155" s="168" t="s">
        <v>124</v>
      </c>
    </row>
    <row r="156" spans="2:63" s="12" customFormat="1" ht="22.9" customHeight="1">
      <c r="B156" s="126"/>
      <c r="D156" s="127" t="s">
        <v>67</v>
      </c>
      <c r="E156" s="137" t="s">
        <v>146</v>
      </c>
      <c r="F156" s="137" t="s">
        <v>918</v>
      </c>
      <c r="I156" s="129"/>
      <c r="J156" s="138">
        <f>BK156</f>
        <v>0</v>
      </c>
      <c r="L156" s="126"/>
      <c r="M156" s="131"/>
      <c r="N156" s="132"/>
      <c r="O156" s="132"/>
      <c r="P156" s="133">
        <f>SUM(P157:P159)</f>
        <v>0</v>
      </c>
      <c r="Q156" s="132"/>
      <c r="R156" s="133">
        <f>SUM(R157:R159)</f>
        <v>0</v>
      </c>
      <c r="S156" s="132"/>
      <c r="T156" s="134">
        <f>SUM(T157:T159)</f>
        <v>0</v>
      </c>
      <c r="AR156" s="127" t="s">
        <v>76</v>
      </c>
      <c r="AT156" s="135" t="s">
        <v>67</v>
      </c>
      <c r="AU156" s="135" t="s">
        <v>76</v>
      </c>
      <c r="AY156" s="127" t="s">
        <v>124</v>
      </c>
      <c r="BK156" s="136">
        <f>SUM(BK157:BK159)</f>
        <v>0</v>
      </c>
    </row>
    <row r="157" spans="1:65" s="2" customFormat="1" ht="24.2" customHeight="1">
      <c r="A157" s="34"/>
      <c r="B157" s="139"/>
      <c r="C157" s="140" t="s">
        <v>300</v>
      </c>
      <c r="D157" s="140" t="s">
        <v>126</v>
      </c>
      <c r="E157" s="141" t="s">
        <v>919</v>
      </c>
      <c r="F157" s="142" t="s">
        <v>920</v>
      </c>
      <c r="G157" s="143" t="s">
        <v>295</v>
      </c>
      <c r="H157" s="144">
        <v>1</v>
      </c>
      <c r="I157" s="145"/>
      <c r="J157" s="146">
        <f>ROUND(I157*H157,2)</f>
        <v>0</v>
      </c>
      <c r="K157" s="142" t="s">
        <v>3</v>
      </c>
      <c r="L157" s="35"/>
      <c r="M157" s="147" t="s">
        <v>3</v>
      </c>
      <c r="N157" s="148" t="s">
        <v>39</v>
      </c>
      <c r="O157" s="55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131</v>
      </c>
      <c r="AT157" s="151" t="s">
        <v>126</v>
      </c>
      <c r="AU157" s="151" t="s">
        <v>78</v>
      </c>
      <c r="AY157" s="19" t="s">
        <v>124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9" t="s">
        <v>76</v>
      </c>
      <c r="BK157" s="152">
        <f>ROUND(I157*H157,2)</f>
        <v>0</v>
      </c>
      <c r="BL157" s="19" t="s">
        <v>131</v>
      </c>
      <c r="BM157" s="151" t="s">
        <v>921</v>
      </c>
    </row>
    <row r="158" spans="1:47" s="2" customFormat="1" ht="19.5">
      <c r="A158" s="34"/>
      <c r="B158" s="35"/>
      <c r="C158" s="34"/>
      <c r="D158" s="153" t="s">
        <v>133</v>
      </c>
      <c r="E158" s="34"/>
      <c r="F158" s="154" t="s">
        <v>920</v>
      </c>
      <c r="G158" s="34"/>
      <c r="H158" s="34"/>
      <c r="I158" s="155"/>
      <c r="J158" s="34"/>
      <c r="K158" s="34"/>
      <c r="L158" s="35"/>
      <c r="M158" s="156"/>
      <c r="N158" s="157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133</v>
      </c>
      <c r="AU158" s="19" t="s">
        <v>78</v>
      </c>
    </row>
    <row r="159" spans="1:47" s="2" customFormat="1" ht="156">
      <c r="A159" s="34"/>
      <c r="B159" s="35"/>
      <c r="C159" s="34"/>
      <c r="D159" s="153" t="s">
        <v>297</v>
      </c>
      <c r="E159" s="34"/>
      <c r="F159" s="197" t="s">
        <v>922</v>
      </c>
      <c r="G159" s="34"/>
      <c r="H159" s="34"/>
      <c r="I159" s="155"/>
      <c r="J159" s="34"/>
      <c r="K159" s="34"/>
      <c r="L159" s="35"/>
      <c r="M159" s="156"/>
      <c r="N159" s="157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297</v>
      </c>
      <c r="AU159" s="19" t="s">
        <v>78</v>
      </c>
    </row>
    <row r="160" spans="2:63" s="12" customFormat="1" ht="22.9" customHeight="1">
      <c r="B160" s="126"/>
      <c r="D160" s="127" t="s">
        <v>67</v>
      </c>
      <c r="E160" s="137" t="s">
        <v>157</v>
      </c>
      <c r="F160" s="137" t="s">
        <v>646</v>
      </c>
      <c r="I160" s="129"/>
      <c r="J160" s="138">
        <f>BK160</f>
        <v>0</v>
      </c>
      <c r="L160" s="126"/>
      <c r="M160" s="131"/>
      <c r="N160" s="132"/>
      <c r="O160" s="132"/>
      <c r="P160" s="133">
        <f>SUM(P161:P168)</f>
        <v>0</v>
      </c>
      <c r="Q160" s="132"/>
      <c r="R160" s="133">
        <f>SUM(R161:R168)</f>
        <v>10.9725</v>
      </c>
      <c r="S160" s="132"/>
      <c r="T160" s="134">
        <f>SUM(T161:T168)</f>
        <v>0</v>
      </c>
      <c r="AR160" s="127" t="s">
        <v>76</v>
      </c>
      <c r="AT160" s="135" t="s">
        <v>67</v>
      </c>
      <c r="AU160" s="135" t="s">
        <v>76</v>
      </c>
      <c r="AY160" s="127" t="s">
        <v>124</v>
      </c>
      <c r="BK160" s="136">
        <f>SUM(BK161:BK168)</f>
        <v>0</v>
      </c>
    </row>
    <row r="161" spans="1:65" s="2" customFormat="1" ht="33" customHeight="1">
      <c r="A161" s="34"/>
      <c r="B161" s="139"/>
      <c r="C161" s="140" t="s">
        <v>9</v>
      </c>
      <c r="D161" s="140" t="s">
        <v>126</v>
      </c>
      <c r="E161" s="141" t="s">
        <v>707</v>
      </c>
      <c r="F161" s="142" t="s">
        <v>708</v>
      </c>
      <c r="G161" s="143" t="s">
        <v>129</v>
      </c>
      <c r="H161" s="144">
        <v>50</v>
      </c>
      <c r="I161" s="145"/>
      <c r="J161" s="146">
        <f>ROUND(I161*H161,2)</f>
        <v>0</v>
      </c>
      <c r="K161" s="142" t="s">
        <v>130</v>
      </c>
      <c r="L161" s="35"/>
      <c r="M161" s="147" t="s">
        <v>3</v>
      </c>
      <c r="N161" s="148" t="s">
        <v>39</v>
      </c>
      <c r="O161" s="55"/>
      <c r="P161" s="149">
        <f>O161*H161</f>
        <v>0</v>
      </c>
      <c r="Q161" s="149">
        <v>0.101</v>
      </c>
      <c r="R161" s="149">
        <f>Q161*H161</f>
        <v>5.050000000000001</v>
      </c>
      <c r="S161" s="149">
        <v>0</v>
      </c>
      <c r="T161" s="15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131</v>
      </c>
      <c r="AT161" s="151" t="s">
        <v>126</v>
      </c>
      <c r="AU161" s="151" t="s">
        <v>78</v>
      </c>
      <c r="AY161" s="19" t="s">
        <v>124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9" t="s">
        <v>76</v>
      </c>
      <c r="BK161" s="152">
        <f>ROUND(I161*H161,2)</f>
        <v>0</v>
      </c>
      <c r="BL161" s="19" t="s">
        <v>131</v>
      </c>
      <c r="BM161" s="151" t="s">
        <v>923</v>
      </c>
    </row>
    <row r="162" spans="1:47" s="2" customFormat="1" ht="48.75">
      <c r="A162" s="34"/>
      <c r="B162" s="35"/>
      <c r="C162" s="34"/>
      <c r="D162" s="153" t="s">
        <v>133</v>
      </c>
      <c r="E162" s="34"/>
      <c r="F162" s="154" t="s">
        <v>710</v>
      </c>
      <c r="G162" s="34"/>
      <c r="H162" s="34"/>
      <c r="I162" s="155"/>
      <c r="J162" s="34"/>
      <c r="K162" s="34"/>
      <c r="L162" s="35"/>
      <c r="M162" s="156"/>
      <c r="N162" s="157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9" t="s">
        <v>133</v>
      </c>
      <c r="AU162" s="19" t="s">
        <v>78</v>
      </c>
    </row>
    <row r="163" spans="1:47" s="2" customFormat="1" ht="12">
      <c r="A163" s="34"/>
      <c r="B163" s="35"/>
      <c r="C163" s="34"/>
      <c r="D163" s="158" t="s">
        <v>135</v>
      </c>
      <c r="E163" s="34"/>
      <c r="F163" s="159" t="s">
        <v>711</v>
      </c>
      <c r="G163" s="34"/>
      <c r="H163" s="34"/>
      <c r="I163" s="155"/>
      <c r="J163" s="34"/>
      <c r="K163" s="34"/>
      <c r="L163" s="35"/>
      <c r="M163" s="156"/>
      <c r="N163" s="157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135</v>
      </c>
      <c r="AU163" s="19" t="s">
        <v>78</v>
      </c>
    </row>
    <row r="164" spans="2:51" s="13" customFormat="1" ht="12">
      <c r="B164" s="160"/>
      <c r="D164" s="153" t="s">
        <v>137</v>
      </c>
      <c r="E164" s="161" t="s">
        <v>3</v>
      </c>
      <c r="F164" s="162" t="s">
        <v>924</v>
      </c>
      <c r="H164" s="161" t="s">
        <v>3</v>
      </c>
      <c r="I164" s="163"/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137</v>
      </c>
      <c r="AU164" s="161" t="s">
        <v>78</v>
      </c>
      <c r="AV164" s="13" t="s">
        <v>76</v>
      </c>
      <c r="AW164" s="13" t="s">
        <v>30</v>
      </c>
      <c r="AX164" s="13" t="s">
        <v>68</v>
      </c>
      <c r="AY164" s="161" t="s">
        <v>124</v>
      </c>
    </row>
    <row r="165" spans="2:51" s="14" customFormat="1" ht="12">
      <c r="B165" s="167"/>
      <c r="D165" s="153" t="s">
        <v>137</v>
      </c>
      <c r="E165" s="168" t="s">
        <v>3</v>
      </c>
      <c r="F165" s="169" t="s">
        <v>763</v>
      </c>
      <c r="H165" s="170">
        <v>50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137</v>
      </c>
      <c r="AU165" s="168" t="s">
        <v>78</v>
      </c>
      <c r="AV165" s="14" t="s">
        <v>78</v>
      </c>
      <c r="AW165" s="14" t="s">
        <v>30</v>
      </c>
      <c r="AX165" s="14" t="s">
        <v>76</v>
      </c>
      <c r="AY165" s="168" t="s">
        <v>124</v>
      </c>
    </row>
    <row r="166" spans="1:65" s="2" customFormat="1" ht="24.2" customHeight="1">
      <c r="A166" s="34"/>
      <c r="B166" s="139"/>
      <c r="C166" s="175" t="s">
        <v>310</v>
      </c>
      <c r="D166" s="175" t="s">
        <v>158</v>
      </c>
      <c r="E166" s="176" t="s">
        <v>925</v>
      </c>
      <c r="F166" s="177" t="s">
        <v>926</v>
      </c>
      <c r="G166" s="178" t="s">
        <v>129</v>
      </c>
      <c r="H166" s="179">
        <v>51.5</v>
      </c>
      <c r="I166" s="180"/>
      <c r="J166" s="181">
        <f>ROUND(I166*H166,2)</f>
        <v>0</v>
      </c>
      <c r="K166" s="177" t="s">
        <v>130</v>
      </c>
      <c r="L166" s="182"/>
      <c r="M166" s="183" t="s">
        <v>3</v>
      </c>
      <c r="N166" s="184" t="s">
        <v>39</v>
      </c>
      <c r="O166" s="55"/>
      <c r="P166" s="149">
        <f>O166*H166</f>
        <v>0</v>
      </c>
      <c r="Q166" s="149">
        <v>0.115</v>
      </c>
      <c r="R166" s="149">
        <f>Q166*H166</f>
        <v>5.9225</v>
      </c>
      <c r="S166" s="149">
        <v>0</v>
      </c>
      <c r="T166" s="150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51" t="s">
        <v>162</v>
      </c>
      <c r="AT166" s="151" t="s">
        <v>158</v>
      </c>
      <c r="AU166" s="151" t="s">
        <v>78</v>
      </c>
      <c r="AY166" s="19" t="s">
        <v>124</v>
      </c>
      <c r="BE166" s="152">
        <f>IF(N166="základní",J166,0)</f>
        <v>0</v>
      </c>
      <c r="BF166" s="152">
        <f>IF(N166="snížená",J166,0)</f>
        <v>0</v>
      </c>
      <c r="BG166" s="152">
        <f>IF(N166="zákl. přenesená",J166,0)</f>
        <v>0</v>
      </c>
      <c r="BH166" s="152">
        <f>IF(N166="sníž. přenesená",J166,0)</f>
        <v>0</v>
      </c>
      <c r="BI166" s="152">
        <f>IF(N166="nulová",J166,0)</f>
        <v>0</v>
      </c>
      <c r="BJ166" s="19" t="s">
        <v>76</v>
      </c>
      <c r="BK166" s="152">
        <f>ROUND(I166*H166,2)</f>
        <v>0</v>
      </c>
      <c r="BL166" s="19" t="s">
        <v>131</v>
      </c>
      <c r="BM166" s="151" t="s">
        <v>927</v>
      </c>
    </row>
    <row r="167" spans="1:47" s="2" customFormat="1" ht="12">
      <c r="A167" s="34"/>
      <c r="B167" s="35"/>
      <c r="C167" s="34"/>
      <c r="D167" s="153" t="s">
        <v>133</v>
      </c>
      <c r="E167" s="34"/>
      <c r="F167" s="154" t="s">
        <v>926</v>
      </c>
      <c r="G167" s="34"/>
      <c r="H167" s="34"/>
      <c r="I167" s="155"/>
      <c r="J167" s="34"/>
      <c r="K167" s="34"/>
      <c r="L167" s="35"/>
      <c r="M167" s="156"/>
      <c r="N167" s="157"/>
      <c r="O167" s="55"/>
      <c r="P167" s="55"/>
      <c r="Q167" s="55"/>
      <c r="R167" s="55"/>
      <c r="S167" s="55"/>
      <c r="T167" s="56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9" t="s">
        <v>133</v>
      </c>
      <c r="AU167" s="19" t="s">
        <v>78</v>
      </c>
    </row>
    <row r="168" spans="2:51" s="14" customFormat="1" ht="12">
      <c r="B168" s="167"/>
      <c r="D168" s="153" t="s">
        <v>137</v>
      </c>
      <c r="F168" s="169" t="s">
        <v>928</v>
      </c>
      <c r="H168" s="170">
        <v>51.5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137</v>
      </c>
      <c r="AU168" s="168" t="s">
        <v>78</v>
      </c>
      <c r="AV168" s="14" t="s">
        <v>78</v>
      </c>
      <c r="AW168" s="14" t="s">
        <v>4</v>
      </c>
      <c r="AX168" s="14" t="s">
        <v>76</v>
      </c>
      <c r="AY168" s="168" t="s">
        <v>124</v>
      </c>
    </row>
    <row r="169" spans="2:63" s="12" customFormat="1" ht="22.9" customHeight="1">
      <c r="B169" s="126"/>
      <c r="D169" s="127" t="s">
        <v>67</v>
      </c>
      <c r="E169" s="137" t="s">
        <v>182</v>
      </c>
      <c r="F169" s="137" t="s">
        <v>307</v>
      </c>
      <c r="I169" s="129"/>
      <c r="J169" s="138">
        <f>BK169</f>
        <v>0</v>
      </c>
      <c r="L169" s="126"/>
      <c r="M169" s="131"/>
      <c r="N169" s="132"/>
      <c r="O169" s="132"/>
      <c r="P169" s="133">
        <f>SUM(P170:P218)</f>
        <v>0</v>
      </c>
      <c r="Q169" s="132"/>
      <c r="R169" s="133">
        <f>SUM(R170:R218)</f>
        <v>10.658244799999999</v>
      </c>
      <c r="S169" s="132"/>
      <c r="T169" s="134">
        <f>SUM(T170:T218)</f>
        <v>9.9211</v>
      </c>
      <c r="AR169" s="127" t="s">
        <v>76</v>
      </c>
      <c r="AT169" s="135" t="s">
        <v>67</v>
      </c>
      <c r="AU169" s="135" t="s">
        <v>76</v>
      </c>
      <c r="AY169" s="127" t="s">
        <v>124</v>
      </c>
      <c r="BK169" s="136">
        <f>SUM(BK170:BK218)</f>
        <v>0</v>
      </c>
    </row>
    <row r="170" spans="1:65" s="2" customFormat="1" ht="33" customHeight="1">
      <c r="A170" s="34"/>
      <c r="B170" s="139"/>
      <c r="C170" s="140" t="s">
        <v>326</v>
      </c>
      <c r="D170" s="140" t="s">
        <v>126</v>
      </c>
      <c r="E170" s="141" t="s">
        <v>782</v>
      </c>
      <c r="F170" s="142" t="s">
        <v>783</v>
      </c>
      <c r="G170" s="143" t="s">
        <v>237</v>
      </c>
      <c r="H170" s="144">
        <v>52</v>
      </c>
      <c r="I170" s="145"/>
      <c r="J170" s="146">
        <f>ROUND(I170*H170,2)</f>
        <v>0</v>
      </c>
      <c r="K170" s="142" t="s">
        <v>130</v>
      </c>
      <c r="L170" s="35"/>
      <c r="M170" s="147" t="s">
        <v>3</v>
      </c>
      <c r="N170" s="148" t="s">
        <v>39</v>
      </c>
      <c r="O170" s="55"/>
      <c r="P170" s="149">
        <f>O170*H170</f>
        <v>0</v>
      </c>
      <c r="Q170" s="149">
        <v>0.1295</v>
      </c>
      <c r="R170" s="149">
        <f>Q170*H170</f>
        <v>6.734</v>
      </c>
      <c r="S170" s="149">
        <v>0</v>
      </c>
      <c r="T170" s="15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131</v>
      </c>
      <c r="AT170" s="151" t="s">
        <v>126</v>
      </c>
      <c r="AU170" s="151" t="s">
        <v>78</v>
      </c>
      <c r="AY170" s="19" t="s">
        <v>124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9" t="s">
        <v>76</v>
      </c>
      <c r="BK170" s="152">
        <f>ROUND(I170*H170,2)</f>
        <v>0</v>
      </c>
      <c r="BL170" s="19" t="s">
        <v>131</v>
      </c>
      <c r="BM170" s="151" t="s">
        <v>929</v>
      </c>
    </row>
    <row r="171" spans="1:47" s="2" customFormat="1" ht="29.25">
      <c r="A171" s="34"/>
      <c r="B171" s="35"/>
      <c r="C171" s="34"/>
      <c r="D171" s="153" t="s">
        <v>133</v>
      </c>
      <c r="E171" s="34"/>
      <c r="F171" s="154" t="s">
        <v>785</v>
      </c>
      <c r="G171" s="34"/>
      <c r="H171" s="34"/>
      <c r="I171" s="155"/>
      <c r="J171" s="34"/>
      <c r="K171" s="34"/>
      <c r="L171" s="35"/>
      <c r="M171" s="156"/>
      <c r="N171" s="157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133</v>
      </c>
      <c r="AU171" s="19" t="s">
        <v>78</v>
      </c>
    </row>
    <row r="172" spans="1:47" s="2" customFormat="1" ht="12">
      <c r="A172" s="34"/>
      <c r="B172" s="35"/>
      <c r="C172" s="34"/>
      <c r="D172" s="158" t="s">
        <v>135</v>
      </c>
      <c r="E172" s="34"/>
      <c r="F172" s="159" t="s">
        <v>786</v>
      </c>
      <c r="G172" s="34"/>
      <c r="H172" s="34"/>
      <c r="I172" s="155"/>
      <c r="J172" s="34"/>
      <c r="K172" s="34"/>
      <c r="L172" s="35"/>
      <c r="M172" s="156"/>
      <c r="N172" s="157"/>
      <c r="O172" s="55"/>
      <c r="P172" s="55"/>
      <c r="Q172" s="55"/>
      <c r="R172" s="55"/>
      <c r="S172" s="55"/>
      <c r="T172" s="56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9" t="s">
        <v>135</v>
      </c>
      <c r="AU172" s="19" t="s">
        <v>78</v>
      </c>
    </row>
    <row r="173" spans="1:65" s="2" customFormat="1" ht="16.5" customHeight="1">
      <c r="A173" s="34"/>
      <c r="B173" s="139"/>
      <c r="C173" s="175" t="s">
        <v>332</v>
      </c>
      <c r="D173" s="175" t="s">
        <v>158</v>
      </c>
      <c r="E173" s="176" t="s">
        <v>788</v>
      </c>
      <c r="F173" s="177" t="s">
        <v>789</v>
      </c>
      <c r="G173" s="178" t="s">
        <v>237</v>
      </c>
      <c r="H173" s="179">
        <v>53.04</v>
      </c>
      <c r="I173" s="180"/>
      <c r="J173" s="181">
        <f>ROUND(I173*H173,2)</f>
        <v>0</v>
      </c>
      <c r="K173" s="177" t="s">
        <v>130</v>
      </c>
      <c r="L173" s="182"/>
      <c r="M173" s="183" t="s">
        <v>3</v>
      </c>
      <c r="N173" s="184" t="s">
        <v>39</v>
      </c>
      <c r="O173" s="55"/>
      <c r="P173" s="149">
        <f>O173*H173</f>
        <v>0</v>
      </c>
      <c r="Q173" s="149">
        <v>0.05612</v>
      </c>
      <c r="R173" s="149">
        <f>Q173*H173</f>
        <v>2.9766048</v>
      </c>
      <c r="S173" s="149">
        <v>0</v>
      </c>
      <c r="T173" s="150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51" t="s">
        <v>162</v>
      </c>
      <c r="AT173" s="151" t="s">
        <v>158</v>
      </c>
      <c r="AU173" s="151" t="s">
        <v>78</v>
      </c>
      <c r="AY173" s="19" t="s">
        <v>124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9" t="s">
        <v>76</v>
      </c>
      <c r="BK173" s="152">
        <f>ROUND(I173*H173,2)</f>
        <v>0</v>
      </c>
      <c r="BL173" s="19" t="s">
        <v>131</v>
      </c>
      <c r="BM173" s="151" t="s">
        <v>930</v>
      </c>
    </row>
    <row r="174" spans="1:47" s="2" customFormat="1" ht="12">
      <c r="A174" s="34"/>
      <c r="B174" s="35"/>
      <c r="C174" s="34"/>
      <c r="D174" s="153" t="s">
        <v>133</v>
      </c>
      <c r="E174" s="34"/>
      <c r="F174" s="154" t="s">
        <v>789</v>
      </c>
      <c r="G174" s="34"/>
      <c r="H174" s="34"/>
      <c r="I174" s="155"/>
      <c r="J174" s="34"/>
      <c r="K174" s="34"/>
      <c r="L174" s="35"/>
      <c r="M174" s="156"/>
      <c r="N174" s="157"/>
      <c r="O174" s="55"/>
      <c r="P174" s="55"/>
      <c r="Q174" s="55"/>
      <c r="R174" s="55"/>
      <c r="S174" s="55"/>
      <c r="T174" s="56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9" t="s">
        <v>133</v>
      </c>
      <c r="AU174" s="19" t="s">
        <v>78</v>
      </c>
    </row>
    <row r="175" spans="2:51" s="14" customFormat="1" ht="12">
      <c r="B175" s="167"/>
      <c r="D175" s="153" t="s">
        <v>137</v>
      </c>
      <c r="F175" s="169" t="s">
        <v>931</v>
      </c>
      <c r="H175" s="170">
        <v>53.04</v>
      </c>
      <c r="I175" s="171"/>
      <c r="L175" s="167"/>
      <c r="M175" s="172"/>
      <c r="N175" s="173"/>
      <c r="O175" s="173"/>
      <c r="P175" s="173"/>
      <c r="Q175" s="173"/>
      <c r="R175" s="173"/>
      <c r="S175" s="173"/>
      <c r="T175" s="174"/>
      <c r="AT175" s="168" t="s">
        <v>137</v>
      </c>
      <c r="AU175" s="168" t="s">
        <v>78</v>
      </c>
      <c r="AV175" s="14" t="s">
        <v>78</v>
      </c>
      <c r="AW175" s="14" t="s">
        <v>4</v>
      </c>
      <c r="AX175" s="14" t="s">
        <v>76</v>
      </c>
      <c r="AY175" s="168" t="s">
        <v>124</v>
      </c>
    </row>
    <row r="176" spans="1:65" s="2" customFormat="1" ht="24.2" customHeight="1">
      <c r="A176" s="34"/>
      <c r="B176" s="139"/>
      <c r="C176" s="140" t="s">
        <v>339</v>
      </c>
      <c r="D176" s="140" t="s">
        <v>126</v>
      </c>
      <c r="E176" s="141" t="s">
        <v>932</v>
      </c>
      <c r="F176" s="142" t="s">
        <v>933</v>
      </c>
      <c r="G176" s="143" t="s">
        <v>142</v>
      </c>
      <c r="H176" s="144">
        <v>84</v>
      </c>
      <c r="I176" s="145"/>
      <c r="J176" s="146">
        <f>ROUND(I176*H176,2)</f>
        <v>0</v>
      </c>
      <c r="K176" s="142" t="s">
        <v>130</v>
      </c>
      <c r="L176" s="35"/>
      <c r="M176" s="147" t="s">
        <v>3</v>
      </c>
      <c r="N176" s="148" t="s">
        <v>39</v>
      </c>
      <c r="O176" s="55"/>
      <c r="P176" s="149">
        <f>O176*H176</f>
        <v>0</v>
      </c>
      <c r="Q176" s="149">
        <v>4E-05</v>
      </c>
      <c r="R176" s="149">
        <f>Q176*H176</f>
        <v>0.00336</v>
      </c>
      <c r="S176" s="149">
        <v>0</v>
      </c>
      <c r="T176" s="15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131</v>
      </c>
      <c r="AT176" s="151" t="s">
        <v>126</v>
      </c>
      <c r="AU176" s="151" t="s">
        <v>78</v>
      </c>
      <c r="AY176" s="19" t="s">
        <v>124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9" t="s">
        <v>76</v>
      </c>
      <c r="BK176" s="152">
        <f>ROUND(I176*H176,2)</f>
        <v>0</v>
      </c>
      <c r="BL176" s="19" t="s">
        <v>131</v>
      </c>
      <c r="BM176" s="151" t="s">
        <v>934</v>
      </c>
    </row>
    <row r="177" spans="1:47" s="2" customFormat="1" ht="19.5">
      <c r="A177" s="34"/>
      <c r="B177" s="35"/>
      <c r="C177" s="34"/>
      <c r="D177" s="153" t="s">
        <v>133</v>
      </c>
      <c r="E177" s="34"/>
      <c r="F177" s="154" t="s">
        <v>935</v>
      </c>
      <c r="G177" s="34"/>
      <c r="H177" s="34"/>
      <c r="I177" s="155"/>
      <c r="J177" s="34"/>
      <c r="K177" s="34"/>
      <c r="L177" s="35"/>
      <c r="M177" s="156"/>
      <c r="N177" s="157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133</v>
      </c>
      <c r="AU177" s="19" t="s">
        <v>78</v>
      </c>
    </row>
    <row r="178" spans="1:47" s="2" customFormat="1" ht="12">
      <c r="A178" s="34"/>
      <c r="B178" s="35"/>
      <c r="C178" s="34"/>
      <c r="D178" s="158" t="s">
        <v>135</v>
      </c>
      <c r="E178" s="34"/>
      <c r="F178" s="159" t="s">
        <v>936</v>
      </c>
      <c r="G178" s="34"/>
      <c r="H178" s="34"/>
      <c r="I178" s="155"/>
      <c r="J178" s="34"/>
      <c r="K178" s="34"/>
      <c r="L178" s="35"/>
      <c r="M178" s="156"/>
      <c r="N178" s="157"/>
      <c r="O178" s="55"/>
      <c r="P178" s="55"/>
      <c r="Q178" s="55"/>
      <c r="R178" s="55"/>
      <c r="S178" s="55"/>
      <c r="T178" s="56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9" t="s">
        <v>135</v>
      </c>
      <c r="AU178" s="19" t="s">
        <v>78</v>
      </c>
    </row>
    <row r="179" spans="2:51" s="13" customFormat="1" ht="12">
      <c r="B179" s="160"/>
      <c r="D179" s="153" t="s">
        <v>137</v>
      </c>
      <c r="E179" s="161" t="s">
        <v>3</v>
      </c>
      <c r="F179" s="162" t="s">
        <v>937</v>
      </c>
      <c r="H179" s="161" t="s">
        <v>3</v>
      </c>
      <c r="I179" s="163"/>
      <c r="L179" s="160"/>
      <c r="M179" s="164"/>
      <c r="N179" s="165"/>
      <c r="O179" s="165"/>
      <c r="P179" s="165"/>
      <c r="Q179" s="165"/>
      <c r="R179" s="165"/>
      <c r="S179" s="165"/>
      <c r="T179" s="166"/>
      <c r="AT179" s="161" t="s">
        <v>137</v>
      </c>
      <c r="AU179" s="161" t="s">
        <v>78</v>
      </c>
      <c r="AV179" s="13" t="s">
        <v>76</v>
      </c>
      <c r="AW179" s="13" t="s">
        <v>30</v>
      </c>
      <c r="AX179" s="13" t="s">
        <v>68</v>
      </c>
      <c r="AY179" s="161" t="s">
        <v>124</v>
      </c>
    </row>
    <row r="180" spans="2:51" s="14" customFormat="1" ht="12">
      <c r="B180" s="167"/>
      <c r="D180" s="153" t="s">
        <v>137</v>
      </c>
      <c r="E180" s="168" t="s">
        <v>3</v>
      </c>
      <c r="F180" s="169" t="s">
        <v>938</v>
      </c>
      <c r="H180" s="170">
        <v>84</v>
      </c>
      <c r="I180" s="171"/>
      <c r="L180" s="167"/>
      <c r="M180" s="172"/>
      <c r="N180" s="173"/>
      <c r="O180" s="173"/>
      <c r="P180" s="173"/>
      <c r="Q180" s="173"/>
      <c r="R180" s="173"/>
      <c r="S180" s="173"/>
      <c r="T180" s="174"/>
      <c r="AT180" s="168" t="s">
        <v>137</v>
      </c>
      <c r="AU180" s="168" t="s">
        <v>78</v>
      </c>
      <c r="AV180" s="14" t="s">
        <v>78</v>
      </c>
      <c r="AW180" s="14" t="s">
        <v>30</v>
      </c>
      <c r="AX180" s="14" t="s">
        <v>76</v>
      </c>
      <c r="AY180" s="168" t="s">
        <v>124</v>
      </c>
    </row>
    <row r="181" spans="1:65" s="2" customFormat="1" ht="21.75" customHeight="1">
      <c r="A181" s="34"/>
      <c r="B181" s="139"/>
      <c r="C181" s="140" t="s">
        <v>345</v>
      </c>
      <c r="D181" s="140" t="s">
        <v>126</v>
      </c>
      <c r="E181" s="141" t="s">
        <v>939</v>
      </c>
      <c r="F181" s="142" t="s">
        <v>940</v>
      </c>
      <c r="G181" s="143" t="s">
        <v>142</v>
      </c>
      <c r="H181" s="144">
        <v>84</v>
      </c>
      <c r="I181" s="145"/>
      <c r="J181" s="146">
        <f>ROUND(I181*H181,2)</f>
        <v>0</v>
      </c>
      <c r="K181" s="142" t="s">
        <v>130</v>
      </c>
      <c r="L181" s="35"/>
      <c r="M181" s="147" t="s">
        <v>3</v>
      </c>
      <c r="N181" s="148" t="s">
        <v>39</v>
      </c>
      <c r="O181" s="55"/>
      <c r="P181" s="149">
        <f>O181*H181</f>
        <v>0</v>
      </c>
      <c r="Q181" s="149">
        <v>7E-05</v>
      </c>
      <c r="R181" s="149">
        <f>Q181*H181</f>
        <v>0.00588</v>
      </c>
      <c r="S181" s="149">
        <v>0</v>
      </c>
      <c r="T181" s="150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51" t="s">
        <v>131</v>
      </c>
      <c r="AT181" s="151" t="s">
        <v>126</v>
      </c>
      <c r="AU181" s="151" t="s">
        <v>78</v>
      </c>
      <c r="AY181" s="19" t="s">
        <v>124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9" t="s">
        <v>76</v>
      </c>
      <c r="BK181" s="152">
        <f>ROUND(I181*H181,2)</f>
        <v>0</v>
      </c>
      <c r="BL181" s="19" t="s">
        <v>131</v>
      </c>
      <c r="BM181" s="151" t="s">
        <v>941</v>
      </c>
    </row>
    <row r="182" spans="1:47" s="2" customFormat="1" ht="19.5">
      <c r="A182" s="34"/>
      <c r="B182" s="35"/>
      <c r="C182" s="34"/>
      <c r="D182" s="153" t="s">
        <v>133</v>
      </c>
      <c r="E182" s="34"/>
      <c r="F182" s="154" t="s">
        <v>942</v>
      </c>
      <c r="G182" s="34"/>
      <c r="H182" s="34"/>
      <c r="I182" s="155"/>
      <c r="J182" s="34"/>
      <c r="K182" s="34"/>
      <c r="L182" s="35"/>
      <c r="M182" s="156"/>
      <c r="N182" s="157"/>
      <c r="O182" s="55"/>
      <c r="P182" s="55"/>
      <c r="Q182" s="55"/>
      <c r="R182" s="55"/>
      <c r="S182" s="55"/>
      <c r="T182" s="56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9" t="s">
        <v>133</v>
      </c>
      <c r="AU182" s="19" t="s">
        <v>78</v>
      </c>
    </row>
    <row r="183" spans="1:47" s="2" customFormat="1" ht="12">
      <c r="A183" s="34"/>
      <c r="B183" s="35"/>
      <c r="C183" s="34"/>
      <c r="D183" s="158" t="s">
        <v>135</v>
      </c>
      <c r="E183" s="34"/>
      <c r="F183" s="159" t="s">
        <v>943</v>
      </c>
      <c r="G183" s="34"/>
      <c r="H183" s="34"/>
      <c r="I183" s="155"/>
      <c r="J183" s="34"/>
      <c r="K183" s="34"/>
      <c r="L183" s="35"/>
      <c r="M183" s="156"/>
      <c r="N183" s="157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135</v>
      </c>
      <c r="AU183" s="19" t="s">
        <v>78</v>
      </c>
    </row>
    <row r="184" spans="1:65" s="2" customFormat="1" ht="24.2" customHeight="1">
      <c r="A184" s="34"/>
      <c r="B184" s="139"/>
      <c r="C184" s="140" t="s">
        <v>8</v>
      </c>
      <c r="D184" s="140" t="s">
        <v>126</v>
      </c>
      <c r="E184" s="141" t="s">
        <v>944</v>
      </c>
      <c r="F184" s="142" t="s">
        <v>945</v>
      </c>
      <c r="G184" s="143" t="s">
        <v>245</v>
      </c>
      <c r="H184" s="144">
        <v>1.581</v>
      </c>
      <c r="I184" s="145"/>
      <c r="J184" s="146">
        <f>ROUND(I184*H184,2)</f>
        <v>0</v>
      </c>
      <c r="K184" s="142" t="s">
        <v>130</v>
      </c>
      <c r="L184" s="35"/>
      <c r="M184" s="147" t="s">
        <v>3</v>
      </c>
      <c r="N184" s="148" t="s">
        <v>39</v>
      </c>
      <c r="O184" s="55"/>
      <c r="P184" s="149">
        <f>O184*H184</f>
        <v>0</v>
      </c>
      <c r="Q184" s="149">
        <v>0</v>
      </c>
      <c r="R184" s="149">
        <f>Q184*H184</f>
        <v>0</v>
      </c>
      <c r="S184" s="149">
        <v>2.5</v>
      </c>
      <c r="T184" s="150">
        <f>S184*H184</f>
        <v>3.9524999999999997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1" t="s">
        <v>131</v>
      </c>
      <c r="AT184" s="151" t="s">
        <v>126</v>
      </c>
      <c r="AU184" s="151" t="s">
        <v>78</v>
      </c>
      <c r="AY184" s="19" t="s">
        <v>124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9" t="s">
        <v>76</v>
      </c>
      <c r="BK184" s="152">
        <f>ROUND(I184*H184,2)</f>
        <v>0</v>
      </c>
      <c r="BL184" s="19" t="s">
        <v>131</v>
      </c>
      <c r="BM184" s="151" t="s">
        <v>946</v>
      </c>
    </row>
    <row r="185" spans="1:47" s="2" customFormat="1" ht="19.5">
      <c r="A185" s="34"/>
      <c r="B185" s="35"/>
      <c r="C185" s="34"/>
      <c r="D185" s="153" t="s">
        <v>133</v>
      </c>
      <c r="E185" s="34"/>
      <c r="F185" s="154" t="s">
        <v>947</v>
      </c>
      <c r="G185" s="34"/>
      <c r="H185" s="34"/>
      <c r="I185" s="155"/>
      <c r="J185" s="34"/>
      <c r="K185" s="34"/>
      <c r="L185" s="35"/>
      <c r="M185" s="156"/>
      <c r="N185" s="157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133</v>
      </c>
      <c r="AU185" s="19" t="s">
        <v>78</v>
      </c>
    </row>
    <row r="186" spans="1:47" s="2" customFormat="1" ht="12">
      <c r="A186" s="34"/>
      <c r="B186" s="35"/>
      <c r="C186" s="34"/>
      <c r="D186" s="158" t="s">
        <v>135</v>
      </c>
      <c r="E186" s="34"/>
      <c r="F186" s="159" t="s">
        <v>948</v>
      </c>
      <c r="G186" s="34"/>
      <c r="H186" s="34"/>
      <c r="I186" s="155"/>
      <c r="J186" s="34"/>
      <c r="K186" s="34"/>
      <c r="L186" s="35"/>
      <c r="M186" s="156"/>
      <c r="N186" s="157"/>
      <c r="O186" s="55"/>
      <c r="P186" s="55"/>
      <c r="Q186" s="55"/>
      <c r="R186" s="55"/>
      <c r="S186" s="55"/>
      <c r="T186" s="56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9" t="s">
        <v>135</v>
      </c>
      <c r="AU186" s="19" t="s">
        <v>78</v>
      </c>
    </row>
    <row r="187" spans="2:51" s="13" customFormat="1" ht="12">
      <c r="B187" s="160"/>
      <c r="D187" s="153" t="s">
        <v>137</v>
      </c>
      <c r="E187" s="161" t="s">
        <v>3</v>
      </c>
      <c r="F187" s="162" t="s">
        <v>949</v>
      </c>
      <c r="H187" s="161" t="s">
        <v>3</v>
      </c>
      <c r="I187" s="163"/>
      <c r="L187" s="160"/>
      <c r="M187" s="164"/>
      <c r="N187" s="165"/>
      <c r="O187" s="165"/>
      <c r="P187" s="165"/>
      <c r="Q187" s="165"/>
      <c r="R187" s="165"/>
      <c r="S187" s="165"/>
      <c r="T187" s="166"/>
      <c r="AT187" s="161" t="s">
        <v>137</v>
      </c>
      <c r="AU187" s="161" t="s">
        <v>78</v>
      </c>
      <c r="AV187" s="13" t="s">
        <v>76</v>
      </c>
      <c r="AW187" s="13" t="s">
        <v>30</v>
      </c>
      <c r="AX187" s="13" t="s">
        <v>68</v>
      </c>
      <c r="AY187" s="161" t="s">
        <v>124</v>
      </c>
    </row>
    <row r="188" spans="2:51" s="14" customFormat="1" ht="12">
      <c r="B188" s="167"/>
      <c r="D188" s="153" t="s">
        <v>137</v>
      </c>
      <c r="E188" s="168" t="s">
        <v>3</v>
      </c>
      <c r="F188" s="169" t="s">
        <v>950</v>
      </c>
      <c r="H188" s="170">
        <v>1.581</v>
      </c>
      <c r="I188" s="171"/>
      <c r="L188" s="167"/>
      <c r="M188" s="172"/>
      <c r="N188" s="173"/>
      <c r="O188" s="173"/>
      <c r="P188" s="173"/>
      <c r="Q188" s="173"/>
      <c r="R188" s="173"/>
      <c r="S188" s="173"/>
      <c r="T188" s="174"/>
      <c r="AT188" s="168" t="s">
        <v>137</v>
      </c>
      <c r="AU188" s="168" t="s">
        <v>78</v>
      </c>
      <c r="AV188" s="14" t="s">
        <v>78</v>
      </c>
      <c r="AW188" s="14" t="s">
        <v>30</v>
      </c>
      <c r="AX188" s="14" t="s">
        <v>76</v>
      </c>
      <c r="AY188" s="168" t="s">
        <v>124</v>
      </c>
    </row>
    <row r="189" spans="1:65" s="2" customFormat="1" ht="24.2" customHeight="1">
      <c r="A189" s="34"/>
      <c r="B189" s="139"/>
      <c r="C189" s="140" t="s">
        <v>353</v>
      </c>
      <c r="D189" s="140" t="s">
        <v>126</v>
      </c>
      <c r="E189" s="141" t="s">
        <v>368</v>
      </c>
      <c r="F189" s="142" t="s">
        <v>369</v>
      </c>
      <c r="G189" s="143" t="s">
        <v>245</v>
      </c>
      <c r="H189" s="144">
        <v>0.588</v>
      </c>
      <c r="I189" s="145"/>
      <c r="J189" s="146">
        <f>ROUND(I189*H189,2)</f>
        <v>0</v>
      </c>
      <c r="K189" s="142" t="s">
        <v>130</v>
      </c>
      <c r="L189" s="35"/>
      <c r="M189" s="147" t="s">
        <v>3</v>
      </c>
      <c r="N189" s="148" t="s">
        <v>39</v>
      </c>
      <c r="O189" s="55"/>
      <c r="P189" s="149">
        <f>O189*H189</f>
        <v>0</v>
      </c>
      <c r="Q189" s="149">
        <v>0</v>
      </c>
      <c r="R189" s="149">
        <f>Q189*H189</f>
        <v>0</v>
      </c>
      <c r="S189" s="149">
        <v>2.2</v>
      </c>
      <c r="T189" s="150">
        <f>S189*H189</f>
        <v>1.2936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51" t="s">
        <v>131</v>
      </c>
      <c r="AT189" s="151" t="s">
        <v>126</v>
      </c>
      <c r="AU189" s="151" t="s">
        <v>78</v>
      </c>
      <c r="AY189" s="19" t="s">
        <v>124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9" t="s">
        <v>76</v>
      </c>
      <c r="BK189" s="152">
        <f>ROUND(I189*H189,2)</f>
        <v>0</v>
      </c>
      <c r="BL189" s="19" t="s">
        <v>131</v>
      </c>
      <c r="BM189" s="151" t="s">
        <v>951</v>
      </c>
    </row>
    <row r="190" spans="1:47" s="2" customFormat="1" ht="12">
      <c r="A190" s="34"/>
      <c r="B190" s="35"/>
      <c r="C190" s="34"/>
      <c r="D190" s="153" t="s">
        <v>133</v>
      </c>
      <c r="E190" s="34"/>
      <c r="F190" s="154" t="s">
        <v>371</v>
      </c>
      <c r="G190" s="34"/>
      <c r="H190" s="34"/>
      <c r="I190" s="155"/>
      <c r="J190" s="34"/>
      <c r="K190" s="34"/>
      <c r="L190" s="35"/>
      <c r="M190" s="156"/>
      <c r="N190" s="157"/>
      <c r="O190" s="55"/>
      <c r="P190" s="55"/>
      <c r="Q190" s="55"/>
      <c r="R190" s="55"/>
      <c r="S190" s="55"/>
      <c r="T190" s="56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9" t="s">
        <v>133</v>
      </c>
      <c r="AU190" s="19" t="s">
        <v>78</v>
      </c>
    </row>
    <row r="191" spans="1:47" s="2" customFormat="1" ht="12">
      <c r="A191" s="34"/>
      <c r="B191" s="35"/>
      <c r="C191" s="34"/>
      <c r="D191" s="158" t="s">
        <v>135</v>
      </c>
      <c r="E191" s="34"/>
      <c r="F191" s="159" t="s">
        <v>372</v>
      </c>
      <c r="G191" s="34"/>
      <c r="H191" s="34"/>
      <c r="I191" s="155"/>
      <c r="J191" s="34"/>
      <c r="K191" s="34"/>
      <c r="L191" s="35"/>
      <c r="M191" s="156"/>
      <c r="N191" s="157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135</v>
      </c>
      <c r="AU191" s="19" t="s">
        <v>78</v>
      </c>
    </row>
    <row r="192" spans="2:51" s="13" customFormat="1" ht="12">
      <c r="B192" s="160"/>
      <c r="D192" s="153" t="s">
        <v>137</v>
      </c>
      <c r="E192" s="161" t="s">
        <v>3</v>
      </c>
      <c r="F192" s="162" t="s">
        <v>952</v>
      </c>
      <c r="H192" s="161" t="s">
        <v>3</v>
      </c>
      <c r="I192" s="163"/>
      <c r="L192" s="160"/>
      <c r="M192" s="164"/>
      <c r="N192" s="165"/>
      <c r="O192" s="165"/>
      <c r="P192" s="165"/>
      <c r="Q192" s="165"/>
      <c r="R192" s="165"/>
      <c r="S192" s="165"/>
      <c r="T192" s="166"/>
      <c r="AT192" s="161" t="s">
        <v>137</v>
      </c>
      <c r="AU192" s="161" t="s">
        <v>78</v>
      </c>
      <c r="AV192" s="13" t="s">
        <v>76</v>
      </c>
      <c r="AW192" s="13" t="s">
        <v>30</v>
      </c>
      <c r="AX192" s="13" t="s">
        <v>68</v>
      </c>
      <c r="AY192" s="161" t="s">
        <v>124</v>
      </c>
    </row>
    <row r="193" spans="2:51" s="14" customFormat="1" ht="12">
      <c r="B193" s="167"/>
      <c r="D193" s="153" t="s">
        <v>137</v>
      </c>
      <c r="E193" s="168" t="s">
        <v>3</v>
      </c>
      <c r="F193" s="169" t="s">
        <v>953</v>
      </c>
      <c r="H193" s="170">
        <v>0.588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8" t="s">
        <v>137</v>
      </c>
      <c r="AU193" s="168" t="s">
        <v>78</v>
      </c>
      <c r="AV193" s="14" t="s">
        <v>78</v>
      </c>
      <c r="AW193" s="14" t="s">
        <v>30</v>
      </c>
      <c r="AX193" s="14" t="s">
        <v>76</v>
      </c>
      <c r="AY193" s="168" t="s">
        <v>124</v>
      </c>
    </row>
    <row r="194" spans="1:65" s="2" customFormat="1" ht="24.2" customHeight="1">
      <c r="A194" s="34"/>
      <c r="B194" s="139"/>
      <c r="C194" s="140" t="s">
        <v>360</v>
      </c>
      <c r="D194" s="140" t="s">
        <v>126</v>
      </c>
      <c r="E194" s="141" t="s">
        <v>954</v>
      </c>
      <c r="F194" s="142" t="s">
        <v>955</v>
      </c>
      <c r="G194" s="143" t="s">
        <v>237</v>
      </c>
      <c r="H194" s="144">
        <v>85</v>
      </c>
      <c r="I194" s="145"/>
      <c r="J194" s="146">
        <f>ROUND(I194*H194,2)</f>
        <v>0</v>
      </c>
      <c r="K194" s="142" t="s">
        <v>130</v>
      </c>
      <c r="L194" s="35"/>
      <c r="M194" s="147" t="s">
        <v>3</v>
      </c>
      <c r="N194" s="148" t="s">
        <v>39</v>
      </c>
      <c r="O194" s="55"/>
      <c r="P194" s="149">
        <f>O194*H194</f>
        <v>0</v>
      </c>
      <c r="Q194" s="149">
        <v>0</v>
      </c>
      <c r="R194" s="149">
        <f>Q194*H194</f>
        <v>0</v>
      </c>
      <c r="S194" s="149">
        <v>0.055</v>
      </c>
      <c r="T194" s="150">
        <f>S194*H194</f>
        <v>4.675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1" t="s">
        <v>131</v>
      </c>
      <c r="AT194" s="151" t="s">
        <v>126</v>
      </c>
      <c r="AU194" s="151" t="s">
        <v>78</v>
      </c>
      <c r="AY194" s="19" t="s">
        <v>124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9" t="s">
        <v>76</v>
      </c>
      <c r="BK194" s="152">
        <f>ROUND(I194*H194,2)</f>
        <v>0</v>
      </c>
      <c r="BL194" s="19" t="s">
        <v>131</v>
      </c>
      <c r="BM194" s="151" t="s">
        <v>956</v>
      </c>
    </row>
    <row r="195" spans="1:47" s="2" customFormat="1" ht="29.25">
      <c r="A195" s="34"/>
      <c r="B195" s="35"/>
      <c r="C195" s="34"/>
      <c r="D195" s="153" t="s">
        <v>133</v>
      </c>
      <c r="E195" s="34"/>
      <c r="F195" s="154" t="s">
        <v>957</v>
      </c>
      <c r="G195" s="34"/>
      <c r="H195" s="34"/>
      <c r="I195" s="155"/>
      <c r="J195" s="34"/>
      <c r="K195" s="34"/>
      <c r="L195" s="35"/>
      <c r="M195" s="156"/>
      <c r="N195" s="157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133</v>
      </c>
      <c r="AU195" s="19" t="s">
        <v>78</v>
      </c>
    </row>
    <row r="196" spans="1:47" s="2" customFormat="1" ht="12">
      <c r="A196" s="34"/>
      <c r="B196" s="35"/>
      <c r="C196" s="34"/>
      <c r="D196" s="158" t="s">
        <v>135</v>
      </c>
      <c r="E196" s="34"/>
      <c r="F196" s="159" t="s">
        <v>958</v>
      </c>
      <c r="G196" s="34"/>
      <c r="H196" s="34"/>
      <c r="I196" s="155"/>
      <c r="J196" s="34"/>
      <c r="K196" s="34"/>
      <c r="L196" s="35"/>
      <c r="M196" s="156"/>
      <c r="N196" s="157"/>
      <c r="O196" s="55"/>
      <c r="P196" s="55"/>
      <c r="Q196" s="55"/>
      <c r="R196" s="55"/>
      <c r="S196" s="55"/>
      <c r="T196" s="56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9" t="s">
        <v>135</v>
      </c>
      <c r="AU196" s="19" t="s">
        <v>78</v>
      </c>
    </row>
    <row r="197" spans="1:65" s="2" customFormat="1" ht="24.2" customHeight="1">
      <c r="A197" s="34"/>
      <c r="B197" s="139"/>
      <c r="C197" s="140" t="s">
        <v>367</v>
      </c>
      <c r="D197" s="140" t="s">
        <v>126</v>
      </c>
      <c r="E197" s="141" t="s">
        <v>959</v>
      </c>
      <c r="F197" s="142" t="s">
        <v>960</v>
      </c>
      <c r="G197" s="143" t="s">
        <v>129</v>
      </c>
      <c r="H197" s="144">
        <v>16</v>
      </c>
      <c r="I197" s="145"/>
      <c r="J197" s="146">
        <f>ROUND(I197*H197,2)</f>
        <v>0</v>
      </c>
      <c r="K197" s="142" t="s">
        <v>130</v>
      </c>
      <c r="L197" s="35"/>
      <c r="M197" s="147" t="s">
        <v>3</v>
      </c>
      <c r="N197" s="148" t="s">
        <v>39</v>
      </c>
      <c r="O197" s="55"/>
      <c r="P197" s="149">
        <f>O197*H197</f>
        <v>0</v>
      </c>
      <c r="Q197" s="149">
        <v>0</v>
      </c>
      <c r="R197" s="149">
        <f>Q197*H197</f>
        <v>0</v>
      </c>
      <c r="S197" s="149">
        <v>0</v>
      </c>
      <c r="T197" s="15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131</v>
      </c>
      <c r="AT197" s="151" t="s">
        <v>126</v>
      </c>
      <c r="AU197" s="151" t="s">
        <v>78</v>
      </c>
      <c r="AY197" s="19" t="s">
        <v>124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9" t="s">
        <v>76</v>
      </c>
      <c r="BK197" s="152">
        <f>ROUND(I197*H197,2)</f>
        <v>0</v>
      </c>
      <c r="BL197" s="19" t="s">
        <v>131</v>
      </c>
      <c r="BM197" s="151" t="s">
        <v>961</v>
      </c>
    </row>
    <row r="198" spans="1:47" s="2" customFormat="1" ht="12">
      <c r="A198" s="34"/>
      <c r="B198" s="35"/>
      <c r="C198" s="34"/>
      <c r="D198" s="153" t="s">
        <v>133</v>
      </c>
      <c r="E198" s="34"/>
      <c r="F198" s="154" t="s">
        <v>960</v>
      </c>
      <c r="G198" s="34"/>
      <c r="H198" s="34"/>
      <c r="I198" s="155"/>
      <c r="J198" s="34"/>
      <c r="K198" s="34"/>
      <c r="L198" s="35"/>
      <c r="M198" s="156"/>
      <c r="N198" s="157"/>
      <c r="O198" s="55"/>
      <c r="P198" s="55"/>
      <c r="Q198" s="55"/>
      <c r="R198" s="55"/>
      <c r="S198" s="55"/>
      <c r="T198" s="56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9" t="s">
        <v>133</v>
      </c>
      <c r="AU198" s="19" t="s">
        <v>78</v>
      </c>
    </row>
    <row r="199" spans="1:47" s="2" customFormat="1" ht="12">
      <c r="A199" s="34"/>
      <c r="B199" s="35"/>
      <c r="C199" s="34"/>
      <c r="D199" s="158" t="s">
        <v>135</v>
      </c>
      <c r="E199" s="34"/>
      <c r="F199" s="159" t="s">
        <v>962</v>
      </c>
      <c r="G199" s="34"/>
      <c r="H199" s="34"/>
      <c r="I199" s="155"/>
      <c r="J199" s="34"/>
      <c r="K199" s="34"/>
      <c r="L199" s="35"/>
      <c r="M199" s="156"/>
      <c r="N199" s="157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135</v>
      </c>
      <c r="AU199" s="19" t="s">
        <v>78</v>
      </c>
    </row>
    <row r="200" spans="2:51" s="13" customFormat="1" ht="12">
      <c r="B200" s="160"/>
      <c r="D200" s="153" t="s">
        <v>137</v>
      </c>
      <c r="E200" s="161" t="s">
        <v>3</v>
      </c>
      <c r="F200" s="162" t="s">
        <v>963</v>
      </c>
      <c r="H200" s="161" t="s">
        <v>3</v>
      </c>
      <c r="I200" s="163"/>
      <c r="L200" s="160"/>
      <c r="M200" s="164"/>
      <c r="N200" s="165"/>
      <c r="O200" s="165"/>
      <c r="P200" s="165"/>
      <c r="Q200" s="165"/>
      <c r="R200" s="165"/>
      <c r="S200" s="165"/>
      <c r="T200" s="166"/>
      <c r="AT200" s="161" t="s">
        <v>137</v>
      </c>
      <c r="AU200" s="161" t="s">
        <v>78</v>
      </c>
      <c r="AV200" s="13" t="s">
        <v>76</v>
      </c>
      <c r="AW200" s="13" t="s">
        <v>30</v>
      </c>
      <c r="AX200" s="13" t="s">
        <v>68</v>
      </c>
      <c r="AY200" s="161" t="s">
        <v>124</v>
      </c>
    </row>
    <row r="201" spans="2:51" s="14" customFormat="1" ht="12">
      <c r="B201" s="167"/>
      <c r="D201" s="153" t="s">
        <v>137</v>
      </c>
      <c r="E201" s="168" t="s">
        <v>3</v>
      </c>
      <c r="F201" s="169" t="s">
        <v>310</v>
      </c>
      <c r="H201" s="170">
        <v>16</v>
      </c>
      <c r="I201" s="171"/>
      <c r="L201" s="167"/>
      <c r="M201" s="172"/>
      <c r="N201" s="173"/>
      <c r="O201" s="173"/>
      <c r="P201" s="173"/>
      <c r="Q201" s="173"/>
      <c r="R201" s="173"/>
      <c r="S201" s="173"/>
      <c r="T201" s="174"/>
      <c r="AT201" s="168" t="s">
        <v>137</v>
      </c>
      <c r="AU201" s="168" t="s">
        <v>78</v>
      </c>
      <c r="AV201" s="14" t="s">
        <v>78</v>
      </c>
      <c r="AW201" s="14" t="s">
        <v>30</v>
      </c>
      <c r="AX201" s="14" t="s">
        <v>76</v>
      </c>
      <c r="AY201" s="168" t="s">
        <v>124</v>
      </c>
    </row>
    <row r="202" spans="1:65" s="2" customFormat="1" ht="24.2" customHeight="1">
      <c r="A202" s="34"/>
      <c r="B202" s="139"/>
      <c r="C202" s="140" t="s">
        <v>378</v>
      </c>
      <c r="D202" s="140" t="s">
        <v>126</v>
      </c>
      <c r="E202" s="141" t="s">
        <v>964</v>
      </c>
      <c r="F202" s="142" t="s">
        <v>965</v>
      </c>
      <c r="G202" s="143" t="s">
        <v>129</v>
      </c>
      <c r="H202" s="144">
        <v>20</v>
      </c>
      <c r="I202" s="145"/>
      <c r="J202" s="146">
        <f>ROUND(I202*H202,2)</f>
        <v>0</v>
      </c>
      <c r="K202" s="142" t="s">
        <v>130</v>
      </c>
      <c r="L202" s="35"/>
      <c r="M202" s="147" t="s">
        <v>3</v>
      </c>
      <c r="N202" s="148" t="s">
        <v>39</v>
      </c>
      <c r="O202" s="55"/>
      <c r="P202" s="149">
        <f>O202*H202</f>
        <v>0</v>
      </c>
      <c r="Q202" s="149">
        <v>0.03885</v>
      </c>
      <c r="R202" s="149">
        <f>Q202*H202</f>
        <v>0.777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131</v>
      </c>
      <c r="AT202" s="151" t="s">
        <v>126</v>
      </c>
      <c r="AU202" s="151" t="s">
        <v>78</v>
      </c>
      <c r="AY202" s="19" t="s">
        <v>124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9" t="s">
        <v>76</v>
      </c>
      <c r="BK202" s="152">
        <f>ROUND(I202*H202,2)</f>
        <v>0</v>
      </c>
      <c r="BL202" s="19" t="s">
        <v>131</v>
      </c>
      <c r="BM202" s="151" t="s">
        <v>966</v>
      </c>
    </row>
    <row r="203" spans="1:47" s="2" customFormat="1" ht="19.5">
      <c r="A203" s="34"/>
      <c r="B203" s="35"/>
      <c r="C203" s="34"/>
      <c r="D203" s="153" t="s">
        <v>133</v>
      </c>
      <c r="E203" s="34"/>
      <c r="F203" s="154" t="s">
        <v>967</v>
      </c>
      <c r="G203" s="34"/>
      <c r="H203" s="34"/>
      <c r="I203" s="155"/>
      <c r="J203" s="34"/>
      <c r="K203" s="34"/>
      <c r="L203" s="35"/>
      <c r="M203" s="156"/>
      <c r="N203" s="157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133</v>
      </c>
      <c r="AU203" s="19" t="s">
        <v>78</v>
      </c>
    </row>
    <row r="204" spans="1:47" s="2" customFormat="1" ht="12">
      <c r="A204" s="34"/>
      <c r="B204" s="35"/>
      <c r="C204" s="34"/>
      <c r="D204" s="158" t="s">
        <v>135</v>
      </c>
      <c r="E204" s="34"/>
      <c r="F204" s="159" t="s">
        <v>968</v>
      </c>
      <c r="G204" s="34"/>
      <c r="H204" s="34"/>
      <c r="I204" s="155"/>
      <c r="J204" s="34"/>
      <c r="K204" s="34"/>
      <c r="L204" s="35"/>
      <c r="M204" s="156"/>
      <c r="N204" s="157"/>
      <c r="O204" s="55"/>
      <c r="P204" s="55"/>
      <c r="Q204" s="55"/>
      <c r="R204" s="55"/>
      <c r="S204" s="55"/>
      <c r="T204" s="56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9" t="s">
        <v>135</v>
      </c>
      <c r="AU204" s="19" t="s">
        <v>78</v>
      </c>
    </row>
    <row r="205" spans="2:51" s="13" customFormat="1" ht="12">
      <c r="B205" s="160"/>
      <c r="D205" s="153" t="s">
        <v>137</v>
      </c>
      <c r="E205" s="161" t="s">
        <v>3</v>
      </c>
      <c r="F205" s="162" t="s">
        <v>969</v>
      </c>
      <c r="H205" s="161" t="s">
        <v>3</v>
      </c>
      <c r="I205" s="163"/>
      <c r="L205" s="160"/>
      <c r="M205" s="164"/>
      <c r="N205" s="165"/>
      <c r="O205" s="165"/>
      <c r="P205" s="165"/>
      <c r="Q205" s="165"/>
      <c r="R205" s="165"/>
      <c r="S205" s="165"/>
      <c r="T205" s="166"/>
      <c r="AT205" s="161" t="s">
        <v>137</v>
      </c>
      <c r="AU205" s="161" t="s">
        <v>78</v>
      </c>
      <c r="AV205" s="13" t="s">
        <v>76</v>
      </c>
      <c r="AW205" s="13" t="s">
        <v>30</v>
      </c>
      <c r="AX205" s="13" t="s">
        <v>68</v>
      </c>
      <c r="AY205" s="161" t="s">
        <v>124</v>
      </c>
    </row>
    <row r="206" spans="2:51" s="14" customFormat="1" ht="12">
      <c r="B206" s="167"/>
      <c r="D206" s="153" t="s">
        <v>137</v>
      </c>
      <c r="E206" s="168" t="s">
        <v>3</v>
      </c>
      <c r="F206" s="169" t="s">
        <v>345</v>
      </c>
      <c r="H206" s="170">
        <v>20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8" t="s">
        <v>137</v>
      </c>
      <c r="AU206" s="168" t="s">
        <v>78</v>
      </c>
      <c r="AV206" s="14" t="s">
        <v>78</v>
      </c>
      <c r="AW206" s="14" t="s">
        <v>30</v>
      </c>
      <c r="AX206" s="14" t="s">
        <v>76</v>
      </c>
      <c r="AY206" s="168" t="s">
        <v>124</v>
      </c>
    </row>
    <row r="207" spans="1:65" s="2" customFormat="1" ht="21.75" customHeight="1">
      <c r="A207" s="34"/>
      <c r="B207" s="139"/>
      <c r="C207" s="140" t="s">
        <v>385</v>
      </c>
      <c r="D207" s="140" t="s">
        <v>126</v>
      </c>
      <c r="E207" s="141" t="s">
        <v>970</v>
      </c>
      <c r="F207" s="142" t="s">
        <v>971</v>
      </c>
      <c r="G207" s="143" t="s">
        <v>129</v>
      </c>
      <c r="H207" s="144">
        <v>20</v>
      </c>
      <c r="I207" s="145"/>
      <c r="J207" s="146">
        <f>ROUND(I207*H207,2)</f>
        <v>0</v>
      </c>
      <c r="K207" s="142" t="s">
        <v>130</v>
      </c>
      <c r="L207" s="35"/>
      <c r="M207" s="147" t="s">
        <v>3</v>
      </c>
      <c r="N207" s="148" t="s">
        <v>39</v>
      </c>
      <c r="O207" s="55"/>
      <c r="P207" s="149">
        <f>O207*H207</f>
        <v>0</v>
      </c>
      <c r="Q207" s="149">
        <v>0.00397</v>
      </c>
      <c r="R207" s="149">
        <f>Q207*H207</f>
        <v>0.0794</v>
      </c>
      <c r="S207" s="149">
        <v>0</v>
      </c>
      <c r="T207" s="15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1" t="s">
        <v>131</v>
      </c>
      <c r="AT207" s="151" t="s">
        <v>126</v>
      </c>
      <c r="AU207" s="151" t="s">
        <v>78</v>
      </c>
      <c r="AY207" s="19" t="s">
        <v>124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9" t="s">
        <v>76</v>
      </c>
      <c r="BK207" s="152">
        <f>ROUND(I207*H207,2)</f>
        <v>0</v>
      </c>
      <c r="BL207" s="19" t="s">
        <v>131</v>
      </c>
      <c r="BM207" s="151" t="s">
        <v>972</v>
      </c>
    </row>
    <row r="208" spans="1:47" s="2" customFormat="1" ht="19.5">
      <c r="A208" s="34"/>
      <c r="B208" s="35"/>
      <c r="C208" s="34"/>
      <c r="D208" s="153" t="s">
        <v>133</v>
      </c>
      <c r="E208" s="34"/>
      <c r="F208" s="154" t="s">
        <v>973</v>
      </c>
      <c r="G208" s="34"/>
      <c r="H208" s="34"/>
      <c r="I208" s="155"/>
      <c r="J208" s="34"/>
      <c r="K208" s="34"/>
      <c r="L208" s="35"/>
      <c r="M208" s="156"/>
      <c r="N208" s="157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9" t="s">
        <v>133</v>
      </c>
      <c r="AU208" s="19" t="s">
        <v>78</v>
      </c>
    </row>
    <row r="209" spans="1:47" s="2" customFormat="1" ht="12">
      <c r="A209" s="34"/>
      <c r="B209" s="35"/>
      <c r="C209" s="34"/>
      <c r="D209" s="158" t="s">
        <v>135</v>
      </c>
      <c r="E209" s="34"/>
      <c r="F209" s="159" t="s">
        <v>974</v>
      </c>
      <c r="G209" s="34"/>
      <c r="H209" s="34"/>
      <c r="I209" s="155"/>
      <c r="J209" s="34"/>
      <c r="K209" s="34"/>
      <c r="L209" s="35"/>
      <c r="M209" s="156"/>
      <c r="N209" s="157"/>
      <c r="O209" s="55"/>
      <c r="P209" s="55"/>
      <c r="Q209" s="55"/>
      <c r="R209" s="55"/>
      <c r="S209" s="55"/>
      <c r="T209" s="56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9" t="s">
        <v>135</v>
      </c>
      <c r="AU209" s="19" t="s">
        <v>78</v>
      </c>
    </row>
    <row r="210" spans="1:65" s="2" customFormat="1" ht="24.2" customHeight="1">
      <c r="A210" s="34"/>
      <c r="B210" s="139"/>
      <c r="C210" s="140" t="s">
        <v>391</v>
      </c>
      <c r="D210" s="140" t="s">
        <v>126</v>
      </c>
      <c r="E210" s="141" t="s">
        <v>975</v>
      </c>
      <c r="F210" s="142" t="s">
        <v>976</v>
      </c>
      <c r="G210" s="143" t="s">
        <v>129</v>
      </c>
      <c r="H210" s="144">
        <v>20</v>
      </c>
      <c r="I210" s="145"/>
      <c r="J210" s="146">
        <f>ROUND(I210*H210,2)</f>
        <v>0</v>
      </c>
      <c r="K210" s="142" t="s">
        <v>130</v>
      </c>
      <c r="L210" s="35"/>
      <c r="M210" s="147" t="s">
        <v>3</v>
      </c>
      <c r="N210" s="148" t="s">
        <v>39</v>
      </c>
      <c r="O210" s="55"/>
      <c r="P210" s="149">
        <f>O210*H210</f>
        <v>0</v>
      </c>
      <c r="Q210" s="149">
        <v>0.00153</v>
      </c>
      <c r="R210" s="149">
        <f>Q210*H210</f>
        <v>0.0306</v>
      </c>
      <c r="S210" s="149">
        <v>0</v>
      </c>
      <c r="T210" s="150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51" t="s">
        <v>131</v>
      </c>
      <c r="AT210" s="151" t="s">
        <v>126</v>
      </c>
      <c r="AU210" s="151" t="s">
        <v>78</v>
      </c>
      <c r="AY210" s="19" t="s">
        <v>124</v>
      </c>
      <c r="BE210" s="152">
        <f>IF(N210="základní",J210,0)</f>
        <v>0</v>
      </c>
      <c r="BF210" s="152">
        <f>IF(N210="snížená",J210,0)</f>
        <v>0</v>
      </c>
      <c r="BG210" s="152">
        <f>IF(N210="zákl. přenesená",J210,0)</f>
        <v>0</v>
      </c>
      <c r="BH210" s="152">
        <f>IF(N210="sníž. přenesená",J210,0)</f>
        <v>0</v>
      </c>
      <c r="BI210" s="152">
        <f>IF(N210="nulová",J210,0)</f>
        <v>0</v>
      </c>
      <c r="BJ210" s="19" t="s">
        <v>76</v>
      </c>
      <c r="BK210" s="152">
        <f>ROUND(I210*H210,2)</f>
        <v>0</v>
      </c>
      <c r="BL210" s="19" t="s">
        <v>131</v>
      </c>
      <c r="BM210" s="151" t="s">
        <v>977</v>
      </c>
    </row>
    <row r="211" spans="1:47" s="2" customFormat="1" ht="19.5">
      <c r="A211" s="34"/>
      <c r="B211" s="35"/>
      <c r="C211" s="34"/>
      <c r="D211" s="153" t="s">
        <v>133</v>
      </c>
      <c r="E211" s="34"/>
      <c r="F211" s="154" t="s">
        <v>978</v>
      </c>
      <c r="G211" s="34"/>
      <c r="H211" s="34"/>
      <c r="I211" s="155"/>
      <c r="J211" s="34"/>
      <c r="K211" s="34"/>
      <c r="L211" s="35"/>
      <c r="M211" s="156"/>
      <c r="N211" s="157"/>
      <c r="O211" s="55"/>
      <c r="P211" s="55"/>
      <c r="Q211" s="55"/>
      <c r="R211" s="55"/>
      <c r="S211" s="55"/>
      <c r="T211" s="56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9" t="s">
        <v>133</v>
      </c>
      <c r="AU211" s="19" t="s">
        <v>78</v>
      </c>
    </row>
    <row r="212" spans="1:47" s="2" customFormat="1" ht="12">
      <c r="A212" s="34"/>
      <c r="B212" s="35"/>
      <c r="C212" s="34"/>
      <c r="D212" s="158" t="s">
        <v>135</v>
      </c>
      <c r="E212" s="34"/>
      <c r="F212" s="159" t="s">
        <v>979</v>
      </c>
      <c r="G212" s="34"/>
      <c r="H212" s="34"/>
      <c r="I212" s="155"/>
      <c r="J212" s="34"/>
      <c r="K212" s="34"/>
      <c r="L212" s="35"/>
      <c r="M212" s="156"/>
      <c r="N212" s="157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135</v>
      </c>
      <c r="AU212" s="19" t="s">
        <v>78</v>
      </c>
    </row>
    <row r="213" spans="1:65" s="2" customFormat="1" ht="24.2" customHeight="1">
      <c r="A213" s="34"/>
      <c r="B213" s="139"/>
      <c r="C213" s="140" t="s">
        <v>398</v>
      </c>
      <c r="D213" s="140" t="s">
        <v>126</v>
      </c>
      <c r="E213" s="141" t="s">
        <v>980</v>
      </c>
      <c r="F213" s="142" t="s">
        <v>981</v>
      </c>
      <c r="G213" s="143" t="s">
        <v>129</v>
      </c>
      <c r="H213" s="144">
        <v>20</v>
      </c>
      <c r="I213" s="145"/>
      <c r="J213" s="146">
        <f>ROUND(I213*H213,2)</f>
        <v>0</v>
      </c>
      <c r="K213" s="142" t="s">
        <v>130</v>
      </c>
      <c r="L213" s="35"/>
      <c r="M213" s="147" t="s">
        <v>3</v>
      </c>
      <c r="N213" s="148" t="s">
        <v>39</v>
      </c>
      <c r="O213" s="55"/>
      <c r="P213" s="149">
        <f>O213*H213</f>
        <v>0</v>
      </c>
      <c r="Q213" s="149">
        <v>0.0021</v>
      </c>
      <c r="R213" s="149">
        <f>Q213*H213</f>
        <v>0.041999999999999996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131</v>
      </c>
      <c r="AT213" s="151" t="s">
        <v>126</v>
      </c>
      <c r="AU213" s="151" t="s">
        <v>78</v>
      </c>
      <c r="AY213" s="19" t="s">
        <v>124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76</v>
      </c>
      <c r="BK213" s="152">
        <f>ROUND(I213*H213,2)</f>
        <v>0</v>
      </c>
      <c r="BL213" s="19" t="s">
        <v>131</v>
      </c>
      <c r="BM213" s="151" t="s">
        <v>982</v>
      </c>
    </row>
    <row r="214" spans="1:47" s="2" customFormat="1" ht="19.5">
      <c r="A214" s="34"/>
      <c r="B214" s="35"/>
      <c r="C214" s="34"/>
      <c r="D214" s="153" t="s">
        <v>133</v>
      </c>
      <c r="E214" s="34"/>
      <c r="F214" s="154" t="s">
        <v>983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133</v>
      </c>
      <c r="AU214" s="19" t="s">
        <v>78</v>
      </c>
    </row>
    <row r="215" spans="1:47" s="2" customFormat="1" ht="12">
      <c r="A215" s="34"/>
      <c r="B215" s="35"/>
      <c r="C215" s="34"/>
      <c r="D215" s="158" t="s">
        <v>135</v>
      </c>
      <c r="E215" s="34"/>
      <c r="F215" s="159" t="s">
        <v>984</v>
      </c>
      <c r="G215" s="34"/>
      <c r="H215" s="34"/>
      <c r="I215" s="155"/>
      <c r="J215" s="34"/>
      <c r="K215" s="34"/>
      <c r="L215" s="35"/>
      <c r="M215" s="156"/>
      <c r="N215" s="157"/>
      <c r="O215" s="55"/>
      <c r="P215" s="55"/>
      <c r="Q215" s="55"/>
      <c r="R215" s="55"/>
      <c r="S215" s="55"/>
      <c r="T215" s="56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9" t="s">
        <v>135</v>
      </c>
      <c r="AU215" s="19" t="s">
        <v>78</v>
      </c>
    </row>
    <row r="216" spans="1:65" s="2" customFormat="1" ht="16.5" customHeight="1">
      <c r="A216" s="34"/>
      <c r="B216" s="139"/>
      <c r="C216" s="140" t="s">
        <v>405</v>
      </c>
      <c r="D216" s="140" t="s">
        <v>126</v>
      </c>
      <c r="E216" s="141" t="s">
        <v>985</v>
      </c>
      <c r="F216" s="142" t="s">
        <v>986</v>
      </c>
      <c r="G216" s="143" t="s">
        <v>129</v>
      </c>
      <c r="H216" s="144">
        <v>20</v>
      </c>
      <c r="I216" s="145"/>
      <c r="J216" s="146">
        <f>ROUND(I216*H216,2)</f>
        <v>0</v>
      </c>
      <c r="K216" s="142" t="s">
        <v>130</v>
      </c>
      <c r="L216" s="35"/>
      <c r="M216" s="147" t="s">
        <v>3</v>
      </c>
      <c r="N216" s="148" t="s">
        <v>39</v>
      </c>
      <c r="O216" s="55"/>
      <c r="P216" s="149">
        <f>O216*H216</f>
        <v>0</v>
      </c>
      <c r="Q216" s="149">
        <v>0.00047</v>
      </c>
      <c r="R216" s="149">
        <f>Q216*H216</f>
        <v>0.0094</v>
      </c>
      <c r="S216" s="149">
        <v>0</v>
      </c>
      <c r="T216" s="15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51" t="s">
        <v>131</v>
      </c>
      <c r="AT216" s="151" t="s">
        <v>126</v>
      </c>
      <c r="AU216" s="151" t="s">
        <v>78</v>
      </c>
      <c r="AY216" s="19" t="s">
        <v>124</v>
      </c>
      <c r="BE216" s="152">
        <f>IF(N216="základní",J216,0)</f>
        <v>0</v>
      </c>
      <c r="BF216" s="152">
        <f>IF(N216="snížená",J216,0)</f>
        <v>0</v>
      </c>
      <c r="BG216" s="152">
        <f>IF(N216="zákl. přenesená",J216,0)</f>
        <v>0</v>
      </c>
      <c r="BH216" s="152">
        <f>IF(N216="sníž. přenesená",J216,0)</f>
        <v>0</v>
      </c>
      <c r="BI216" s="152">
        <f>IF(N216="nulová",J216,0)</f>
        <v>0</v>
      </c>
      <c r="BJ216" s="19" t="s">
        <v>76</v>
      </c>
      <c r="BK216" s="152">
        <f>ROUND(I216*H216,2)</f>
        <v>0</v>
      </c>
      <c r="BL216" s="19" t="s">
        <v>131</v>
      </c>
      <c r="BM216" s="151" t="s">
        <v>987</v>
      </c>
    </row>
    <row r="217" spans="1:47" s="2" customFormat="1" ht="19.5">
      <c r="A217" s="34"/>
      <c r="B217" s="35"/>
      <c r="C217" s="34"/>
      <c r="D217" s="153" t="s">
        <v>133</v>
      </c>
      <c r="E217" s="34"/>
      <c r="F217" s="154" t="s">
        <v>988</v>
      </c>
      <c r="G217" s="34"/>
      <c r="H217" s="34"/>
      <c r="I217" s="155"/>
      <c r="J217" s="34"/>
      <c r="K217" s="34"/>
      <c r="L217" s="35"/>
      <c r="M217" s="156"/>
      <c r="N217" s="157"/>
      <c r="O217" s="55"/>
      <c r="P217" s="55"/>
      <c r="Q217" s="55"/>
      <c r="R217" s="55"/>
      <c r="S217" s="55"/>
      <c r="T217" s="56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9" t="s">
        <v>133</v>
      </c>
      <c r="AU217" s="19" t="s">
        <v>78</v>
      </c>
    </row>
    <row r="218" spans="1:47" s="2" customFormat="1" ht="12">
      <c r="A218" s="34"/>
      <c r="B218" s="35"/>
      <c r="C218" s="34"/>
      <c r="D218" s="158" t="s">
        <v>135</v>
      </c>
      <c r="E218" s="34"/>
      <c r="F218" s="159" t="s">
        <v>989</v>
      </c>
      <c r="G218" s="34"/>
      <c r="H218" s="34"/>
      <c r="I218" s="155"/>
      <c r="J218" s="34"/>
      <c r="K218" s="34"/>
      <c r="L218" s="35"/>
      <c r="M218" s="156"/>
      <c r="N218" s="157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135</v>
      </c>
      <c r="AU218" s="19" t="s">
        <v>78</v>
      </c>
    </row>
    <row r="219" spans="2:63" s="12" customFormat="1" ht="22.9" customHeight="1">
      <c r="B219" s="126"/>
      <c r="D219" s="127" t="s">
        <v>67</v>
      </c>
      <c r="E219" s="137" t="s">
        <v>429</v>
      </c>
      <c r="F219" s="137" t="s">
        <v>430</v>
      </c>
      <c r="I219" s="129"/>
      <c r="J219" s="138">
        <f>BK219</f>
        <v>0</v>
      </c>
      <c r="L219" s="126"/>
      <c r="M219" s="131"/>
      <c r="N219" s="132"/>
      <c r="O219" s="132"/>
      <c r="P219" s="133">
        <f>SUM(P220:P232)</f>
        <v>0</v>
      </c>
      <c r="Q219" s="132"/>
      <c r="R219" s="133">
        <f>SUM(R220:R232)</f>
        <v>0</v>
      </c>
      <c r="S219" s="132"/>
      <c r="T219" s="134">
        <f>SUM(T220:T232)</f>
        <v>0</v>
      </c>
      <c r="AR219" s="127" t="s">
        <v>76</v>
      </c>
      <c r="AT219" s="135" t="s">
        <v>67</v>
      </c>
      <c r="AU219" s="135" t="s">
        <v>76</v>
      </c>
      <c r="AY219" s="127" t="s">
        <v>124</v>
      </c>
      <c r="BK219" s="136">
        <f>SUM(BK220:BK232)</f>
        <v>0</v>
      </c>
    </row>
    <row r="220" spans="1:65" s="2" customFormat="1" ht="24.2" customHeight="1">
      <c r="A220" s="34"/>
      <c r="B220" s="139"/>
      <c r="C220" s="140" t="s">
        <v>412</v>
      </c>
      <c r="D220" s="140" t="s">
        <v>126</v>
      </c>
      <c r="E220" s="141" t="s">
        <v>432</v>
      </c>
      <c r="F220" s="142" t="s">
        <v>433</v>
      </c>
      <c r="G220" s="143" t="s">
        <v>161</v>
      </c>
      <c r="H220" s="144">
        <v>21.921</v>
      </c>
      <c r="I220" s="145"/>
      <c r="J220" s="146">
        <f>ROUND(I220*H220,2)</f>
        <v>0</v>
      </c>
      <c r="K220" s="142" t="s">
        <v>130</v>
      </c>
      <c r="L220" s="35"/>
      <c r="M220" s="147" t="s">
        <v>3</v>
      </c>
      <c r="N220" s="148" t="s">
        <v>39</v>
      </c>
      <c r="O220" s="55"/>
      <c r="P220" s="149">
        <f>O220*H220</f>
        <v>0</v>
      </c>
      <c r="Q220" s="149">
        <v>0</v>
      </c>
      <c r="R220" s="149">
        <f>Q220*H220</f>
        <v>0</v>
      </c>
      <c r="S220" s="149">
        <v>0</v>
      </c>
      <c r="T220" s="15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51" t="s">
        <v>131</v>
      </c>
      <c r="AT220" s="151" t="s">
        <v>126</v>
      </c>
      <c r="AU220" s="151" t="s">
        <v>78</v>
      </c>
      <c r="AY220" s="19" t="s">
        <v>124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9" t="s">
        <v>76</v>
      </c>
      <c r="BK220" s="152">
        <f>ROUND(I220*H220,2)</f>
        <v>0</v>
      </c>
      <c r="BL220" s="19" t="s">
        <v>131</v>
      </c>
      <c r="BM220" s="151" t="s">
        <v>990</v>
      </c>
    </row>
    <row r="221" spans="1:47" s="2" customFormat="1" ht="19.5">
      <c r="A221" s="34"/>
      <c r="B221" s="35"/>
      <c r="C221" s="34"/>
      <c r="D221" s="153" t="s">
        <v>133</v>
      </c>
      <c r="E221" s="34"/>
      <c r="F221" s="154" t="s">
        <v>435</v>
      </c>
      <c r="G221" s="34"/>
      <c r="H221" s="34"/>
      <c r="I221" s="155"/>
      <c r="J221" s="34"/>
      <c r="K221" s="34"/>
      <c r="L221" s="35"/>
      <c r="M221" s="156"/>
      <c r="N221" s="157"/>
      <c r="O221" s="55"/>
      <c r="P221" s="55"/>
      <c r="Q221" s="55"/>
      <c r="R221" s="55"/>
      <c r="S221" s="55"/>
      <c r="T221" s="56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9" t="s">
        <v>133</v>
      </c>
      <c r="AU221" s="19" t="s">
        <v>78</v>
      </c>
    </row>
    <row r="222" spans="1:47" s="2" customFormat="1" ht="12">
      <c r="A222" s="34"/>
      <c r="B222" s="35"/>
      <c r="C222" s="34"/>
      <c r="D222" s="158" t="s">
        <v>135</v>
      </c>
      <c r="E222" s="34"/>
      <c r="F222" s="159" t="s">
        <v>436</v>
      </c>
      <c r="G222" s="34"/>
      <c r="H222" s="34"/>
      <c r="I222" s="155"/>
      <c r="J222" s="34"/>
      <c r="K222" s="34"/>
      <c r="L222" s="35"/>
      <c r="M222" s="156"/>
      <c r="N222" s="157"/>
      <c r="O222" s="55"/>
      <c r="P222" s="55"/>
      <c r="Q222" s="55"/>
      <c r="R222" s="55"/>
      <c r="S222" s="55"/>
      <c r="T222" s="56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9" t="s">
        <v>135</v>
      </c>
      <c r="AU222" s="19" t="s">
        <v>78</v>
      </c>
    </row>
    <row r="223" spans="1:65" s="2" customFormat="1" ht="24.2" customHeight="1">
      <c r="A223" s="34"/>
      <c r="B223" s="139"/>
      <c r="C223" s="140" t="s">
        <v>421</v>
      </c>
      <c r="D223" s="140" t="s">
        <v>126</v>
      </c>
      <c r="E223" s="141" t="s">
        <v>438</v>
      </c>
      <c r="F223" s="142" t="s">
        <v>439</v>
      </c>
      <c r="G223" s="143" t="s">
        <v>161</v>
      </c>
      <c r="H223" s="144">
        <v>21.921</v>
      </c>
      <c r="I223" s="145"/>
      <c r="J223" s="146">
        <f>ROUND(I223*H223,2)</f>
        <v>0</v>
      </c>
      <c r="K223" s="142" t="s">
        <v>130</v>
      </c>
      <c r="L223" s="35"/>
      <c r="M223" s="147" t="s">
        <v>3</v>
      </c>
      <c r="N223" s="148" t="s">
        <v>39</v>
      </c>
      <c r="O223" s="55"/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131</v>
      </c>
      <c r="AT223" s="151" t="s">
        <v>126</v>
      </c>
      <c r="AU223" s="151" t="s">
        <v>78</v>
      </c>
      <c r="AY223" s="19" t="s">
        <v>124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76</v>
      </c>
      <c r="BK223" s="152">
        <f>ROUND(I223*H223,2)</f>
        <v>0</v>
      </c>
      <c r="BL223" s="19" t="s">
        <v>131</v>
      </c>
      <c r="BM223" s="151" t="s">
        <v>991</v>
      </c>
    </row>
    <row r="224" spans="1:47" s="2" customFormat="1" ht="19.5">
      <c r="A224" s="34"/>
      <c r="B224" s="35"/>
      <c r="C224" s="34"/>
      <c r="D224" s="153" t="s">
        <v>133</v>
      </c>
      <c r="E224" s="34"/>
      <c r="F224" s="154" t="s">
        <v>441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133</v>
      </c>
      <c r="AU224" s="19" t="s">
        <v>78</v>
      </c>
    </row>
    <row r="225" spans="1:47" s="2" customFormat="1" ht="12">
      <c r="A225" s="34"/>
      <c r="B225" s="35"/>
      <c r="C225" s="34"/>
      <c r="D225" s="158" t="s">
        <v>135</v>
      </c>
      <c r="E225" s="34"/>
      <c r="F225" s="159" t="s">
        <v>442</v>
      </c>
      <c r="G225" s="34"/>
      <c r="H225" s="34"/>
      <c r="I225" s="155"/>
      <c r="J225" s="34"/>
      <c r="K225" s="34"/>
      <c r="L225" s="35"/>
      <c r="M225" s="156"/>
      <c r="N225" s="157"/>
      <c r="O225" s="55"/>
      <c r="P225" s="55"/>
      <c r="Q225" s="55"/>
      <c r="R225" s="55"/>
      <c r="S225" s="55"/>
      <c r="T225" s="56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9" t="s">
        <v>135</v>
      </c>
      <c r="AU225" s="19" t="s">
        <v>78</v>
      </c>
    </row>
    <row r="226" spans="1:65" s="2" customFormat="1" ht="24.2" customHeight="1">
      <c r="A226" s="34"/>
      <c r="B226" s="139"/>
      <c r="C226" s="140" t="s">
        <v>431</v>
      </c>
      <c r="D226" s="140" t="s">
        <v>126</v>
      </c>
      <c r="E226" s="141" t="s">
        <v>444</v>
      </c>
      <c r="F226" s="142" t="s">
        <v>445</v>
      </c>
      <c r="G226" s="143" t="s">
        <v>161</v>
      </c>
      <c r="H226" s="144">
        <v>306.894</v>
      </c>
      <c r="I226" s="145"/>
      <c r="J226" s="146">
        <f>ROUND(I226*H226,2)</f>
        <v>0</v>
      </c>
      <c r="K226" s="142" t="s">
        <v>130</v>
      </c>
      <c r="L226" s="35"/>
      <c r="M226" s="147" t="s">
        <v>3</v>
      </c>
      <c r="N226" s="148" t="s">
        <v>39</v>
      </c>
      <c r="O226" s="55"/>
      <c r="P226" s="149">
        <f>O226*H226</f>
        <v>0</v>
      </c>
      <c r="Q226" s="149">
        <v>0</v>
      </c>
      <c r="R226" s="149">
        <f>Q226*H226</f>
        <v>0</v>
      </c>
      <c r="S226" s="149">
        <v>0</v>
      </c>
      <c r="T226" s="150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51" t="s">
        <v>131</v>
      </c>
      <c r="AT226" s="151" t="s">
        <v>126</v>
      </c>
      <c r="AU226" s="151" t="s">
        <v>78</v>
      </c>
      <c r="AY226" s="19" t="s">
        <v>124</v>
      </c>
      <c r="BE226" s="152">
        <f>IF(N226="základní",J226,0)</f>
        <v>0</v>
      </c>
      <c r="BF226" s="152">
        <f>IF(N226="snížená",J226,0)</f>
        <v>0</v>
      </c>
      <c r="BG226" s="152">
        <f>IF(N226="zákl. přenesená",J226,0)</f>
        <v>0</v>
      </c>
      <c r="BH226" s="152">
        <f>IF(N226="sníž. přenesená",J226,0)</f>
        <v>0</v>
      </c>
      <c r="BI226" s="152">
        <f>IF(N226="nulová",J226,0)</f>
        <v>0</v>
      </c>
      <c r="BJ226" s="19" t="s">
        <v>76</v>
      </c>
      <c r="BK226" s="152">
        <f>ROUND(I226*H226,2)</f>
        <v>0</v>
      </c>
      <c r="BL226" s="19" t="s">
        <v>131</v>
      </c>
      <c r="BM226" s="151" t="s">
        <v>992</v>
      </c>
    </row>
    <row r="227" spans="1:47" s="2" customFormat="1" ht="29.25">
      <c r="A227" s="34"/>
      <c r="B227" s="35"/>
      <c r="C227" s="34"/>
      <c r="D227" s="153" t="s">
        <v>133</v>
      </c>
      <c r="E227" s="34"/>
      <c r="F227" s="154" t="s">
        <v>447</v>
      </c>
      <c r="G227" s="34"/>
      <c r="H227" s="34"/>
      <c r="I227" s="155"/>
      <c r="J227" s="34"/>
      <c r="K227" s="34"/>
      <c r="L227" s="35"/>
      <c r="M227" s="156"/>
      <c r="N227" s="157"/>
      <c r="O227" s="55"/>
      <c r="P227" s="55"/>
      <c r="Q227" s="55"/>
      <c r="R227" s="55"/>
      <c r="S227" s="55"/>
      <c r="T227" s="56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9" t="s">
        <v>133</v>
      </c>
      <c r="AU227" s="19" t="s">
        <v>78</v>
      </c>
    </row>
    <row r="228" spans="1:47" s="2" customFormat="1" ht="12">
      <c r="A228" s="34"/>
      <c r="B228" s="35"/>
      <c r="C228" s="34"/>
      <c r="D228" s="158" t="s">
        <v>135</v>
      </c>
      <c r="E228" s="34"/>
      <c r="F228" s="159" t="s">
        <v>448</v>
      </c>
      <c r="G228" s="34"/>
      <c r="H228" s="34"/>
      <c r="I228" s="155"/>
      <c r="J228" s="34"/>
      <c r="K228" s="34"/>
      <c r="L228" s="35"/>
      <c r="M228" s="156"/>
      <c r="N228" s="157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135</v>
      </c>
      <c r="AU228" s="19" t="s">
        <v>78</v>
      </c>
    </row>
    <row r="229" spans="2:51" s="14" customFormat="1" ht="12">
      <c r="B229" s="167"/>
      <c r="D229" s="153" t="s">
        <v>137</v>
      </c>
      <c r="F229" s="169" t="s">
        <v>993</v>
      </c>
      <c r="H229" s="170">
        <v>306.894</v>
      </c>
      <c r="I229" s="171"/>
      <c r="L229" s="167"/>
      <c r="M229" s="172"/>
      <c r="N229" s="173"/>
      <c r="O229" s="173"/>
      <c r="P229" s="173"/>
      <c r="Q229" s="173"/>
      <c r="R229" s="173"/>
      <c r="S229" s="173"/>
      <c r="T229" s="174"/>
      <c r="AT229" s="168" t="s">
        <v>137</v>
      </c>
      <c r="AU229" s="168" t="s">
        <v>78</v>
      </c>
      <c r="AV229" s="14" t="s">
        <v>78</v>
      </c>
      <c r="AW229" s="14" t="s">
        <v>4</v>
      </c>
      <c r="AX229" s="14" t="s">
        <v>76</v>
      </c>
      <c r="AY229" s="168" t="s">
        <v>124</v>
      </c>
    </row>
    <row r="230" spans="1:65" s="2" customFormat="1" ht="44.25" customHeight="1">
      <c r="A230" s="34"/>
      <c r="B230" s="139"/>
      <c r="C230" s="140" t="s">
        <v>437</v>
      </c>
      <c r="D230" s="140" t="s">
        <v>126</v>
      </c>
      <c r="E230" s="141" t="s">
        <v>451</v>
      </c>
      <c r="F230" s="142" t="s">
        <v>452</v>
      </c>
      <c r="G230" s="143" t="s">
        <v>161</v>
      </c>
      <c r="H230" s="144">
        <v>21.921</v>
      </c>
      <c r="I230" s="145"/>
      <c r="J230" s="146">
        <f>ROUND(I230*H230,2)</f>
        <v>0</v>
      </c>
      <c r="K230" s="142" t="s">
        <v>130</v>
      </c>
      <c r="L230" s="35"/>
      <c r="M230" s="147" t="s">
        <v>3</v>
      </c>
      <c r="N230" s="148" t="s">
        <v>39</v>
      </c>
      <c r="O230" s="55"/>
      <c r="P230" s="149">
        <f>O230*H230</f>
        <v>0</v>
      </c>
      <c r="Q230" s="149">
        <v>0</v>
      </c>
      <c r="R230" s="149">
        <f>Q230*H230</f>
        <v>0</v>
      </c>
      <c r="S230" s="149">
        <v>0</v>
      </c>
      <c r="T230" s="15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1" t="s">
        <v>131</v>
      </c>
      <c r="AT230" s="151" t="s">
        <v>126</v>
      </c>
      <c r="AU230" s="151" t="s">
        <v>78</v>
      </c>
      <c r="AY230" s="19" t="s">
        <v>124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9" t="s">
        <v>76</v>
      </c>
      <c r="BK230" s="152">
        <f>ROUND(I230*H230,2)</f>
        <v>0</v>
      </c>
      <c r="BL230" s="19" t="s">
        <v>131</v>
      </c>
      <c r="BM230" s="151" t="s">
        <v>994</v>
      </c>
    </row>
    <row r="231" spans="1:47" s="2" customFormat="1" ht="29.25">
      <c r="A231" s="34"/>
      <c r="B231" s="35"/>
      <c r="C231" s="34"/>
      <c r="D231" s="153" t="s">
        <v>133</v>
      </c>
      <c r="E231" s="34"/>
      <c r="F231" s="154" t="s">
        <v>454</v>
      </c>
      <c r="G231" s="34"/>
      <c r="H231" s="34"/>
      <c r="I231" s="155"/>
      <c r="J231" s="34"/>
      <c r="K231" s="34"/>
      <c r="L231" s="35"/>
      <c r="M231" s="156"/>
      <c r="N231" s="157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133</v>
      </c>
      <c r="AU231" s="19" t="s">
        <v>78</v>
      </c>
    </row>
    <row r="232" spans="1:47" s="2" customFormat="1" ht="12">
      <c r="A232" s="34"/>
      <c r="B232" s="35"/>
      <c r="C232" s="34"/>
      <c r="D232" s="158" t="s">
        <v>135</v>
      </c>
      <c r="E232" s="34"/>
      <c r="F232" s="159" t="s">
        <v>455</v>
      </c>
      <c r="G232" s="34"/>
      <c r="H232" s="34"/>
      <c r="I232" s="155"/>
      <c r="J232" s="34"/>
      <c r="K232" s="34"/>
      <c r="L232" s="35"/>
      <c r="M232" s="156"/>
      <c r="N232" s="157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135</v>
      </c>
      <c r="AU232" s="19" t="s">
        <v>78</v>
      </c>
    </row>
    <row r="233" spans="2:63" s="12" customFormat="1" ht="22.9" customHeight="1">
      <c r="B233" s="126"/>
      <c r="D233" s="127" t="s">
        <v>67</v>
      </c>
      <c r="E233" s="137" t="s">
        <v>792</v>
      </c>
      <c r="F233" s="137" t="s">
        <v>793</v>
      </c>
      <c r="I233" s="129"/>
      <c r="J233" s="138">
        <f>BK233</f>
        <v>0</v>
      </c>
      <c r="L233" s="126"/>
      <c r="M233" s="131"/>
      <c r="N233" s="132"/>
      <c r="O233" s="132"/>
      <c r="P233" s="133">
        <f>SUM(P234:P236)</f>
        <v>0</v>
      </c>
      <c r="Q233" s="132"/>
      <c r="R233" s="133">
        <f>SUM(R234:R236)</f>
        <v>0</v>
      </c>
      <c r="S233" s="132"/>
      <c r="T233" s="134">
        <f>SUM(T234:T236)</f>
        <v>0</v>
      </c>
      <c r="AR233" s="127" t="s">
        <v>76</v>
      </c>
      <c r="AT233" s="135" t="s">
        <v>67</v>
      </c>
      <c r="AU233" s="135" t="s">
        <v>76</v>
      </c>
      <c r="AY233" s="127" t="s">
        <v>124</v>
      </c>
      <c r="BK233" s="136">
        <f>SUM(BK234:BK236)</f>
        <v>0</v>
      </c>
    </row>
    <row r="234" spans="1:65" s="2" customFormat="1" ht="16.5" customHeight="1">
      <c r="A234" s="34"/>
      <c r="B234" s="139"/>
      <c r="C234" s="140" t="s">
        <v>443</v>
      </c>
      <c r="D234" s="140" t="s">
        <v>126</v>
      </c>
      <c r="E234" s="141" t="s">
        <v>995</v>
      </c>
      <c r="F234" s="142" t="s">
        <v>996</v>
      </c>
      <c r="G234" s="143" t="s">
        <v>161</v>
      </c>
      <c r="H234" s="144">
        <v>30.114</v>
      </c>
      <c r="I234" s="145"/>
      <c r="J234" s="146">
        <f>ROUND(I234*H234,2)</f>
        <v>0</v>
      </c>
      <c r="K234" s="142" t="s">
        <v>130</v>
      </c>
      <c r="L234" s="35"/>
      <c r="M234" s="147" t="s">
        <v>3</v>
      </c>
      <c r="N234" s="148" t="s">
        <v>39</v>
      </c>
      <c r="O234" s="55"/>
      <c r="P234" s="149">
        <f>O234*H234</f>
        <v>0</v>
      </c>
      <c r="Q234" s="149">
        <v>0</v>
      </c>
      <c r="R234" s="149">
        <f>Q234*H234</f>
        <v>0</v>
      </c>
      <c r="S234" s="149">
        <v>0</v>
      </c>
      <c r="T234" s="150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51" t="s">
        <v>131</v>
      </c>
      <c r="AT234" s="151" t="s">
        <v>126</v>
      </c>
      <c r="AU234" s="151" t="s">
        <v>78</v>
      </c>
      <c r="AY234" s="19" t="s">
        <v>124</v>
      </c>
      <c r="BE234" s="152">
        <f>IF(N234="základní",J234,0)</f>
        <v>0</v>
      </c>
      <c r="BF234" s="152">
        <f>IF(N234="snížená",J234,0)</f>
        <v>0</v>
      </c>
      <c r="BG234" s="152">
        <f>IF(N234="zákl. přenesená",J234,0)</f>
        <v>0</v>
      </c>
      <c r="BH234" s="152">
        <f>IF(N234="sníž. přenesená",J234,0)</f>
        <v>0</v>
      </c>
      <c r="BI234" s="152">
        <f>IF(N234="nulová",J234,0)</f>
        <v>0</v>
      </c>
      <c r="BJ234" s="19" t="s">
        <v>76</v>
      </c>
      <c r="BK234" s="152">
        <f>ROUND(I234*H234,2)</f>
        <v>0</v>
      </c>
      <c r="BL234" s="19" t="s">
        <v>131</v>
      </c>
      <c r="BM234" s="151" t="s">
        <v>997</v>
      </c>
    </row>
    <row r="235" spans="1:47" s="2" customFormat="1" ht="39">
      <c r="A235" s="34"/>
      <c r="B235" s="35"/>
      <c r="C235" s="34"/>
      <c r="D235" s="153" t="s">
        <v>133</v>
      </c>
      <c r="E235" s="34"/>
      <c r="F235" s="154" t="s">
        <v>998</v>
      </c>
      <c r="G235" s="34"/>
      <c r="H235" s="34"/>
      <c r="I235" s="155"/>
      <c r="J235" s="34"/>
      <c r="K235" s="34"/>
      <c r="L235" s="35"/>
      <c r="M235" s="156"/>
      <c r="N235" s="157"/>
      <c r="O235" s="55"/>
      <c r="P235" s="55"/>
      <c r="Q235" s="55"/>
      <c r="R235" s="55"/>
      <c r="S235" s="55"/>
      <c r="T235" s="56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9" t="s">
        <v>133</v>
      </c>
      <c r="AU235" s="19" t="s">
        <v>78</v>
      </c>
    </row>
    <row r="236" spans="1:47" s="2" customFormat="1" ht="12">
      <c r="A236" s="34"/>
      <c r="B236" s="35"/>
      <c r="C236" s="34"/>
      <c r="D236" s="158" t="s">
        <v>135</v>
      </c>
      <c r="E236" s="34"/>
      <c r="F236" s="159" t="s">
        <v>999</v>
      </c>
      <c r="G236" s="34"/>
      <c r="H236" s="34"/>
      <c r="I236" s="155"/>
      <c r="J236" s="34"/>
      <c r="K236" s="34"/>
      <c r="L236" s="35"/>
      <c r="M236" s="156"/>
      <c r="N236" s="157"/>
      <c r="O236" s="55"/>
      <c r="P236" s="55"/>
      <c r="Q236" s="55"/>
      <c r="R236" s="55"/>
      <c r="S236" s="55"/>
      <c r="T236" s="56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9" t="s">
        <v>135</v>
      </c>
      <c r="AU236" s="19" t="s">
        <v>78</v>
      </c>
    </row>
    <row r="237" spans="2:63" s="12" customFormat="1" ht="25.9" customHeight="1">
      <c r="B237" s="126"/>
      <c r="D237" s="127" t="s">
        <v>67</v>
      </c>
      <c r="E237" s="128" t="s">
        <v>800</v>
      </c>
      <c r="F237" s="128" t="s">
        <v>801</v>
      </c>
      <c r="I237" s="129"/>
      <c r="J237" s="130">
        <f>BK237</f>
        <v>0</v>
      </c>
      <c r="L237" s="126"/>
      <c r="M237" s="131"/>
      <c r="N237" s="132"/>
      <c r="O237" s="132"/>
      <c r="P237" s="133">
        <f>P238+P260</f>
        <v>0</v>
      </c>
      <c r="Q237" s="132"/>
      <c r="R237" s="133">
        <f>R238+R260</f>
        <v>0.34632824</v>
      </c>
      <c r="S237" s="132"/>
      <c r="T237" s="134">
        <f>T238+T260</f>
        <v>0</v>
      </c>
      <c r="AR237" s="127" t="s">
        <v>78</v>
      </c>
      <c r="AT237" s="135" t="s">
        <v>67</v>
      </c>
      <c r="AU237" s="135" t="s">
        <v>68</v>
      </c>
      <c r="AY237" s="127" t="s">
        <v>124</v>
      </c>
      <c r="BK237" s="136">
        <f>BK238+BK260</f>
        <v>0</v>
      </c>
    </row>
    <row r="238" spans="2:63" s="12" customFormat="1" ht="22.9" customHeight="1">
      <c r="B238" s="126"/>
      <c r="D238" s="127" t="s">
        <v>67</v>
      </c>
      <c r="E238" s="137" t="s">
        <v>829</v>
      </c>
      <c r="F238" s="137" t="s">
        <v>830</v>
      </c>
      <c r="I238" s="129"/>
      <c r="J238" s="138">
        <f>BK238</f>
        <v>0</v>
      </c>
      <c r="L238" s="126"/>
      <c r="M238" s="131"/>
      <c r="N238" s="132"/>
      <c r="O238" s="132"/>
      <c r="P238" s="133">
        <f>SUM(P239:P259)</f>
        <v>0</v>
      </c>
      <c r="Q238" s="132"/>
      <c r="R238" s="133">
        <f>SUM(R239:R259)</f>
        <v>0.26608472</v>
      </c>
      <c r="S238" s="132"/>
      <c r="T238" s="134">
        <f>SUM(T239:T259)</f>
        <v>0</v>
      </c>
      <c r="AR238" s="127" t="s">
        <v>78</v>
      </c>
      <c r="AT238" s="135" t="s">
        <v>67</v>
      </c>
      <c r="AU238" s="135" t="s">
        <v>76</v>
      </c>
      <c r="AY238" s="127" t="s">
        <v>124</v>
      </c>
      <c r="BK238" s="136">
        <f>SUM(BK239:BK259)</f>
        <v>0</v>
      </c>
    </row>
    <row r="239" spans="1:65" s="2" customFormat="1" ht="16.5" customHeight="1">
      <c r="A239" s="34"/>
      <c r="B239" s="139"/>
      <c r="C239" s="140" t="s">
        <v>450</v>
      </c>
      <c r="D239" s="140" t="s">
        <v>126</v>
      </c>
      <c r="E239" s="141" t="s">
        <v>832</v>
      </c>
      <c r="F239" s="142" t="s">
        <v>1000</v>
      </c>
      <c r="G239" s="143" t="s">
        <v>342</v>
      </c>
      <c r="H239" s="144">
        <v>21</v>
      </c>
      <c r="I239" s="145"/>
      <c r="J239" s="146">
        <f>ROUND(I239*H239,2)</f>
        <v>0</v>
      </c>
      <c r="K239" s="142" t="s">
        <v>3</v>
      </c>
      <c r="L239" s="35"/>
      <c r="M239" s="147" t="s">
        <v>3</v>
      </c>
      <c r="N239" s="148" t="s">
        <v>39</v>
      </c>
      <c r="O239" s="55"/>
      <c r="P239" s="149">
        <f>O239*H239</f>
        <v>0</v>
      </c>
      <c r="Q239" s="149">
        <v>0</v>
      </c>
      <c r="R239" s="149">
        <f>Q239*H239</f>
        <v>0</v>
      </c>
      <c r="S239" s="149">
        <v>0</v>
      </c>
      <c r="T239" s="15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1" t="s">
        <v>310</v>
      </c>
      <c r="AT239" s="151" t="s">
        <v>126</v>
      </c>
      <c r="AU239" s="151" t="s">
        <v>78</v>
      </c>
      <c r="AY239" s="19" t="s">
        <v>124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9" t="s">
        <v>76</v>
      </c>
      <c r="BK239" s="152">
        <f>ROUND(I239*H239,2)</f>
        <v>0</v>
      </c>
      <c r="BL239" s="19" t="s">
        <v>310</v>
      </c>
      <c r="BM239" s="151" t="s">
        <v>1001</v>
      </c>
    </row>
    <row r="240" spans="1:47" s="2" customFormat="1" ht="12">
      <c r="A240" s="34"/>
      <c r="B240" s="35"/>
      <c r="C240" s="34"/>
      <c r="D240" s="153" t="s">
        <v>133</v>
      </c>
      <c r="E240" s="34"/>
      <c r="F240" s="154" t="s">
        <v>1000</v>
      </c>
      <c r="G240" s="34"/>
      <c r="H240" s="34"/>
      <c r="I240" s="155"/>
      <c r="J240" s="34"/>
      <c r="K240" s="34"/>
      <c r="L240" s="35"/>
      <c r="M240" s="156"/>
      <c r="N240" s="157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133</v>
      </c>
      <c r="AU240" s="19" t="s">
        <v>78</v>
      </c>
    </row>
    <row r="241" spans="1:65" s="2" customFormat="1" ht="24.2" customHeight="1">
      <c r="A241" s="34"/>
      <c r="B241" s="139"/>
      <c r="C241" s="140" t="s">
        <v>670</v>
      </c>
      <c r="D241" s="140" t="s">
        <v>126</v>
      </c>
      <c r="E241" s="141" t="s">
        <v>1002</v>
      </c>
      <c r="F241" s="142" t="s">
        <v>1003</v>
      </c>
      <c r="G241" s="143" t="s">
        <v>820</v>
      </c>
      <c r="H241" s="144">
        <v>251.412</v>
      </c>
      <c r="I241" s="145"/>
      <c r="J241" s="146">
        <f>ROUND(I241*H241,2)</f>
        <v>0</v>
      </c>
      <c r="K241" s="142" t="s">
        <v>130</v>
      </c>
      <c r="L241" s="35"/>
      <c r="M241" s="147" t="s">
        <v>3</v>
      </c>
      <c r="N241" s="148" t="s">
        <v>39</v>
      </c>
      <c r="O241" s="55"/>
      <c r="P241" s="149">
        <f>O241*H241</f>
        <v>0</v>
      </c>
      <c r="Q241" s="149">
        <v>6E-05</v>
      </c>
      <c r="R241" s="149">
        <f>Q241*H241</f>
        <v>0.015084720000000001</v>
      </c>
      <c r="S241" s="149">
        <v>0</v>
      </c>
      <c r="T241" s="15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310</v>
      </c>
      <c r="AT241" s="151" t="s">
        <v>126</v>
      </c>
      <c r="AU241" s="151" t="s">
        <v>78</v>
      </c>
      <c r="AY241" s="19" t="s">
        <v>124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9" t="s">
        <v>76</v>
      </c>
      <c r="BK241" s="152">
        <f>ROUND(I241*H241,2)</f>
        <v>0</v>
      </c>
      <c r="BL241" s="19" t="s">
        <v>310</v>
      </c>
      <c r="BM241" s="151" t="s">
        <v>1004</v>
      </c>
    </row>
    <row r="242" spans="1:47" s="2" customFormat="1" ht="19.5">
      <c r="A242" s="34"/>
      <c r="B242" s="35"/>
      <c r="C242" s="34"/>
      <c r="D242" s="153" t="s">
        <v>133</v>
      </c>
      <c r="E242" s="34"/>
      <c r="F242" s="154" t="s">
        <v>1005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133</v>
      </c>
      <c r="AU242" s="19" t="s">
        <v>78</v>
      </c>
    </row>
    <row r="243" spans="1:47" s="2" customFormat="1" ht="12">
      <c r="A243" s="34"/>
      <c r="B243" s="35"/>
      <c r="C243" s="34"/>
      <c r="D243" s="158" t="s">
        <v>135</v>
      </c>
      <c r="E243" s="34"/>
      <c r="F243" s="159" t="s">
        <v>1006</v>
      </c>
      <c r="G243" s="34"/>
      <c r="H243" s="34"/>
      <c r="I243" s="155"/>
      <c r="J243" s="34"/>
      <c r="K243" s="34"/>
      <c r="L243" s="35"/>
      <c r="M243" s="156"/>
      <c r="N243" s="157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135</v>
      </c>
      <c r="AU243" s="19" t="s">
        <v>78</v>
      </c>
    </row>
    <row r="244" spans="2:51" s="13" customFormat="1" ht="12">
      <c r="B244" s="160"/>
      <c r="D244" s="153" t="s">
        <v>137</v>
      </c>
      <c r="E244" s="161" t="s">
        <v>3</v>
      </c>
      <c r="F244" s="162" t="s">
        <v>937</v>
      </c>
      <c r="H244" s="161" t="s">
        <v>3</v>
      </c>
      <c r="I244" s="163"/>
      <c r="L244" s="160"/>
      <c r="M244" s="164"/>
      <c r="N244" s="165"/>
      <c r="O244" s="165"/>
      <c r="P244" s="165"/>
      <c r="Q244" s="165"/>
      <c r="R244" s="165"/>
      <c r="S244" s="165"/>
      <c r="T244" s="166"/>
      <c r="AT244" s="161" t="s">
        <v>137</v>
      </c>
      <c r="AU244" s="161" t="s">
        <v>78</v>
      </c>
      <c r="AV244" s="13" t="s">
        <v>76</v>
      </c>
      <c r="AW244" s="13" t="s">
        <v>30</v>
      </c>
      <c r="AX244" s="13" t="s">
        <v>68</v>
      </c>
      <c r="AY244" s="161" t="s">
        <v>124</v>
      </c>
    </row>
    <row r="245" spans="2:51" s="14" customFormat="1" ht="12">
      <c r="B245" s="167"/>
      <c r="D245" s="153" t="s">
        <v>137</v>
      </c>
      <c r="E245" s="168" t="s">
        <v>3</v>
      </c>
      <c r="F245" s="169" t="s">
        <v>1007</v>
      </c>
      <c r="H245" s="170">
        <v>209.412</v>
      </c>
      <c r="I245" s="171"/>
      <c r="L245" s="167"/>
      <c r="M245" s="172"/>
      <c r="N245" s="173"/>
      <c r="O245" s="173"/>
      <c r="P245" s="173"/>
      <c r="Q245" s="173"/>
      <c r="R245" s="173"/>
      <c r="S245" s="173"/>
      <c r="T245" s="174"/>
      <c r="AT245" s="168" t="s">
        <v>137</v>
      </c>
      <c r="AU245" s="168" t="s">
        <v>78</v>
      </c>
      <c r="AV245" s="14" t="s">
        <v>78</v>
      </c>
      <c r="AW245" s="14" t="s">
        <v>30</v>
      </c>
      <c r="AX245" s="14" t="s">
        <v>68</v>
      </c>
      <c r="AY245" s="168" t="s">
        <v>124</v>
      </c>
    </row>
    <row r="246" spans="2:51" s="13" customFormat="1" ht="12">
      <c r="B246" s="160"/>
      <c r="D246" s="153" t="s">
        <v>137</v>
      </c>
      <c r="E246" s="161" t="s">
        <v>3</v>
      </c>
      <c r="F246" s="162" t="s">
        <v>1008</v>
      </c>
      <c r="H246" s="161" t="s">
        <v>3</v>
      </c>
      <c r="I246" s="163"/>
      <c r="L246" s="160"/>
      <c r="M246" s="164"/>
      <c r="N246" s="165"/>
      <c r="O246" s="165"/>
      <c r="P246" s="165"/>
      <c r="Q246" s="165"/>
      <c r="R246" s="165"/>
      <c r="S246" s="165"/>
      <c r="T246" s="166"/>
      <c r="AT246" s="161" t="s">
        <v>137</v>
      </c>
      <c r="AU246" s="161" t="s">
        <v>78</v>
      </c>
      <c r="AV246" s="13" t="s">
        <v>76</v>
      </c>
      <c r="AW246" s="13" t="s">
        <v>30</v>
      </c>
      <c r="AX246" s="13" t="s">
        <v>68</v>
      </c>
      <c r="AY246" s="161" t="s">
        <v>124</v>
      </c>
    </row>
    <row r="247" spans="2:51" s="14" customFormat="1" ht="12">
      <c r="B247" s="167"/>
      <c r="D247" s="153" t="s">
        <v>137</v>
      </c>
      <c r="E247" s="168" t="s">
        <v>3</v>
      </c>
      <c r="F247" s="169" t="s">
        <v>714</v>
      </c>
      <c r="H247" s="170">
        <v>42</v>
      </c>
      <c r="I247" s="171"/>
      <c r="L247" s="167"/>
      <c r="M247" s="172"/>
      <c r="N247" s="173"/>
      <c r="O247" s="173"/>
      <c r="P247" s="173"/>
      <c r="Q247" s="173"/>
      <c r="R247" s="173"/>
      <c r="S247" s="173"/>
      <c r="T247" s="174"/>
      <c r="AT247" s="168" t="s">
        <v>137</v>
      </c>
      <c r="AU247" s="168" t="s">
        <v>78</v>
      </c>
      <c r="AV247" s="14" t="s">
        <v>78</v>
      </c>
      <c r="AW247" s="14" t="s">
        <v>30</v>
      </c>
      <c r="AX247" s="14" t="s">
        <v>68</v>
      </c>
      <c r="AY247" s="168" t="s">
        <v>124</v>
      </c>
    </row>
    <row r="248" spans="2:51" s="15" customFormat="1" ht="12">
      <c r="B248" s="189"/>
      <c r="D248" s="153" t="s">
        <v>137</v>
      </c>
      <c r="E248" s="190" t="s">
        <v>3</v>
      </c>
      <c r="F248" s="191" t="s">
        <v>217</v>
      </c>
      <c r="H248" s="192">
        <v>251.412</v>
      </c>
      <c r="I248" s="193"/>
      <c r="L248" s="189"/>
      <c r="M248" s="194"/>
      <c r="N248" s="195"/>
      <c r="O248" s="195"/>
      <c r="P248" s="195"/>
      <c r="Q248" s="195"/>
      <c r="R248" s="195"/>
      <c r="S248" s="195"/>
      <c r="T248" s="196"/>
      <c r="AT248" s="190" t="s">
        <v>137</v>
      </c>
      <c r="AU248" s="190" t="s">
        <v>78</v>
      </c>
      <c r="AV248" s="15" t="s">
        <v>131</v>
      </c>
      <c r="AW248" s="15" t="s">
        <v>30</v>
      </c>
      <c r="AX248" s="15" t="s">
        <v>76</v>
      </c>
      <c r="AY248" s="190" t="s">
        <v>124</v>
      </c>
    </row>
    <row r="249" spans="1:65" s="2" customFormat="1" ht="24.2" customHeight="1">
      <c r="A249" s="34"/>
      <c r="B249" s="139"/>
      <c r="C249" s="175" t="s">
        <v>677</v>
      </c>
      <c r="D249" s="175" t="s">
        <v>158</v>
      </c>
      <c r="E249" s="176" t="s">
        <v>1009</v>
      </c>
      <c r="F249" s="177" t="s">
        <v>1010</v>
      </c>
      <c r="G249" s="178" t="s">
        <v>161</v>
      </c>
      <c r="H249" s="179">
        <v>0.209</v>
      </c>
      <c r="I249" s="180"/>
      <c r="J249" s="181">
        <f>ROUND(I249*H249,2)</f>
        <v>0</v>
      </c>
      <c r="K249" s="177" t="s">
        <v>130</v>
      </c>
      <c r="L249" s="182"/>
      <c r="M249" s="183" t="s">
        <v>3</v>
      </c>
      <c r="N249" s="184" t="s">
        <v>39</v>
      </c>
      <c r="O249" s="55"/>
      <c r="P249" s="149">
        <f>O249*H249</f>
        <v>0</v>
      </c>
      <c r="Q249" s="149">
        <v>1</v>
      </c>
      <c r="R249" s="149">
        <f>Q249*H249</f>
        <v>0.209</v>
      </c>
      <c r="S249" s="149">
        <v>0</v>
      </c>
      <c r="T249" s="15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51" t="s">
        <v>431</v>
      </c>
      <c r="AT249" s="151" t="s">
        <v>158</v>
      </c>
      <c r="AU249" s="151" t="s">
        <v>78</v>
      </c>
      <c r="AY249" s="19" t="s">
        <v>124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9" t="s">
        <v>76</v>
      </c>
      <c r="BK249" s="152">
        <f>ROUND(I249*H249,2)</f>
        <v>0</v>
      </c>
      <c r="BL249" s="19" t="s">
        <v>310</v>
      </c>
      <c r="BM249" s="151" t="s">
        <v>1011</v>
      </c>
    </row>
    <row r="250" spans="1:47" s="2" customFormat="1" ht="12">
      <c r="A250" s="34"/>
      <c r="B250" s="35"/>
      <c r="C250" s="34"/>
      <c r="D250" s="153" t="s">
        <v>133</v>
      </c>
      <c r="E250" s="34"/>
      <c r="F250" s="154" t="s">
        <v>1010</v>
      </c>
      <c r="G250" s="34"/>
      <c r="H250" s="34"/>
      <c r="I250" s="155"/>
      <c r="J250" s="34"/>
      <c r="K250" s="34"/>
      <c r="L250" s="35"/>
      <c r="M250" s="156"/>
      <c r="N250" s="157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133</v>
      </c>
      <c r="AU250" s="19" t="s">
        <v>78</v>
      </c>
    </row>
    <row r="251" spans="2:51" s="13" customFormat="1" ht="12">
      <c r="B251" s="160"/>
      <c r="D251" s="153" t="s">
        <v>137</v>
      </c>
      <c r="E251" s="161" t="s">
        <v>3</v>
      </c>
      <c r="F251" s="162" t="s">
        <v>937</v>
      </c>
      <c r="H251" s="161" t="s">
        <v>3</v>
      </c>
      <c r="I251" s="163"/>
      <c r="L251" s="160"/>
      <c r="M251" s="164"/>
      <c r="N251" s="165"/>
      <c r="O251" s="165"/>
      <c r="P251" s="165"/>
      <c r="Q251" s="165"/>
      <c r="R251" s="165"/>
      <c r="S251" s="165"/>
      <c r="T251" s="166"/>
      <c r="AT251" s="161" t="s">
        <v>137</v>
      </c>
      <c r="AU251" s="161" t="s">
        <v>78</v>
      </c>
      <c r="AV251" s="13" t="s">
        <v>76</v>
      </c>
      <c r="AW251" s="13" t="s">
        <v>30</v>
      </c>
      <c r="AX251" s="13" t="s">
        <v>68</v>
      </c>
      <c r="AY251" s="161" t="s">
        <v>124</v>
      </c>
    </row>
    <row r="252" spans="2:51" s="14" customFormat="1" ht="12">
      <c r="B252" s="167"/>
      <c r="D252" s="153" t="s">
        <v>137</v>
      </c>
      <c r="E252" s="168" t="s">
        <v>3</v>
      </c>
      <c r="F252" s="169" t="s">
        <v>1012</v>
      </c>
      <c r="H252" s="170">
        <v>0.209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8" t="s">
        <v>137</v>
      </c>
      <c r="AU252" s="168" t="s">
        <v>78</v>
      </c>
      <c r="AV252" s="14" t="s">
        <v>78</v>
      </c>
      <c r="AW252" s="14" t="s">
        <v>30</v>
      </c>
      <c r="AX252" s="14" t="s">
        <v>76</v>
      </c>
      <c r="AY252" s="168" t="s">
        <v>124</v>
      </c>
    </row>
    <row r="253" spans="1:65" s="2" customFormat="1" ht="16.5" customHeight="1">
      <c r="A253" s="34"/>
      <c r="B253" s="139"/>
      <c r="C253" s="175" t="s">
        <v>685</v>
      </c>
      <c r="D253" s="175" t="s">
        <v>158</v>
      </c>
      <c r="E253" s="176" t="s">
        <v>1013</v>
      </c>
      <c r="F253" s="177" t="s">
        <v>1014</v>
      </c>
      <c r="G253" s="178" t="s">
        <v>161</v>
      </c>
      <c r="H253" s="179">
        <v>0.042</v>
      </c>
      <c r="I253" s="180"/>
      <c r="J253" s="181">
        <f>ROUND(I253*H253,2)</f>
        <v>0</v>
      </c>
      <c r="K253" s="177" t="s">
        <v>130</v>
      </c>
      <c r="L253" s="182"/>
      <c r="M253" s="183" t="s">
        <v>3</v>
      </c>
      <c r="N253" s="184" t="s">
        <v>39</v>
      </c>
      <c r="O253" s="55"/>
      <c r="P253" s="149">
        <f>O253*H253</f>
        <v>0</v>
      </c>
      <c r="Q253" s="149">
        <v>1</v>
      </c>
      <c r="R253" s="149">
        <f>Q253*H253</f>
        <v>0.042</v>
      </c>
      <c r="S253" s="149">
        <v>0</v>
      </c>
      <c r="T253" s="15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1" t="s">
        <v>431</v>
      </c>
      <c r="AT253" s="151" t="s">
        <v>158</v>
      </c>
      <c r="AU253" s="151" t="s">
        <v>78</v>
      </c>
      <c r="AY253" s="19" t="s">
        <v>124</v>
      </c>
      <c r="BE253" s="152">
        <f>IF(N253="základní",J253,0)</f>
        <v>0</v>
      </c>
      <c r="BF253" s="152">
        <f>IF(N253="snížená",J253,0)</f>
        <v>0</v>
      </c>
      <c r="BG253" s="152">
        <f>IF(N253="zákl. přenesená",J253,0)</f>
        <v>0</v>
      </c>
      <c r="BH253" s="152">
        <f>IF(N253="sníž. přenesená",J253,0)</f>
        <v>0</v>
      </c>
      <c r="BI253" s="152">
        <f>IF(N253="nulová",J253,0)</f>
        <v>0</v>
      </c>
      <c r="BJ253" s="19" t="s">
        <v>76</v>
      </c>
      <c r="BK253" s="152">
        <f>ROUND(I253*H253,2)</f>
        <v>0</v>
      </c>
      <c r="BL253" s="19" t="s">
        <v>310</v>
      </c>
      <c r="BM253" s="151" t="s">
        <v>1015</v>
      </c>
    </row>
    <row r="254" spans="1:47" s="2" customFormat="1" ht="12">
      <c r="A254" s="34"/>
      <c r="B254" s="35"/>
      <c r="C254" s="34"/>
      <c r="D254" s="153" t="s">
        <v>133</v>
      </c>
      <c r="E254" s="34"/>
      <c r="F254" s="154" t="s">
        <v>1014</v>
      </c>
      <c r="G254" s="34"/>
      <c r="H254" s="34"/>
      <c r="I254" s="155"/>
      <c r="J254" s="34"/>
      <c r="K254" s="34"/>
      <c r="L254" s="35"/>
      <c r="M254" s="156"/>
      <c r="N254" s="157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133</v>
      </c>
      <c r="AU254" s="19" t="s">
        <v>78</v>
      </c>
    </row>
    <row r="255" spans="2:51" s="13" customFormat="1" ht="12">
      <c r="B255" s="160"/>
      <c r="D255" s="153" t="s">
        <v>137</v>
      </c>
      <c r="E255" s="161" t="s">
        <v>3</v>
      </c>
      <c r="F255" s="162" t="s">
        <v>1008</v>
      </c>
      <c r="H255" s="161" t="s">
        <v>3</v>
      </c>
      <c r="I255" s="163"/>
      <c r="L255" s="160"/>
      <c r="M255" s="164"/>
      <c r="N255" s="165"/>
      <c r="O255" s="165"/>
      <c r="P255" s="165"/>
      <c r="Q255" s="165"/>
      <c r="R255" s="165"/>
      <c r="S255" s="165"/>
      <c r="T255" s="166"/>
      <c r="AT255" s="161" t="s">
        <v>137</v>
      </c>
      <c r="AU255" s="161" t="s">
        <v>78</v>
      </c>
      <c r="AV255" s="13" t="s">
        <v>76</v>
      </c>
      <c r="AW255" s="13" t="s">
        <v>30</v>
      </c>
      <c r="AX255" s="13" t="s">
        <v>68</v>
      </c>
      <c r="AY255" s="161" t="s">
        <v>124</v>
      </c>
    </row>
    <row r="256" spans="2:51" s="14" customFormat="1" ht="12">
      <c r="B256" s="167"/>
      <c r="D256" s="153" t="s">
        <v>137</v>
      </c>
      <c r="E256" s="168" t="s">
        <v>3</v>
      </c>
      <c r="F256" s="169" t="s">
        <v>1016</v>
      </c>
      <c r="H256" s="170">
        <v>0.042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8" t="s">
        <v>137</v>
      </c>
      <c r="AU256" s="168" t="s">
        <v>78</v>
      </c>
      <c r="AV256" s="14" t="s">
        <v>78</v>
      </c>
      <c r="AW256" s="14" t="s">
        <v>30</v>
      </c>
      <c r="AX256" s="14" t="s">
        <v>76</v>
      </c>
      <c r="AY256" s="168" t="s">
        <v>124</v>
      </c>
    </row>
    <row r="257" spans="1:65" s="2" customFormat="1" ht="24.2" customHeight="1">
      <c r="A257" s="34"/>
      <c r="B257" s="139"/>
      <c r="C257" s="140" t="s">
        <v>693</v>
      </c>
      <c r="D257" s="140" t="s">
        <v>126</v>
      </c>
      <c r="E257" s="141" t="s">
        <v>1017</v>
      </c>
      <c r="F257" s="142" t="s">
        <v>1018</v>
      </c>
      <c r="G257" s="143" t="s">
        <v>161</v>
      </c>
      <c r="H257" s="144">
        <v>0.266</v>
      </c>
      <c r="I257" s="145"/>
      <c r="J257" s="146">
        <f>ROUND(I257*H257,2)</f>
        <v>0</v>
      </c>
      <c r="K257" s="142" t="s">
        <v>130</v>
      </c>
      <c r="L257" s="35"/>
      <c r="M257" s="147" t="s">
        <v>3</v>
      </c>
      <c r="N257" s="148" t="s">
        <v>39</v>
      </c>
      <c r="O257" s="55"/>
      <c r="P257" s="149">
        <f>O257*H257</f>
        <v>0</v>
      </c>
      <c r="Q257" s="149">
        <v>0</v>
      </c>
      <c r="R257" s="149">
        <f>Q257*H257</f>
        <v>0</v>
      </c>
      <c r="S257" s="149">
        <v>0</v>
      </c>
      <c r="T257" s="15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1" t="s">
        <v>310</v>
      </c>
      <c r="AT257" s="151" t="s">
        <v>126</v>
      </c>
      <c r="AU257" s="151" t="s">
        <v>78</v>
      </c>
      <c r="AY257" s="19" t="s">
        <v>124</v>
      </c>
      <c r="BE257" s="152">
        <f>IF(N257="základní",J257,0)</f>
        <v>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19" t="s">
        <v>76</v>
      </c>
      <c r="BK257" s="152">
        <f>ROUND(I257*H257,2)</f>
        <v>0</v>
      </c>
      <c r="BL257" s="19" t="s">
        <v>310</v>
      </c>
      <c r="BM257" s="151" t="s">
        <v>1019</v>
      </c>
    </row>
    <row r="258" spans="1:47" s="2" customFormat="1" ht="29.25">
      <c r="A258" s="34"/>
      <c r="B258" s="35"/>
      <c r="C258" s="34"/>
      <c r="D258" s="153" t="s">
        <v>133</v>
      </c>
      <c r="E258" s="34"/>
      <c r="F258" s="154" t="s">
        <v>1020</v>
      </c>
      <c r="G258" s="34"/>
      <c r="H258" s="34"/>
      <c r="I258" s="155"/>
      <c r="J258" s="34"/>
      <c r="K258" s="34"/>
      <c r="L258" s="35"/>
      <c r="M258" s="156"/>
      <c r="N258" s="157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133</v>
      </c>
      <c r="AU258" s="19" t="s">
        <v>78</v>
      </c>
    </row>
    <row r="259" spans="1:47" s="2" customFormat="1" ht="12">
      <c r="A259" s="34"/>
      <c r="B259" s="35"/>
      <c r="C259" s="34"/>
      <c r="D259" s="158" t="s">
        <v>135</v>
      </c>
      <c r="E259" s="34"/>
      <c r="F259" s="159" t="s">
        <v>1021</v>
      </c>
      <c r="G259" s="34"/>
      <c r="H259" s="34"/>
      <c r="I259" s="155"/>
      <c r="J259" s="34"/>
      <c r="K259" s="34"/>
      <c r="L259" s="35"/>
      <c r="M259" s="156"/>
      <c r="N259" s="157"/>
      <c r="O259" s="55"/>
      <c r="P259" s="55"/>
      <c r="Q259" s="55"/>
      <c r="R259" s="55"/>
      <c r="S259" s="55"/>
      <c r="T259" s="56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9" t="s">
        <v>135</v>
      </c>
      <c r="AU259" s="19" t="s">
        <v>78</v>
      </c>
    </row>
    <row r="260" spans="2:63" s="12" customFormat="1" ht="22.9" customHeight="1">
      <c r="B260" s="126"/>
      <c r="D260" s="127" t="s">
        <v>67</v>
      </c>
      <c r="E260" s="137" t="s">
        <v>1022</v>
      </c>
      <c r="F260" s="137" t="s">
        <v>1023</v>
      </c>
      <c r="I260" s="129"/>
      <c r="J260" s="138">
        <f>BK260</f>
        <v>0</v>
      </c>
      <c r="L260" s="126"/>
      <c r="M260" s="131"/>
      <c r="N260" s="132"/>
      <c r="O260" s="132"/>
      <c r="P260" s="133">
        <f>SUM(P261:P283)</f>
        <v>0</v>
      </c>
      <c r="Q260" s="132"/>
      <c r="R260" s="133">
        <f>SUM(R261:R283)</f>
        <v>0.08024352</v>
      </c>
      <c r="S260" s="132"/>
      <c r="T260" s="134">
        <f>SUM(T261:T283)</f>
        <v>0</v>
      </c>
      <c r="AR260" s="127" t="s">
        <v>78</v>
      </c>
      <c r="AT260" s="135" t="s">
        <v>67</v>
      </c>
      <c r="AU260" s="135" t="s">
        <v>76</v>
      </c>
      <c r="AY260" s="127" t="s">
        <v>124</v>
      </c>
      <c r="BK260" s="136">
        <f>SUM(BK261:BK283)</f>
        <v>0</v>
      </c>
    </row>
    <row r="261" spans="1:65" s="2" customFormat="1" ht="24.2" customHeight="1">
      <c r="A261" s="34"/>
      <c r="B261" s="139"/>
      <c r="C261" s="140" t="s">
        <v>701</v>
      </c>
      <c r="D261" s="140" t="s">
        <v>126</v>
      </c>
      <c r="E261" s="141" t="s">
        <v>1024</v>
      </c>
      <c r="F261" s="142" t="s">
        <v>1025</v>
      </c>
      <c r="G261" s="143" t="s">
        <v>129</v>
      </c>
      <c r="H261" s="144">
        <v>184</v>
      </c>
      <c r="I261" s="145"/>
      <c r="J261" s="146">
        <f>ROUND(I261*H261,2)</f>
        <v>0</v>
      </c>
      <c r="K261" s="142" t="s">
        <v>130</v>
      </c>
      <c r="L261" s="35"/>
      <c r="M261" s="147" t="s">
        <v>3</v>
      </c>
      <c r="N261" s="148" t="s">
        <v>39</v>
      </c>
      <c r="O261" s="55"/>
      <c r="P261" s="149">
        <f>O261*H261</f>
        <v>0</v>
      </c>
      <c r="Q261" s="149">
        <v>0.00013</v>
      </c>
      <c r="R261" s="149">
        <f>Q261*H261</f>
        <v>0.023919999999999997</v>
      </c>
      <c r="S261" s="149">
        <v>0</v>
      </c>
      <c r="T261" s="150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51" t="s">
        <v>310</v>
      </c>
      <c r="AT261" s="151" t="s">
        <v>126</v>
      </c>
      <c r="AU261" s="151" t="s">
        <v>78</v>
      </c>
      <c r="AY261" s="19" t="s">
        <v>124</v>
      </c>
      <c r="BE261" s="152">
        <f>IF(N261="základní",J261,0)</f>
        <v>0</v>
      </c>
      <c r="BF261" s="152">
        <f>IF(N261="snížená",J261,0)</f>
        <v>0</v>
      </c>
      <c r="BG261" s="152">
        <f>IF(N261="zákl. přenesená",J261,0)</f>
        <v>0</v>
      </c>
      <c r="BH261" s="152">
        <f>IF(N261="sníž. přenesená",J261,0)</f>
        <v>0</v>
      </c>
      <c r="BI261" s="152">
        <f>IF(N261="nulová",J261,0)</f>
        <v>0</v>
      </c>
      <c r="BJ261" s="19" t="s">
        <v>76</v>
      </c>
      <c r="BK261" s="152">
        <f>ROUND(I261*H261,2)</f>
        <v>0</v>
      </c>
      <c r="BL261" s="19" t="s">
        <v>310</v>
      </c>
      <c r="BM261" s="151" t="s">
        <v>1026</v>
      </c>
    </row>
    <row r="262" spans="1:47" s="2" customFormat="1" ht="12">
      <c r="A262" s="34"/>
      <c r="B262" s="35"/>
      <c r="C262" s="34"/>
      <c r="D262" s="153" t="s">
        <v>133</v>
      </c>
      <c r="E262" s="34"/>
      <c r="F262" s="154" t="s">
        <v>1027</v>
      </c>
      <c r="G262" s="34"/>
      <c r="H262" s="34"/>
      <c r="I262" s="155"/>
      <c r="J262" s="34"/>
      <c r="K262" s="34"/>
      <c r="L262" s="35"/>
      <c r="M262" s="156"/>
      <c r="N262" s="157"/>
      <c r="O262" s="55"/>
      <c r="P262" s="55"/>
      <c r="Q262" s="55"/>
      <c r="R262" s="55"/>
      <c r="S262" s="55"/>
      <c r="T262" s="56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9" t="s">
        <v>133</v>
      </c>
      <c r="AU262" s="19" t="s">
        <v>78</v>
      </c>
    </row>
    <row r="263" spans="1:47" s="2" customFormat="1" ht="12">
      <c r="A263" s="34"/>
      <c r="B263" s="35"/>
      <c r="C263" s="34"/>
      <c r="D263" s="158" t="s">
        <v>135</v>
      </c>
      <c r="E263" s="34"/>
      <c r="F263" s="159" t="s">
        <v>1028</v>
      </c>
      <c r="G263" s="34"/>
      <c r="H263" s="34"/>
      <c r="I263" s="155"/>
      <c r="J263" s="34"/>
      <c r="K263" s="34"/>
      <c r="L263" s="35"/>
      <c r="M263" s="156"/>
      <c r="N263" s="157"/>
      <c r="O263" s="55"/>
      <c r="P263" s="55"/>
      <c r="Q263" s="55"/>
      <c r="R263" s="55"/>
      <c r="S263" s="55"/>
      <c r="T263" s="56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9" t="s">
        <v>135</v>
      </c>
      <c r="AU263" s="19" t="s">
        <v>78</v>
      </c>
    </row>
    <row r="264" spans="2:51" s="13" customFormat="1" ht="12">
      <c r="B264" s="160"/>
      <c r="D264" s="153" t="s">
        <v>137</v>
      </c>
      <c r="E264" s="161" t="s">
        <v>3</v>
      </c>
      <c r="F264" s="162" t="s">
        <v>1029</v>
      </c>
      <c r="H264" s="161" t="s">
        <v>3</v>
      </c>
      <c r="I264" s="163"/>
      <c r="L264" s="160"/>
      <c r="M264" s="164"/>
      <c r="N264" s="165"/>
      <c r="O264" s="165"/>
      <c r="P264" s="165"/>
      <c r="Q264" s="165"/>
      <c r="R264" s="165"/>
      <c r="S264" s="165"/>
      <c r="T264" s="166"/>
      <c r="AT264" s="161" t="s">
        <v>137</v>
      </c>
      <c r="AU264" s="161" t="s">
        <v>78</v>
      </c>
      <c r="AV264" s="13" t="s">
        <v>76</v>
      </c>
      <c r="AW264" s="13" t="s">
        <v>30</v>
      </c>
      <c r="AX264" s="13" t="s">
        <v>68</v>
      </c>
      <c r="AY264" s="161" t="s">
        <v>124</v>
      </c>
    </row>
    <row r="265" spans="2:51" s="14" customFormat="1" ht="12">
      <c r="B265" s="167"/>
      <c r="D265" s="153" t="s">
        <v>137</v>
      </c>
      <c r="E265" s="168" t="s">
        <v>3</v>
      </c>
      <c r="F265" s="169" t="s">
        <v>1030</v>
      </c>
      <c r="H265" s="170">
        <v>92</v>
      </c>
      <c r="I265" s="171"/>
      <c r="L265" s="167"/>
      <c r="M265" s="172"/>
      <c r="N265" s="173"/>
      <c r="O265" s="173"/>
      <c r="P265" s="173"/>
      <c r="Q265" s="173"/>
      <c r="R265" s="173"/>
      <c r="S265" s="173"/>
      <c r="T265" s="174"/>
      <c r="AT265" s="168" t="s">
        <v>137</v>
      </c>
      <c r="AU265" s="168" t="s">
        <v>78</v>
      </c>
      <c r="AV265" s="14" t="s">
        <v>78</v>
      </c>
      <c r="AW265" s="14" t="s">
        <v>30</v>
      </c>
      <c r="AX265" s="14" t="s">
        <v>76</v>
      </c>
      <c r="AY265" s="168" t="s">
        <v>124</v>
      </c>
    </row>
    <row r="266" spans="2:51" s="14" customFormat="1" ht="12">
      <c r="B266" s="167"/>
      <c r="D266" s="153" t="s">
        <v>137</v>
      </c>
      <c r="F266" s="169" t="s">
        <v>1031</v>
      </c>
      <c r="H266" s="170">
        <v>184</v>
      </c>
      <c r="I266" s="171"/>
      <c r="L266" s="167"/>
      <c r="M266" s="172"/>
      <c r="N266" s="173"/>
      <c r="O266" s="173"/>
      <c r="P266" s="173"/>
      <c r="Q266" s="173"/>
      <c r="R266" s="173"/>
      <c r="S266" s="173"/>
      <c r="T266" s="174"/>
      <c r="AT266" s="168" t="s">
        <v>137</v>
      </c>
      <c r="AU266" s="168" t="s">
        <v>78</v>
      </c>
      <c r="AV266" s="14" t="s">
        <v>78</v>
      </c>
      <c r="AW266" s="14" t="s">
        <v>4</v>
      </c>
      <c r="AX266" s="14" t="s">
        <v>76</v>
      </c>
      <c r="AY266" s="168" t="s">
        <v>124</v>
      </c>
    </row>
    <row r="267" spans="1:65" s="2" customFormat="1" ht="24.2" customHeight="1">
      <c r="A267" s="34"/>
      <c r="B267" s="139"/>
      <c r="C267" s="140" t="s">
        <v>706</v>
      </c>
      <c r="D267" s="140" t="s">
        <v>126</v>
      </c>
      <c r="E267" s="141" t="s">
        <v>1032</v>
      </c>
      <c r="F267" s="142" t="s">
        <v>1033</v>
      </c>
      <c r="G267" s="143" t="s">
        <v>129</v>
      </c>
      <c r="H267" s="144">
        <v>184</v>
      </c>
      <c r="I267" s="145"/>
      <c r="J267" s="146">
        <f>ROUND(I267*H267,2)</f>
        <v>0</v>
      </c>
      <c r="K267" s="142" t="s">
        <v>130</v>
      </c>
      <c r="L267" s="35"/>
      <c r="M267" s="147" t="s">
        <v>3</v>
      </c>
      <c r="N267" s="148" t="s">
        <v>39</v>
      </c>
      <c r="O267" s="55"/>
      <c r="P267" s="149">
        <f>O267*H267</f>
        <v>0</v>
      </c>
      <c r="Q267" s="149">
        <v>0.00029</v>
      </c>
      <c r="R267" s="149">
        <f>Q267*H267</f>
        <v>0.05336</v>
      </c>
      <c r="S267" s="149">
        <v>0</v>
      </c>
      <c r="T267" s="150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51" t="s">
        <v>310</v>
      </c>
      <c r="AT267" s="151" t="s">
        <v>126</v>
      </c>
      <c r="AU267" s="151" t="s">
        <v>78</v>
      </c>
      <c r="AY267" s="19" t="s">
        <v>124</v>
      </c>
      <c r="BE267" s="152">
        <f>IF(N267="základní",J267,0)</f>
        <v>0</v>
      </c>
      <c r="BF267" s="152">
        <f>IF(N267="snížená",J267,0)</f>
        <v>0</v>
      </c>
      <c r="BG267" s="152">
        <f>IF(N267="zákl. přenesená",J267,0)</f>
        <v>0</v>
      </c>
      <c r="BH267" s="152">
        <f>IF(N267="sníž. přenesená",J267,0)</f>
        <v>0</v>
      </c>
      <c r="BI267" s="152">
        <f>IF(N267="nulová",J267,0)</f>
        <v>0</v>
      </c>
      <c r="BJ267" s="19" t="s">
        <v>76</v>
      </c>
      <c r="BK267" s="152">
        <f>ROUND(I267*H267,2)</f>
        <v>0</v>
      </c>
      <c r="BL267" s="19" t="s">
        <v>310</v>
      </c>
      <c r="BM267" s="151" t="s">
        <v>1034</v>
      </c>
    </row>
    <row r="268" spans="1:47" s="2" customFormat="1" ht="19.5">
      <c r="A268" s="34"/>
      <c r="B268" s="35"/>
      <c r="C268" s="34"/>
      <c r="D268" s="153" t="s">
        <v>133</v>
      </c>
      <c r="E268" s="34"/>
      <c r="F268" s="154" t="s">
        <v>1035</v>
      </c>
      <c r="G268" s="34"/>
      <c r="H268" s="34"/>
      <c r="I268" s="155"/>
      <c r="J268" s="34"/>
      <c r="K268" s="34"/>
      <c r="L268" s="35"/>
      <c r="M268" s="156"/>
      <c r="N268" s="157"/>
      <c r="O268" s="55"/>
      <c r="P268" s="55"/>
      <c r="Q268" s="55"/>
      <c r="R268" s="55"/>
      <c r="S268" s="55"/>
      <c r="T268" s="56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9" t="s">
        <v>133</v>
      </c>
      <c r="AU268" s="19" t="s">
        <v>78</v>
      </c>
    </row>
    <row r="269" spans="1:47" s="2" customFormat="1" ht="12">
      <c r="A269" s="34"/>
      <c r="B269" s="35"/>
      <c r="C269" s="34"/>
      <c r="D269" s="158" t="s">
        <v>135</v>
      </c>
      <c r="E269" s="34"/>
      <c r="F269" s="159" t="s">
        <v>1036</v>
      </c>
      <c r="G269" s="34"/>
      <c r="H269" s="34"/>
      <c r="I269" s="155"/>
      <c r="J269" s="34"/>
      <c r="K269" s="34"/>
      <c r="L269" s="35"/>
      <c r="M269" s="156"/>
      <c r="N269" s="157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135</v>
      </c>
      <c r="AU269" s="19" t="s">
        <v>78</v>
      </c>
    </row>
    <row r="270" spans="1:65" s="2" customFormat="1" ht="24.2" customHeight="1">
      <c r="A270" s="34"/>
      <c r="B270" s="139"/>
      <c r="C270" s="140" t="s">
        <v>714</v>
      </c>
      <c r="D270" s="140" t="s">
        <v>126</v>
      </c>
      <c r="E270" s="141" t="s">
        <v>1037</v>
      </c>
      <c r="F270" s="142" t="s">
        <v>1038</v>
      </c>
      <c r="G270" s="143" t="s">
        <v>129</v>
      </c>
      <c r="H270" s="144">
        <v>6.048</v>
      </c>
      <c r="I270" s="145"/>
      <c r="J270" s="146">
        <f>ROUND(I270*H270,2)</f>
        <v>0</v>
      </c>
      <c r="K270" s="142" t="s">
        <v>130</v>
      </c>
      <c r="L270" s="35"/>
      <c r="M270" s="147" t="s">
        <v>3</v>
      </c>
      <c r="N270" s="148" t="s">
        <v>39</v>
      </c>
      <c r="O270" s="55"/>
      <c r="P270" s="149">
        <f>O270*H270</f>
        <v>0</v>
      </c>
      <c r="Q270" s="149">
        <v>8E-05</v>
      </c>
      <c r="R270" s="149">
        <f>Q270*H270</f>
        <v>0.00048384000000000003</v>
      </c>
      <c r="S270" s="149">
        <v>0</v>
      </c>
      <c r="T270" s="15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310</v>
      </c>
      <c r="AT270" s="151" t="s">
        <v>126</v>
      </c>
      <c r="AU270" s="151" t="s">
        <v>78</v>
      </c>
      <c r="AY270" s="19" t="s">
        <v>124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9" t="s">
        <v>76</v>
      </c>
      <c r="BK270" s="152">
        <f>ROUND(I270*H270,2)</f>
        <v>0</v>
      </c>
      <c r="BL270" s="19" t="s">
        <v>310</v>
      </c>
      <c r="BM270" s="151" t="s">
        <v>1039</v>
      </c>
    </row>
    <row r="271" spans="1:47" s="2" customFormat="1" ht="19.5">
      <c r="A271" s="34"/>
      <c r="B271" s="35"/>
      <c r="C271" s="34"/>
      <c r="D271" s="153" t="s">
        <v>133</v>
      </c>
      <c r="E271" s="34"/>
      <c r="F271" s="154" t="s">
        <v>1040</v>
      </c>
      <c r="G271" s="34"/>
      <c r="H271" s="34"/>
      <c r="I271" s="155"/>
      <c r="J271" s="34"/>
      <c r="K271" s="34"/>
      <c r="L271" s="35"/>
      <c r="M271" s="156"/>
      <c r="N271" s="157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9" t="s">
        <v>133</v>
      </c>
      <c r="AU271" s="19" t="s">
        <v>78</v>
      </c>
    </row>
    <row r="272" spans="1:47" s="2" customFormat="1" ht="12">
      <c r="A272" s="34"/>
      <c r="B272" s="35"/>
      <c r="C272" s="34"/>
      <c r="D272" s="158" t="s">
        <v>135</v>
      </c>
      <c r="E272" s="34"/>
      <c r="F272" s="159" t="s">
        <v>1041</v>
      </c>
      <c r="G272" s="34"/>
      <c r="H272" s="34"/>
      <c r="I272" s="155"/>
      <c r="J272" s="34"/>
      <c r="K272" s="34"/>
      <c r="L272" s="35"/>
      <c r="M272" s="156"/>
      <c r="N272" s="157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135</v>
      </c>
      <c r="AU272" s="19" t="s">
        <v>78</v>
      </c>
    </row>
    <row r="273" spans="2:51" s="13" customFormat="1" ht="12">
      <c r="B273" s="160"/>
      <c r="D273" s="153" t="s">
        <v>137</v>
      </c>
      <c r="E273" s="161" t="s">
        <v>3</v>
      </c>
      <c r="F273" s="162" t="s">
        <v>937</v>
      </c>
      <c r="H273" s="161" t="s">
        <v>3</v>
      </c>
      <c r="I273" s="163"/>
      <c r="L273" s="160"/>
      <c r="M273" s="164"/>
      <c r="N273" s="165"/>
      <c r="O273" s="165"/>
      <c r="P273" s="165"/>
      <c r="Q273" s="165"/>
      <c r="R273" s="165"/>
      <c r="S273" s="165"/>
      <c r="T273" s="166"/>
      <c r="AT273" s="161" t="s">
        <v>137</v>
      </c>
      <c r="AU273" s="161" t="s">
        <v>78</v>
      </c>
      <c r="AV273" s="13" t="s">
        <v>76</v>
      </c>
      <c r="AW273" s="13" t="s">
        <v>30</v>
      </c>
      <c r="AX273" s="13" t="s">
        <v>68</v>
      </c>
      <c r="AY273" s="161" t="s">
        <v>124</v>
      </c>
    </row>
    <row r="274" spans="2:51" s="14" customFormat="1" ht="12">
      <c r="B274" s="167"/>
      <c r="D274" s="153" t="s">
        <v>137</v>
      </c>
      <c r="E274" s="168" t="s">
        <v>3</v>
      </c>
      <c r="F274" s="169" t="s">
        <v>1042</v>
      </c>
      <c r="H274" s="170">
        <v>6.048</v>
      </c>
      <c r="I274" s="171"/>
      <c r="L274" s="167"/>
      <c r="M274" s="172"/>
      <c r="N274" s="173"/>
      <c r="O274" s="173"/>
      <c r="P274" s="173"/>
      <c r="Q274" s="173"/>
      <c r="R274" s="173"/>
      <c r="S274" s="173"/>
      <c r="T274" s="174"/>
      <c r="AT274" s="168" t="s">
        <v>137</v>
      </c>
      <c r="AU274" s="168" t="s">
        <v>78</v>
      </c>
      <c r="AV274" s="14" t="s">
        <v>78</v>
      </c>
      <c r="AW274" s="14" t="s">
        <v>30</v>
      </c>
      <c r="AX274" s="14" t="s">
        <v>76</v>
      </c>
      <c r="AY274" s="168" t="s">
        <v>124</v>
      </c>
    </row>
    <row r="275" spans="1:65" s="2" customFormat="1" ht="24.2" customHeight="1">
      <c r="A275" s="34"/>
      <c r="B275" s="139"/>
      <c r="C275" s="140" t="s">
        <v>290</v>
      </c>
      <c r="D275" s="140" t="s">
        <v>126</v>
      </c>
      <c r="E275" s="141" t="s">
        <v>1043</v>
      </c>
      <c r="F275" s="142" t="s">
        <v>1044</v>
      </c>
      <c r="G275" s="143" t="s">
        <v>129</v>
      </c>
      <c r="H275" s="144">
        <v>6.048</v>
      </c>
      <c r="I275" s="145"/>
      <c r="J275" s="146">
        <f>ROUND(I275*H275,2)</f>
        <v>0</v>
      </c>
      <c r="K275" s="142" t="s">
        <v>130</v>
      </c>
      <c r="L275" s="35"/>
      <c r="M275" s="147" t="s">
        <v>3</v>
      </c>
      <c r="N275" s="148" t="s">
        <v>39</v>
      </c>
      <c r="O275" s="55"/>
      <c r="P275" s="149">
        <f>O275*H275</f>
        <v>0</v>
      </c>
      <c r="Q275" s="149">
        <v>0.00017</v>
      </c>
      <c r="R275" s="149">
        <f>Q275*H275</f>
        <v>0.0010281600000000002</v>
      </c>
      <c r="S275" s="149">
        <v>0</v>
      </c>
      <c r="T275" s="150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51" t="s">
        <v>310</v>
      </c>
      <c r="AT275" s="151" t="s">
        <v>126</v>
      </c>
      <c r="AU275" s="151" t="s">
        <v>78</v>
      </c>
      <c r="AY275" s="19" t="s">
        <v>124</v>
      </c>
      <c r="BE275" s="152">
        <f>IF(N275="základní",J275,0)</f>
        <v>0</v>
      </c>
      <c r="BF275" s="152">
        <f>IF(N275="snížená",J275,0)</f>
        <v>0</v>
      </c>
      <c r="BG275" s="152">
        <f>IF(N275="zákl. přenesená",J275,0)</f>
        <v>0</v>
      </c>
      <c r="BH275" s="152">
        <f>IF(N275="sníž. přenesená",J275,0)</f>
        <v>0</v>
      </c>
      <c r="BI275" s="152">
        <f>IF(N275="nulová",J275,0)</f>
        <v>0</v>
      </c>
      <c r="BJ275" s="19" t="s">
        <v>76</v>
      </c>
      <c r="BK275" s="152">
        <f>ROUND(I275*H275,2)</f>
        <v>0</v>
      </c>
      <c r="BL275" s="19" t="s">
        <v>310</v>
      </c>
      <c r="BM275" s="151" t="s">
        <v>1045</v>
      </c>
    </row>
    <row r="276" spans="1:47" s="2" customFormat="1" ht="19.5">
      <c r="A276" s="34"/>
      <c r="B276" s="35"/>
      <c r="C276" s="34"/>
      <c r="D276" s="153" t="s">
        <v>133</v>
      </c>
      <c r="E276" s="34"/>
      <c r="F276" s="154" t="s">
        <v>1046</v>
      </c>
      <c r="G276" s="34"/>
      <c r="H276" s="34"/>
      <c r="I276" s="155"/>
      <c r="J276" s="34"/>
      <c r="K276" s="34"/>
      <c r="L276" s="35"/>
      <c r="M276" s="156"/>
      <c r="N276" s="157"/>
      <c r="O276" s="55"/>
      <c r="P276" s="55"/>
      <c r="Q276" s="55"/>
      <c r="R276" s="55"/>
      <c r="S276" s="55"/>
      <c r="T276" s="56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9" t="s">
        <v>133</v>
      </c>
      <c r="AU276" s="19" t="s">
        <v>78</v>
      </c>
    </row>
    <row r="277" spans="1:47" s="2" customFormat="1" ht="12">
      <c r="A277" s="34"/>
      <c r="B277" s="35"/>
      <c r="C277" s="34"/>
      <c r="D277" s="158" t="s">
        <v>135</v>
      </c>
      <c r="E277" s="34"/>
      <c r="F277" s="159" t="s">
        <v>1047</v>
      </c>
      <c r="G277" s="34"/>
      <c r="H277" s="34"/>
      <c r="I277" s="155"/>
      <c r="J277" s="34"/>
      <c r="K277" s="34"/>
      <c r="L277" s="35"/>
      <c r="M277" s="156"/>
      <c r="N277" s="157"/>
      <c r="O277" s="55"/>
      <c r="P277" s="55"/>
      <c r="Q277" s="55"/>
      <c r="R277" s="55"/>
      <c r="S277" s="55"/>
      <c r="T277" s="56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9" t="s">
        <v>135</v>
      </c>
      <c r="AU277" s="19" t="s">
        <v>78</v>
      </c>
    </row>
    <row r="278" spans="1:65" s="2" customFormat="1" ht="24.2" customHeight="1">
      <c r="A278" s="34"/>
      <c r="B278" s="139"/>
      <c r="C278" s="140" t="s">
        <v>727</v>
      </c>
      <c r="D278" s="140" t="s">
        <v>126</v>
      </c>
      <c r="E278" s="141" t="s">
        <v>1048</v>
      </c>
      <c r="F278" s="142" t="s">
        <v>1049</v>
      </c>
      <c r="G278" s="143" t="s">
        <v>129</v>
      </c>
      <c r="H278" s="144">
        <v>6.048</v>
      </c>
      <c r="I278" s="145"/>
      <c r="J278" s="146">
        <f>ROUND(I278*H278,2)</f>
        <v>0</v>
      </c>
      <c r="K278" s="142" t="s">
        <v>130</v>
      </c>
      <c r="L278" s="35"/>
      <c r="M278" s="147" t="s">
        <v>3</v>
      </c>
      <c r="N278" s="148" t="s">
        <v>39</v>
      </c>
      <c r="O278" s="55"/>
      <c r="P278" s="149">
        <f>O278*H278</f>
        <v>0</v>
      </c>
      <c r="Q278" s="149">
        <v>0.00012</v>
      </c>
      <c r="R278" s="149">
        <f>Q278*H278</f>
        <v>0.00072576</v>
      </c>
      <c r="S278" s="149">
        <v>0</v>
      </c>
      <c r="T278" s="15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1" t="s">
        <v>310</v>
      </c>
      <c r="AT278" s="151" t="s">
        <v>126</v>
      </c>
      <c r="AU278" s="151" t="s">
        <v>78</v>
      </c>
      <c r="AY278" s="19" t="s">
        <v>124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9" t="s">
        <v>76</v>
      </c>
      <c r="BK278" s="152">
        <f>ROUND(I278*H278,2)</f>
        <v>0</v>
      </c>
      <c r="BL278" s="19" t="s">
        <v>310</v>
      </c>
      <c r="BM278" s="151" t="s">
        <v>1050</v>
      </c>
    </row>
    <row r="279" spans="1:47" s="2" customFormat="1" ht="19.5">
      <c r="A279" s="34"/>
      <c r="B279" s="35"/>
      <c r="C279" s="34"/>
      <c r="D279" s="153" t="s">
        <v>133</v>
      </c>
      <c r="E279" s="34"/>
      <c r="F279" s="154" t="s">
        <v>1051</v>
      </c>
      <c r="G279" s="34"/>
      <c r="H279" s="34"/>
      <c r="I279" s="155"/>
      <c r="J279" s="34"/>
      <c r="K279" s="34"/>
      <c r="L279" s="35"/>
      <c r="M279" s="156"/>
      <c r="N279" s="157"/>
      <c r="O279" s="55"/>
      <c r="P279" s="55"/>
      <c r="Q279" s="55"/>
      <c r="R279" s="55"/>
      <c r="S279" s="55"/>
      <c r="T279" s="56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9" t="s">
        <v>133</v>
      </c>
      <c r="AU279" s="19" t="s">
        <v>78</v>
      </c>
    </row>
    <row r="280" spans="1:47" s="2" customFormat="1" ht="12">
      <c r="A280" s="34"/>
      <c r="B280" s="35"/>
      <c r="C280" s="34"/>
      <c r="D280" s="158" t="s">
        <v>135</v>
      </c>
      <c r="E280" s="34"/>
      <c r="F280" s="159" t="s">
        <v>1052</v>
      </c>
      <c r="G280" s="34"/>
      <c r="H280" s="34"/>
      <c r="I280" s="155"/>
      <c r="J280" s="34"/>
      <c r="K280" s="34"/>
      <c r="L280" s="35"/>
      <c r="M280" s="156"/>
      <c r="N280" s="157"/>
      <c r="O280" s="55"/>
      <c r="P280" s="55"/>
      <c r="Q280" s="55"/>
      <c r="R280" s="55"/>
      <c r="S280" s="55"/>
      <c r="T280" s="56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9" t="s">
        <v>135</v>
      </c>
      <c r="AU280" s="19" t="s">
        <v>78</v>
      </c>
    </row>
    <row r="281" spans="1:65" s="2" customFormat="1" ht="24.2" customHeight="1">
      <c r="A281" s="34"/>
      <c r="B281" s="139"/>
      <c r="C281" s="140" t="s">
        <v>731</v>
      </c>
      <c r="D281" s="140" t="s">
        <v>126</v>
      </c>
      <c r="E281" s="141" t="s">
        <v>1053</v>
      </c>
      <c r="F281" s="142" t="s">
        <v>1054</v>
      </c>
      <c r="G281" s="143" t="s">
        <v>129</v>
      </c>
      <c r="H281" s="144">
        <v>6.048</v>
      </c>
      <c r="I281" s="145"/>
      <c r="J281" s="146">
        <f>ROUND(I281*H281,2)</f>
        <v>0</v>
      </c>
      <c r="K281" s="142" t="s">
        <v>130</v>
      </c>
      <c r="L281" s="35"/>
      <c r="M281" s="147" t="s">
        <v>3</v>
      </c>
      <c r="N281" s="148" t="s">
        <v>39</v>
      </c>
      <c r="O281" s="55"/>
      <c r="P281" s="149">
        <f>O281*H281</f>
        <v>0</v>
      </c>
      <c r="Q281" s="149">
        <v>0.00012</v>
      </c>
      <c r="R281" s="149">
        <f>Q281*H281</f>
        <v>0.00072576</v>
      </c>
      <c r="S281" s="149">
        <v>0</v>
      </c>
      <c r="T281" s="15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51" t="s">
        <v>310</v>
      </c>
      <c r="AT281" s="151" t="s">
        <v>126</v>
      </c>
      <c r="AU281" s="151" t="s">
        <v>78</v>
      </c>
      <c r="AY281" s="19" t="s">
        <v>124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9" t="s">
        <v>76</v>
      </c>
      <c r="BK281" s="152">
        <f>ROUND(I281*H281,2)</f>
        <v>0</v>
      </c>
      <c r="BL281" s="19" t="s">
        <v>310</v>
      </c>
      <c r="BM281" s="151" t="s">
        <v>1055</v>
      </c>
    </row>
    <row r="282" spans="1:47" s="2" customFormat="1" ht="19.5">
      <c r="A282" s="34"/>
      <c r="B282" s="35"/>
      <c r="C282" s="34"/>
      <c r="D282" s="153" t="s">
        <v>133</v>
      </c>
      <c r="E282" s="34"/>
      <c r="F282" s="154" t="s">
        <v>1056</v>
      </c>
      <c r="G282" s="34"/>
      <c r="H282" s="34"/>
      <c r="I282" s="155"/>
      <c r="J282" s="34"/>
      <c r="K282" s="34"/>
      <c r="L282" s="35"/>
      <c r="M282" s="156"/>
      <c r="N282" s="157"/>
      <c r="O282" s="55"/>
      <c r="P282" s="55"/>
      <c r="Q282" s="55"/>
      <c r="R282" s="55"/>
      <c r="S282" s="55"/>
      <c r="T282" s="56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9" t="s">
        <v>133</v>
      </c>
      <c r="AU282" s="19" t="s">
        <v>78</v>
      </c>
    </row>
    <row r="283" spans="1:47" s="2" customFormat="1" ht="12">
      <c r="A283" s="34"/>
      <c r="B283" s="35"/>
      <c r="C283" s="34"/>
      <c r="D283" s="158" t="s">
        <v>135</v>
      </c>
      <c r="E283" s="34"/>
      <c r="F283" s="159" t="s">
        <v>1057</v>
      </c>
      <c r="G283" s="34"/>
      <c r="H283" s="34"/>
      <c r="I283" s="155"/>
      <c r="J283" s="34"/>
      <c r="K283" s="34"/>
      <c r="L283" s="35"/>
      <c r="M283" s="156"/>
      <c r="N283" s="157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135</v>
      </c>
      <c r="AU283" s="19" t="s">
        <v>78</v>
      </c>
    </row>
    <row r="284" spans="2:63" s="12" customFormat="1" ht="25.9" customHeight="1">
      <c r="B284" s="126"/>
      <c r="D284" s="127" t="s">
        <v>67</v>
      </c>
      <c r="E284" s="128" t="s">
        <v>843</v>
      </c>
      <c r="F284" s="128" t="s">
        <v>844</v>
      </c>
      <c r="I284" s="129"/>
      <c r="J284" s="130">
        <f>BK284</f>
        <v>0</v>
      </c>
      <c r="L284" s="126"/>
      <c r="M284" s="131"/>
      <c r="N284" s="132"/>
      <c r="O284" s="132"/>
      <c r="P284" s="133">
        <f>SUM(P285:P286)</f>
        <v>0</v>
      </c>
      <c r="Q284" s="132"/>
      <c r="R284" s="133">
        <f>SUM(R285:R286)</f>
        <v>0</v>
      </c>
      <c r="S284" s="132"/>
      <c r="T284" s="134">
        <f>SUM(T285:T286)</f>
        <v>0</v>
      </c>
      <c r="AR284" s="127" t="s">
        <v>157</v>
      </c>
      <c r="AT284" s="135" t="s">
        <v>67</v>
      </c>
      <c r="AU284" s="135" t="s">
        <v>68</v>
      </c>
      <c r="AY284" s="127" t="s">
        <v>124</v>
      </c>
      <c r="BK284" s="136">
        <f>SUM(BK285:BK286)</f>
        <v>0</v>
      </c>
    </row>
    <row r="285" spans="1:65" s="2" customFormat="1" ht="24.2" customHeight="1">
      <c r="A285" s="34"/>
      <c r="B285" s="139"/>
      <c r="C285" s="140" t="s">
        <v>739</v>
      </c>
      <c r="D285" s="140" t="s">
        <v>126</v>
      </c>
      <c r="E285" s="141" t="s">
        <v>846</v>
      </c>
      <c r="F285" s="142" t="s">
        <v>1058</v>
      </c>
      <c r="G285" s="143" t="s">
        <v>295</v>
      </c>
      <c r="H285" s="144">
        <v>1</v>
      </c>
      <c r="I285" s="145"/>
      <c r="J285" s="146">
        <f>ROUND(I285*H285,2)</f>
        <v>0</v>
      </c>
      <c r="K285" s="142" t="s">
        <v>3</v>
      </c>
      <c r="L285" s="35"/>
      <c r="M285" s="147" t="s">
        <v>3</v>
      </c>
      <c r="N285" s="148" t="s">
        <v>39</v>
      </c>
      <c r="O285" s="55"/>
      <c r="P285" s="149">
        <f>O285*H285</f>
        <v>0</v>
      </c>
      <c r="Q285" s="149">
        <v>0</v>
      </c>
      <c r="R285" s="149">
        <f>Q285*H285</f>
        <v>0</v>
      </c>
      <c r="S285" s="149">
        <v>0</v>
      </c>
      <c r="T285" s="15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1" t="s">
        <v>131</v>
      </c>
      <c r="AT285" s="151" t="s">
        <v>126</v>
      </c>
      <c r="AU285" s="151" t="s">
        <v>76</v>
      </c>
      <c r="AY285" s="19" t="s">
        <v>124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9" t="s">
        <v>76</v>
      </c>
      <c r="BK285" s="152">
        <f>ROUND(I285*H285,2)</f>
        <v>0</v>
      </c>
      <c r="BL285" s="19" t="s">
        <v>131</v>
      </c>
      <c r="BM285" s="151" t="s">
        <v>1059</v>
      </c>
    </row>
    <row r="286" spans="1:47" s="2" customFormat="1" ht="19.5">
      <c r="A286" s="34"/>
      <c r="B286" s="35"/>
      <c r="C286" s="34"/>
      <c r="D286" s="153" t="s">
        <v>133</v>
      </c>
      <c r="E286" s="34"/>
      <c r="F286" s="154" t="s">
        <v>1058</v>
      </c>
      <c r="G286" s="34"/>
      <c r="H286" s="34"/>
      <c r="I286" s="155"/>
      <c r="J286" s="34"/>
      <c r="K286" s="34"/>
      <c r="L286" s="35"/>
      <c r="M286" s="185"/>
      <c r="N286" s="186"/>
      <c r="O286" s="187"/>
      <c r="P286" s="187"/>
      <c r="Q286" s="187"/>
      <c r="R286" s="187"/>
      <c r="S286" s="187"/>
      <c r="T286" s="188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133</v>
      </c>
      <c r="AU286" s="19" t="s">
        <v>76</v>
      </c>
    </row>
    <row r="287" spans="1:31" s="2" customFormat="1" ht="6.95" customHeight="1">
      <c r="A287" s="34"/>
      <c r="B287" s="44"/>
      <c r="C287" s="45"/>
      <c r="D287" s="45"/>
      <c r="E287" s="45"/>
      <c r="F287" s="45"/>
      <c r="G287" s="45"/>
      <c r="H287" s="45"/>
      <c r="I287" s="45"/>
      <c r="J287" s="45"/>
      <c r="K287" s="45"/>
      <c r="L287" s="35"/>
      <c r="M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</row>
  </sheetData>
  <autoFilter ref="C90:K286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4_01/113107130"/>
    <hyperlink ref="F101" r:id="rId2" display="https://podminky.urs.cz/item/CS_URS_2024_01/119003227"/>
    <hyperlink ref="F106" r:id="rId3" display="https://podminky.urs.cz/item/CS_URS_2024_01/119003228"/>
    <hyperlink ref="F109" r:id="rId4" display="https://podminky.urs.cz/item/CS_URS_2024_01/132112331"/>
    <hyperlink ref="F114" r:id="rId5" display="https://podminky.urs.cz/item/CS_URS_2024_01/174151101"/>
    <hyperlink ref="F119" r:id="rId6" display="https://podminky.urs.cz/item/CS_URS_2024_01/182111121"/>
    <hyperlink ref="F123" r:id="rId7" display="https://podminky.urs.cz/item/CS_URS_2024_01/211561111"/>
    <hyperlink ref="F128" r:id="rId8" display="https://podminky.urs.cz/item/CS_URS_2024_01/212750101"/>
    <hyperlink ref="F133" r:id="rId9" display="https://podminky.urs.cz/item/CS_URS_2024_01/274322611"/>
    <hyperlink ref="F138" r:id="rId10" display="https://podminky.urs.cz/item/CS_URS_2024_01/274361821"/>
    <hyperlink ref="F143" r:id="rId11" display="https://podminky.urs.cz/item/CS_URS_2024_01/274351121"/>
    <hyperlink ref="F148" r:id="rId12" display="https://podminky.urs.cz/item/CS_URS_2024_01/274351122"/>
    <hyperlink ref="F153" r:id="rId13" display="https://podminky.urs.cz/item/CS_URS_2024_01/275313711"/>
    <hyperlink ref="F163" r:id="rId14" display="https://podminky.urs.cz/item/CS_URS_2024_01/596811120"/>
    <hyperlink ref="F172" r:id="rId15" display="https://podminky.urs.cz/item/CS_URS_2024_01/916231213"/>
    <hyperlink ref="F178" r:id="rId16" display="https://podminky.urs.cz/item/CS_URS_2024_01/953961212"/>
    <hyperlink ref="F183" r:id="rId17" display="https://podminky.urs.cz/item/CS_URS_2024_01/953965115"/>
    <hyperlink ref="F186" r:id="rId18" display="https://podminky.urs.cz/item/CS_URS_2024_01/962022491"/>
    <hyperlink ref="F191" r:id="rId19" display="https://podminky.urs.cz/item/CS_URS_2024_01/962042320"/>
    <hyperlink ref="F196" r:id="rId20" display="https://podminky.urs.cz/item/CS_URS_2024_01/966003810"/>
    <hyperlink ref="F199" r:id="rId21" display="https://podminky.urs.cz/item/CS_URS_2024_01/985131111"/>
    <hyperlink ref="F204" r:id="rId22" display="https://podminky.urs.cz/item/CS_URS_2024_01/985311112"/>
    <hyperlink ref="F209" r:id="rId23" display="https://podminky.urs.cz/item/CS_URS_2024_01/985312111"/>
    <hyperlink ref="F212" r:id="rId24" display="https://podminky.urs.cz/item/CS_URS_2024_01/985321111"/>
    <hyperlink ref="F215" r:id="rId25" display="https://podminky.urs.cz/item/CS_URS_2024_01/985323111"/>
    <hyperlink ref="F218" r:id="rId26" display="https://podminky.urs.cz/item/CS_URS_2024_01/985324111"/>
    <hyperlink ref="F222" r:id="rId27" display="https://podminky.urs.cz/item/CS_URS_2024_01/997013211"/>
    <hyperlink ref="F225" r:id="rId28" display="https://podminky.urs.cz/item/CS_URS_2024_01/997013501"/>
    <hyperlink ref="F228" r:id="rId29" display="https://podminky.urs.cz/item/CS_URS_2024_01/997013509"/>
    <hyperlink ref="F232" r:id="rId30" display="https://podminky.urs.cz/item/CS_URS_2024_01/997013871"/>
    <hyperlink ref="F236" r:id="rId31" display="https://podminky.urs.cz/item/CS_URS_2024_01/998011001"/>
    <hyperlink ref="F243" r:id="rId32" display="https://podminky.urs.cz/item/CS_URS_2024_01/767995112"/>
    <hyperlink ref="F259" r:id="rId33" display="https://podminky.urs.cz/item/CS_URS_2024_01/998767101"/>
    <hyperlink ref="F263" r:id="rId34" display="https://podminky.urs.cz/item/CS_URS_2024_01/783114101"/>
    <hyperlink ref="F269" r:id="rId35" display="https://podminky.urs.cz/item/CS_URS_2024_01/783118211"/>
    <hyperlink ref="F272" r:id="rId36" display="https://podminky.urs.cz/item/CS_URS_2024_01/783301311"/>
    <hyperlink ref="F277" r:id="rId37" display="https://podminky.urs.cz/item/CS_URS_2024_01/783314201"/>
    <hyperlink ref="F280" r:id="rId38" display="https://podminky.urs.cz/item/CS_URS_2024_01/783315101"/>
    <hyperlink ref="F283" r:id="rId39" display="https://podminky.urs.cz/item/CS_URS_2024_01/78331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90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1060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ROUND(J88,2)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ROUND((SUM(BE88:BE322)),2)</f>
        <v>0</v>
      </c>
      <c r="G33" s="34"/>
      <c r="H33" s="34"/>
      <c r="I33" s="98">
        <v>0.21</v>
      </c>
      <c r="J33" s="97">
        <f>ROUND(((SUM(BE88:BE322))*I33),2)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ROUND((SUM(BF88:BF322)),2)</f>
        <v>0</v>
      </c>
      <c r="G34" s="34"/>
      <c r="H34" s="34"/>
      <c r="I34" s="98">
        <v>0.15</v>
      </c>
      <c r="J34" s="97">
        <f>ROUND(((SUM(BF88:BF322))*I34),2)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ROUND((SUM(BG88:BG322)),2)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ROUND((SUM(BH88:BH322)),2)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ROUND((SUM(BI88:BI322)),2)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SO 05 - Oplocení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J88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107</v>
      </c>
      <c r="E60" s="110"/>
      <c r="F60" s="110"/>
      <c r="G60" s="110"/>
      <c r="H60" s="110"/>
      <c r="I60" s="110"/>
      <c r="J60" s="111">
        <f>J89</f>
        <v>0</v>
      </c>
      <c r="L60" s="108"/>
    </row>
    <row r="61" spans="2:12" s="10" customFormat="1" ht="19.9" customHeight="1">
      <c r="B61" s="112"/>
      <c r="D61" s="113" t="s">
        <v>108</v>
      </c>
      <c r="E61" s="114"/>
      <c r="F61" s="114"/>
      <c r="G61" s="114"/>
      <c r="H61" s="114"/>
      <c r="I61" s="114"/>
      <c r="J61" s="115">
        <f>J90</f>
        <v>0</v>
      </c>
      <c r="L61" s="112"/>
    </row>
    <row r="62" spans="2:12" s="10" customFormat="1" ht="19.9" customHeight="1">
      <c r="B62" s="112"/>
      <c r="D62" s="113" t="s">
        <v>851</v>
      </c>
      <c r="E62" s="114"/>
      <c r="F62" s="114"/>
      <c r="G62" s="114"/>
      <c r="H62" s="114"/>
      <c r="I62" s="114"/>
      <c r="J62" s="115">
        <f>J101</f>
        <v>0</v>
      </c>
      <c r="L62" s="112"/>
    </row>
    <row r="63" spans="2:12" s="10" customFormat="1" ht="19.9" customHeight="1">
      <c r="B63" s="112"/>
      <c r="D63" s="113" t="s">
        <v>458</v>
      </c>
      <c r="E63" s="114"/>
      <c r="F63" s="114"/>
      <c r="G63" s="114"/>
      <c r="H63" s="114"/>
      <c r="I63" s="114"/>
      <c r="J63" s="115">
        <f>J118</f>
        <v>0</v>
      </c>
      <c r="L63" s="112"/>
    </row>
    <row r="64" spans="2:12" s="10" customFormat="1" ht="19.9" customHeight="1">
      <c r="B64" s="112"/>
      <c r="D64" s="113" t="s">
        <v>206</v>
      </c>
      <c r="E64" s="114"/>
      <c r="F64" s="114"/>
      <c r="G64" s="114"/>
      <c r="H64" s="114"/>
      <c r="I64" s="114"/>
      <c r="J64" s="115">
        <f>J131</f>
        <v>0</v>
      </c>
      <c r="L64" s="112"/>
    </row>
    <row r="65" spans="2:12" s="10" customFormat="1" ht="19.9" customHeight="1">
      <c r="B65" s="112"/>
      <c r="D65" s="113" t="s">
        <v>459</v>
      </c>
      <c r="E65" s="114"/>
      <c r="F65" s="114"/>
      <c r="G65" s="114"/>
      <c r="H65" s="114"/>
      <c r="I65" s="114"/>
      <c r="J65" s="115">
        <f>J213</f>
        <v>0</v>
      </c>
      <c r="L65" s="112"/>
    </row>
    <row r="66" spans="2:12" s="9" customFormat="1" ht="24.95" customHeight="1">
      <c r="B66" s="108"/>
      <c r="D66" s="109" t="s">
        <v>460</v>
      </c>
      <c r="E66" s="110"/>
      <c r="F66" s="110"/>
      <c r="G66" s="110"/>
      <c r="H66" s="110"/>
      <c r="I66" s="110"/>
      <c r="J66" s="111">
        <f>J217</f>
        <v>0</v>
      </c>
      <c r="L66" s="108"/>
    </row>
    <row r="67" spans="2:12" s="10" customFormat="1" ht="19.9" customHeight="1">
      <c r="B67" s="112"/>
      <c r="D67" s="113" t="s">
        <v>462</v>
      </c>
      <c r="E67" s="114"/>
      <c r="F67" s="114"/>
      <c r="G67" s="114"/>
      <c r="H67" s="114"/>
      <c r="I67" s="114"/>
      <c r="J67" s="115">
        <f>J218</f>
        <v>0</v>
      </c>
      <c r="L67" s="112"/>
    </row>
    <row r="68" spans="2:12" s="10" customFormat="1" ht="19.9" customHeight="1">
      <c r="B68" s="112"/>
      <c r="D68" s="113" t="s">
        <v>852</v>
      </c>
      <c r="E68" s="114"/>
      <c r="F68" s="114"/>
      <c r="G68" s="114"/>
      <c r="H68" s="114"/>
      <c r="I68" s="114"/>
      <c r="J68" s="115">
        <f>J297</f>
        <v>0</v>
      </c>
      <c r="L68" s="112"/>
    </row>
    <row r="69" spans="1:31" s="2" customFormat="1" ht="21.75" customHeight="1">
      <c r="A69" s="34"/>
      <c r="B69" s="35"/>
      <c r="C69" s="34"/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4" spans="1:31" s="2" customFormat="1" ht="6.95" customHeight="1">
      <c r="A74" s="34"/>
      <c r="B74" s="46"/>
      <c r="C74" s="47"/>
      <c r="D74" s="47"/>
      <c r="E74" s="47"/>
      <c r="F74" s="47"/>
      <c r="G74" s="47"/>
      <c r="H74" s="47"/>
      <c r="I74" s="47"/>
      <c r="J74" s="47"/>
      <c r="K74" s="47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24.95" customHeight="1">
      <c r="A75" s="34"/>
      <c r="B75" s="35"/>
      <c r="C75" s="23" t="s">
        <v>109</v>
      </c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9" t="s">
        <v>16</v>
      </c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6.5" customHeight="1">
      <c r="A78" s="34"/>
      <c r="B78" s="35"/>
      <c r="C78" s="34"/>
      <c r="D78" s="34"/>
      <c r="E78" s="325" t="str">
        <f>E7</f>
        <v>MŠ Jirásková - zahrada</v>
      </c>
      <c r="F78" s="326"/>
      <c r="G78" s="326"/>
      <c r="H78" s="326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2" customHeight="1">
      <c r="A79" s="34"/>
      <c r="B79" s="35"/>
      <c r="C79" s="29" t="s">
        <v>101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6.5" customHeight="1">
      <c r="A80" s="34"/>
      <c r="B80" s="35"/>
      <c r="C80" s="34"/>
      <c r="D80" s="34"/>
      <c r="E80" s="315" t="str">
        <f>E9</f>
        <v>SO 05 - Oplocení</v>
      </c>
      <c r="F80" s="324"/>
      <c r="G80" s="324"/>
      <c r="H80" s="32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6.9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2" customHeight="1">
      <c r="A82" s="34"/>
      <c r="B82" s="35"/>
      <c r="C82" s="29" t="s">
        <v>20</v>
      </c>
      <c r="D82" s="34"/>
      <c r="E82" s="34"/>
      <c r="F82" s="27" t="str">
        <f>F12</f>
        <v xml:space="preserve"> </v>
      </c>
      <c r="G82" s="34"/>
      <c r="H82" s="34"/>
      <c r="I82" s="29" t="s">
        <v>22</v>
      </c>
      <c r="J82" s="52" t="str">
        <f>IF(J12="","",J12)</f>
        <v>11. 12. 2022</v>
      </c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5.2" customHeight="1">
      <c r="A84" s="34"/>
      <c r="B84" s="35"/>
      <c r="C84" s="29" t="s">
        <v>24</v>
      </c>
      <c r="D84" s="34"/>
      <c r="E84" s="34"/>
      <c r="F84" s="27" t="str">
        <f>E15</f>
        <v xml:space="preserve"> </v>
      </c>
      <c r="G84" s="34"/>
      <c r="H84" s="34"/>
      <c r="I84" s="29" t="s">
        <v>29</v>
      </c>
      <c r="J84" s="32" t="str">
        <f>E21</f>
        <v xml:space="preserve"> </v>
      </c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5.2" customHeight="1">
      <c r="A85" s="34"/>
      <c r="B85" s="35"/>
      <c r="C85" s="29" t="s">
        <v>27</v>
      </c>
      <c r="D85" s="34"/>
      <c r="E85" s="34"/>
      <c r="F85" s="27" t="str">
        <f>IF(E18="","",E18)</f>
        <v>Vyplň údaj</v>
      </c>
      <c r="G85" s="34"/>
      <c r="H85" s="34"/>
      <c r="I85" s="29" t="s">
        <v>31</v>
      </c>
      <c r="J85" s="32" t="str">
        <f>E24</f>
        <v xml:space="preserve"> </v>
      </c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0.35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11" customFormat="1" ht="29.25" customHeight="1">
      <c r="A87" s="116"/>
      <c r="B87" s="117"/>
      <c r="C87" s="118" t="s">
        <v>110</v>
      </c>
      <c r="D87" s="119" t="s">
        <v>53</v>
      </c>
      <c r="E87" s="119" t="s">
        <v>49</v>
      </c>
      <c r="F87" s="119" t="s">
        <v>50</v>
      </c>
      <c r="G87" s="119" t="s">
        <v>111</v>
      </c>
      <c r="H87" s="119" t="s">
        <v>112</v>
      </c>
      <c r="I87" s="119" t="s">
        <v>113</v>
      </c>
      <c r="J87" s="119" t="s">
        <v>105</v>
      </c>
      <c r="K87" s="120" t="s">
        <v>114</v>
      </c>
      <c r="L87" s="121"/>
      <c r="M87" s="59" t="s">
        <v>3</v>
      </c>
      <c r="N87" s="60" t="s">
        <v>38</v>
      </c>
      <c r="O87" s="60" t="s">
        <v>115</v>
      </c>
      <c r="P87" s="60" t="s">
        <v>116</v>
      </c>
      <c r="Q87" s="60" t="s">
        <v>117</v>
      </c>
      <c r="R87" s="60" t="s">
        <v>118</v>
      </c>
      <c r="S87" s="60" t="s">
        <v>119</v>
      </c>
      <c r="T87" s="61" t="s">
        <v>120</v>
      </c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</row>
    <row r="88" spans="1:63" s="2" customFormat="1" ht="22.9" customHeight="1">
      <c r="A88" s="34"/>
      <c r="B88" s="35"/>
      <c r="C88" s="66" t="s">
        <v>121</v>
      </c>
      <c r="D88" s="34"/>
      <c r="E88" s="34"/>
      <c r="F88" s="34"/>
      <c r="G88" s="34"/>
      <c r="H88" s="34"/>
      <c r="I88" s="34"/>
      <c r="J88" s="122">
        <f>BK88</f>
        <v>0</v>
      </c>
      <c r="K88" s="34"/>
      <c r="L88" s="35"/>
      <c r="M88" s="62"/>
      <c r="N88" s="53"/>
      <c r="O88" s="63"/>
      <c r="P88" s="123">
        <f>P89+P217</f>
        <v>0</v>
      </c>
      <c r="Q88" s="63"/>
      <c r="R88" s="123">
        <f>R89+R217</f>
        <v>1.50556264</v>
      </c>
      <c r="S88" s="63"/>
      <c r="T88" s="124">
        <f>T89+T217</f>
        <v>1.034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67</v>
      </c>
      <c r="AU88" s="19" t="s">
        <v>106</v>
      </c>
      <c r="BK88" s="125">
        <f>BK89+BK217</f>
        <v>0</v>
      </c>
    </row>
    <row r="89" spans="2:63" s="12" customFormat="1" ht="25.9" customHeight="1">
      <c r="B89" s="126"/>
      <c r="D89" s="127" t="s">
        <v>67</v>
      </c>
      <c r="E89" s="128" t="s">
        <v>122</v>
      </c>
      <c r="F89" s="128" t="s">
        <v>123</v>
      </c>
      <c r="I89" s="129"/>
      <c r="J89" s="130">
        <f>BK89</f>
        <v>0</v>
      </c>
      <c r="L89" s="126"/>
      <c r="M89" s="131"/>
      <c r="N89" s="132"/>
      <c r="O89" s="132"/>
      <c r="P89" s="133">
        <f>P90+P101+P118+P131+P213</f>
        <v>0</v>
      </c>
      <c r="Q89" s="132"/>
      <c r="R89" s="133">
        <f>R90+R101+R118+R131+R213</f>
        <v>1.46450536</v>
      </c>
      <c r="S89" s="132"/>
      <c r="T89" s="134">
        <f>T90+T101+T118+T131+T213</f>
        <v>1.034</v>
      </c>
      <c r="AR89" s="127" t="s">
        <v>76</v>
      </c>
      <c r="AT89" s="135" t="s">
        <v>67</v>
      </c>
      <c r="AU89" s="135" t="s">
        <v>68</v>
      </c>
      <c r="AY89" s="127" t="s">
        <v>124</v>
      </c>
      <c r="BK89" s="136">
        <f>BK90+BK101+BK118+BK131+BK213</f>
        <v>0</v>
      </c>
    </row>
    <row r="90" spans="2:63" s="12" customFormat="1" ht="22.9" customHeight="1">
      <c r="B90" s="126"/>
      <c r="D90" s="127" t="s">
        <v>67</v>
      </c>
      <c r="E90" s="137" t="s">
        <v>76</v>
      </c>
      <c r="F90" s="137" t="s">
        <v>125</v>
      </c>
      <c r="I90" s="129"/>
      <c r="J90" s="138">
        <f>BK90</f>
        <v>0</v>
      </c>
      <c r="L90" s="126"/>
      <c r="M90" s="131"/>
      <c r="N90" s="132"/>
      <c r="O90" s="132"/>
      <c r="P90" s="133">
        <f>SUM(P91:P100)</f>
        <v>0</v>
      </c>
      <c r="Q90" s="132"/>
      <c r="R90" s="133">
        <f>SUM(R91:R100)</f>
        <v>0</v>
      </c>
      <c r="S90" s="132"/>
      <c r="T90" s="134">
        <f>SUM(T91:T100)</f>
        <v>0</v>
      </c>
      <c r="AR90" s="127" t="s">
        <v>76</v>
      </c>
      <c r="AT90" s="135" t="s">
        <v>67</v>
      </c>
      <c r="AU90" s="135" t="s">
        <v>76</v>
      </c>
      <c r="AY90" s="127" t="s">
        <v>124</v>
      </c>
      <c r="BK90" s="136">
        <f>SUM(BK91:BK100)</f>
        <v>0</v>
      </c>
    </row>
    <row r="91" spans="1:65" s="2" customFormat="1" ht="37.9" customHeight="1">
      <c r="A91" s="34"/>
      <c r="B91" s="139"/>
      <c r="C91" s="140" t="s">
        <v>76</v>
      </c>
      <c r="D91" s="140" t="s">
        <v>126</v>
      </c>
      <c r="E91" s="141" t="s">
        <v>1061</v>
      </c>
      <c r="F91" s="142" t="s">
        <v>1062</v>
      </c>
      <c r="G91" s="143" t="s">
        <v>245</v>
      </c>
      <c r="H91" s="144">
        <v>7.3</v>
      </c>
      <c r="I91" s="145"/>
      <c r="J91" s="146">
        <f>ROUND(I91*H91,2)</f>
        <v>0</v>
      </c>
      <c r="K91" s="142" t="s">
        <v>130</v>
      </c>
      <c r="L91" s="35"/>
      <c r="M91" s="147" t="s">
        <v>3</v>
      </c>
      <c r="N91" s="148" t="s">
        <v>39</v>
      </c>
      <c r="O91" s="55"/>
      <c r="P91" s="149">
        <f>O91*H91</f>
        <v>0</v>
      </c>
      <c r="Q91" s="149">
        <v>0</v>
      </c>
      <c r="R91" s="149">
        <f>Q91*H91</f>
        <v>0</v>
      </c>
      <c r="S91" s="149">
        <v>0</v>
      </c>
      <c r="T91" s="150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131</v>
      </c>
      <c r="AT91" s="151" t="s">
        <v>126</v>
      </c>
      <c r="AU91" s="151" t="s">
        <v>78</v>
      </c>
      <c r="AY91" s="19" t="s">
        <v>124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9" t="s">
        <v>76</v>
      </c>
      <c r="BK91" s="152">
        <f>ROUND(I91*H91,2)</f>
        <v>0</v>
      </c>
      <c r="BL91" s="19" t="s">
        <v>131</v>
      </c>
      <c r="BM91" s="151" t="s">
        <v>1063</v>
      </c>
    </row>
    <row r="92" spans="1:47" s="2" customFormat="1" ht="29.25">
      <c r="A92" s="34"/>
      <c r="B92" s="35"/>
      <c r="C92" s="34"/>
      <c r="D92" s="153" t="s">
        <v>133</v>
      </c>
      <c r="E92" s="34"/>
      <c r="F92" s="154" t="s">
        <v>1064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133</v>
      </c>
      <c r="AU92" s="19" t="s">
        <v>78</v>
      </c>
    </row>
    <row r="93" spans="1:47" s="2" customFormat="1" ht="12">
      <c r="A93" s="34"/>
      <c r="B93" s="35"/>
      <c r="C93" s="34"/>
      <c r="D93" s="158" t="s">
        <v>135</v>
      </c>
      <c r="E93" s="34"/>
      <c r="F93" s="159" t="s">
        <v>1065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135</v>
      </c>
      <c r="AU93" s="19" t="s">
        <v>78</v>
      </c>
    </row>
    <row r="94" spans="2:51" s="13" customFormat="1" ht="12">
      <c r="B94" s="160"/>
      <c r="D94" s="153" t="s">
        <v>137</v>
      </c>
      <c r="E94" s="161" t="s">
        <v>3</v>
      </c>
      <c r="F94" s="162" t="s">
        <v>1066</v>
      </c>
      <c r="H94" s="161" t="s">
        <v>3</v>
      </c>
      <c r="I94" s="163"/>
      <c r="L94" s="160"/>
      <c r="M94" s="164"/>
      <c r="N94" s="165"/>
      <c r="O94" s="165"/>
      <c r="P94" s="165"/>
      <c r="Q94" s="165"/>
      <c r="R94" s="165"/>
      <c r="S94" s="165"/>
      <c r="T94" s="166"/>
      <c r="AT94" s="161" t="s">
        <v>137</v>
      </c>
      <c r="AU94" s="161" t="s">
        <v>78</v>
      </c>
      <c r="AV94" s="13" t="s">
        <v>76</v>
      </c>
      <c r="AW94" s="13" t="s">
        <v>30</v>
      </c>
      <c r="AX94" s="13" t="s">
        <v>68</v>
      </c>
      <c r="AY94" s="161" t="s">
        <v>124</v>
      </c>
    </row>
    <row r="95" spans="2:51" s="13" customFormat="1" ht="12">
      <c r="B95" s="160"/>
      <c r="D95" s="153" t="s">
        <v>137</v>
      </c>
      <c r="E95" s="161" t="s">
        <v>3</v>
      </c>
      <c r="F95" s="162" t="s">
        <v>1067</v>
      </c>
      <c r="H95" s="161" t="s">
        <v>3</v>
      </c>
      <c r="I95" s="163"/>
      <c r="L95" s="160"/>
      <c r="M95" s="164"/>
      <c r="N95" s="165"/>
      <c r="O95" s="165"/>
      <c r="P95" s="165"/>
      <c r="Q95" s="165"/>
      <c r="R95" s="165"/>
      <c r="S95" s="165"/>
      <c r="T95" s="166"/>
      <c r="AT95" s="161" t="s">
        <v>137</v>
      </c>
      <c r="AU95" s="161" t="s">
        <v>78</v>
      </c>
      <c r="AV95" s="13" t="s">
        <v>76</v>
      </c>
      <c r="AW95" s="13" t="s">
        <v>30</v>
      </c>
      <c r="AX95" s="13" t="s">
        <v>68</v>
      </c>
      <c r="AY95" s="161" t="s">
        <v>124</v>
      </c>
    </row>
    <row r="96" spans="2:51" s="14" customFormat="1" ht="12">
      <c r="B96" s="167"/>
      <c r="D96" s="153" t="s">
        <v>137</v>
      </c>
      <c r="E96" s="168" t="s">
        <v>3</v>
      </c>
      <c r="F96" s="169" t="s">
        <v>1068</v>
      </c>
      <c r="H96" s="170">
        <v>3.6</v>
      </c>
      <c r="I96" s="171"/>
      <c r="L96" s="167"/>
      <c r="M96" s="172"/>
      <c r="N96" s="173"/>
      <c r="O96" s="173"/>
      <c r="P96" s="173"/>
      <c r="Q96" s="173"/>
      <c r="R96" s="173"/>
      <c r="S96" s="173"/>
      <c r="T96" s="174"/>
      <c r="AT96" s="168" t="s">
        <v>137</v>
      </c>
      <c r="AU96" s="168" t="s">
        <v>78</v>
      </c>
      <c r="AV96" s="14" t="s">
        <v>78</v>
      </c>
      <c r="AW96" s="14" t="s">
        <v>30</v>
      </c>
      <c r="AX96" s="14" t="s">
        <v>68</v>
      </c>
      <c r="AY96" s="168" t="s">
        <v>124</v>
      </c>
    </row>
    <row r="97" spans="2:51" s="13" customFormat="1" ht="12">
      <c r="B97" s="160"/>
      <c r="D97" s="153" t="s">
        <v>137</v>
      </c>
      <c r="E97" s="161" t="s">
        <v>3</v>
      </c>
      <c r="F97" s="162" t="s">
        <v>1069</v>
      </c>
      <c r="H97" s="161" t="s">
        <v>3</v>
      </c>
      <c r="I97" s="163"/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137</v>
      </c>
      <c r="AU97" s="161" t="s">
        <v>78</v>
      </c>
      <c r="AV97" s="13" t="s">
        <v>76</v>
      </c>
      <c r="AW97" s="13" t="s">
        <v>30</v>
      </c>
      <c r="AX97" s="13" t="s">
        <v>68</v>
      </c>
      <c r="AY97" s="161" t="s">
        <v>124</v>
      </c>
    </row>
    <row r="98" spans="2:51" s="13" customFormat="1" ht="12">
      <c r="B98" s="160"/>
      <c r="D98" s="153" t="s">
        <v>137</v>
      </c>
      <c r="E98" s="161" t="s">
        <v>3</v>
      </c>
      <c r="F98" s="162" t="s">
        <v>1067</v>
      </c>
      <c r="H98" s="161" t="s">
        <v>3</v>
      </c>
      <c r="I98" s="163"/>
      <c r="L98" s="160"/>
      <c r="M98" s="164"/>
      <c r="N98" s="165"/>
      <c r="O98" s="165"/>
      <c r="P98" s="165"/>
      <c r="Q98" s="165"/>
      <c r="R98" s="165"/>
      <c r="S98" s="165"/>
      <c r="T98" s="166"/>
      <c r="AT98" s="161" t="s">
        <v>137</v>
      </c>
      <c r="AU98" s="161" t="s">
        <v>78</v>
      </c>
      <c r="AV98" s="13" t="s">
        <v>76</v>
      </c>
      <c r="AW98" s="13" t="s">
        <v>30</v>
      </c>
      <c r="AX98" s="13" t="s">
        <v>68</v>
      </c>
      <c r="AY98" s="161" t="s">
        <v>124</v>
      </c>
    </row>
    <row r="99" spans="2:51" s="14" customFormat="1" ht="12">
      <c r="B99" s="167"/>
      <c r="D99" s="153" t="s">
        <v>137</v>
      </c>
      <c r="E99" s="168" t="s">
        <v>3</v>
      </c>
      <c r="F99" s="169" t="s">
        <v>1070</v>
      </c>
      <c r="H99" s="170">
        <v>3.7</v>
      </c>
      <c r="I99" s="171"/>
      <c r="L99" s="167"/>
      <c r="M99" s="172"/>
      <c r="N99" s="173"/>
      <c r="O99" s="173"/>
      <c r="P99" s="173"/>
      <c r="Q99" s="173"/>
      <c r="R99" s="173"/>
      <c r="S99" s="173"/>
      <c r="T99" s="174"/>
      <c r="AT99" s="168" t="s">
        <v>137</v>
      </c>
      <c r="AU99" s="168" t="s">
        <v>78</v>
      </c>
      <c r="AV99" s="14" t="s">
        <v>78</v>
      </c>
      <c r="AW99" s="14" t="s">
        <v>30</v>
      </c>
      <c r="AX99" s="14" t="s">
        <v>68</v>
      </c>
      <c r="AY99" s="168" t="s">
        <v>124</v>
      </c>
    </row>
    <row r="100" spans="2:51" s="15" customFormat="1" ht="12">
      <c r="B100" s="189"/>
      <c r="D100" s="153" t="s">
        <v>137</v>
      </c>
      <c r="E100" s="190" t="s">
        <v>3</v>
      </c>
      <c r="F100" s="191" t="s">
        <v>217</v>
      </c>
      <c r="H100" s="192">
        <v>7.300000000000001</v>
      </c>
      <c r="I100" s="193"/>
      <c r="L100" s="189"/>
      <c r="M100" s="194"/>
      <c r="N100" s="195"/>
      <c r="O100" s="195"/>
      <c r="P100" s="195"/>
      <c r="Q100" s="195"/>
      <c r="R100" s="195"/>
      <c r="S100" s="195"/>
      <c r="T100" s="196"/>
      <c r="AT100" s="190" t="s">
        <v>137</v>
      </c>
      <c r="AU100" s="190" t="s">
        <v>78</v>
      </c>
      <c r="AV100" s="15" t="s">
        <v>131</v>
      </c>
      <c r="AW100" s="15" t="s">
        <v>30</v>
      </c>
      <c r="AX100" s="15" t="s">
        <v>76</v>
      </c>
      <c r="AY100" s="190" t="s">
        <v>124</v>
      </c>
    </row>
    <row r="101" spans="2:63" s="12" customFormat="1" ht="22.9" customHeight="1">
      <c r="B101" s="126"/>
      <c r="D101" s="127" t="s">
        <v>67</v>
      </c>
      <c r="E101" s="137" t="s">
        <v>146</v>
      </c>
      <c r="F101" s="137" t="s">
        <v>918</v>
      </c>
      <c r="I101" s="129"/>
      <c r="J101" s="138">
        <f>BK101</f>
        <v>0</v>
      </c>
      <c r="L101" s="126"/>
      <c r="M101" s="131"/>
      <c r="N101" s="132"/>
      <c r="O101" s="132"/>
      <c r="P101" s="133">
        <f>SUM(P102:P117)</f>
        <v>0</v>
      </c>
      <c r="Q101" s="132"/>
      <c r="R101" s="133">
        <f>SUM(R102:R117)</f>
        <v>1.13916</v>
      </c>
      <c r="S101" s="132"/>
      <c r="T101" s="134">
        <f>SUM(T102:T117)</f>
        <v>0</v>
      </c>
      <c r="AR101" s="127" t="s">
        <v>76</v>
      </c>
      <c r="AT101" s="135" t="s">
        <v>67</v>
      </c>
      <c r="AU101" s="135" t="s">
        <v>76</v>
      </c>
      <c r="AY101" s="127" t="s">
        <v>124</v>
      </c>
      <c r="BK101" s="136">
        <f>SUM(BK102:BK117)</f>
        <v>0</v>
      </c>
    </row>
    <row r="102" spans="1:65" s="2" customFormat="1" ht="24.2" customHeight="1">
      <c r="A102" s="34"/>
      <c r="B102" s="139"/>
      <c r="C102" s="140" t="s">
        <v>78</v>
      </c>
      <c r="D102" s="140" t="s">
        <v>126</v>
      </c>
      <c r="E102" s="141" t="s">
        <v>1071</v>
      </c>
      <c r="F102" s="142" t="s">
        <v>1072</v>
      </c>
      <c r="G102" s="143" t="s">
        <v>237</v>
      </c>
      <c r="H102" s="144">
        <v>22</v>
      </c>
      <c r="I102" s="145"/>
      <c r="J102" s="146">
        <f>ROUND(I102*H102,2)</f>
        <v>0</v>
      </c>
      <c r="K102" s="142" t="s">
        <v>130</v>
      </c>
      <c r="L102" s="35"/>
      <c r="M102" s="147" t="s">
        <v>3</v>
      </c>
      <c r="N102" s="148" t="s">
        <v>39</v>
      </c>
      <c r="O102" s="55"/>
      <c r="P102" s="149">
        <f>O102*H102</f>
        <v>0</v>
      </c>
      <c r="Q102" s="149">
        <v>0.0495</v>
      </c>
      <c r="R102" s="149">
        <f>Q102*H102</f>
        <v>1.089</v>
      </c>
      <c r="S102" s="149">
        <v>0</v>
      </c>
      <c r="T102" s="150">
        <f>S102*H102</f>
        <v>0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51" t="s">
        <v>131</v>
      </c>
      <c r="AT102" s="151" t="s">
        <v>126</v>
      </c>
      <c r="AU102" s="151" t="s">
        <v>78</v>
      </c>
      <c r="AY102" s="19" t="s">
        <v>124</v>
      </c>
      <c r="BE102" s="152">
        <f>IF(N102="základní",J102,0)</f>
        <v>0</v>
      </c>
      <c r="BF102" s="152">
        <f>IF(N102="snížená",J102,0)</f>
        <v>0</v>
      </c>
      <c r="BG102" s="152">
        <f>IF(N102="zákl. přenesená",J102,0)</f>
        <v>0</v>
      </c>
      <c r="BH102" s="152">
        <f>IF(N102="sníž. přenesená",J102,0)</f>
        <v>0</v>
      </c>
      <c r="BI102" s="152">
        <f>IF(N102="nulová",J102,0)</f>
        <v>0</v>
      </c>
      <c r="BJ102" s="19" t="s">
        <v>76</v>
      </c>
      <c r="BK102" s="152">
        <f>ROUND(I102*H102,2)</f>
        <v>0</v>
      </c>
      <c r="BL102" s="19" t="s">
        <v>131</v>
      </c>
      <c r="BM102" s="151" t="s">
        <v>1073</v>
      </c>
    </row>
    <row r="103" spans="1:47" s="2" customFormat="1" ht="29.25">
      <c r="A103" s="34"/>
      <c r="B103" s="35"/>
      <c r="C103" s="34"/>
      <c r="D103" s="153" t="s">
        <v>133</v>
      </c>
      <c r="E103" s="34"/>
      <c r="F103" s="154" t="s">
        <v>1074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133</v>
      </c>
      <c r="AU103" s="19" t="s">
        <v>78</v>
      </c>
    </row>
    <row r="104" spans="1:47" s="2" customFormat="1" ht="12">
      <c r="A104" s="34"/>
      <c r="B104" s="35"/>
      <c r="C104" s="34"/>
      <c r="D104" s="158" t="s">
        <v>135</v>
      </c>
      <c r="E104" s="34"/>
      <c r="F104" s="159" t="s">
        <v>1075</v>
      </c>
      <c r="G104" s="34"/>
      <c r="H104" s="34"/>
      <c r="I104" s="155"/>
      <c r="J104" s="34"/>
      <c r="K104" s="34"/>
      <c r="L104" s="35"/>
      <c r="M104" s="156"/>
      <c r="N104" s="157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9" t="s">
        <v>135</v>
      </c>
      <c r="AU104" s="19" t="s">
        <v>78</v>
      </c>
    </row>
    <row r="105" spans="2:51" s="13" customFormat="1" ht="12">
      <c r="B105" s="160"/>
      <c r="D105" s="153" t="s">
        <v>137</v>
      </c>
      <c r="E105" s="161" t="s">
        <v>3</v>
      </c>
      <c r="F105" s="162" t="s">
        <v>1066</v>
      </c>
      <c r="H105" s="161" t="s">
        <v>3</v>
      </c>
      <c r="I105" s="163"/>
      <c r="L105" s="160"/>
      <c r="M105" s="164"/>
      <c r="N105" s="165"/>
      <c r="O105" s="165"/>
      <c r="P105" s="165"/>
      <c r="Q105" s="165"/>
      <c r="R105" s="165"/>
      <c r="S105" s="165"/>
      <c r="T105" s="166"/>
      <c r="AT105" s="161" t="s">
        <v>137</v>
      </c>
      <c r="AU105" s="161" t="s">
        <v>78</v>
      </c>
      <c r="AV105" s="13" t="s">
        <v>76</v>
      </c>
      <c r="AW105" s="13" t="s">
        <v>30</v>
      </c>
      <c r="AX105" s="13" t="s">
        <v>68</v>
      </c>
      <c r="AY105" s="161" t="s">
        <v>124</v>
      </c>
    </row>
    <row r="106" spans="2:51" s="14" customFormat="1" ht="12">
      <c r="B106" s="167"/>
      <c r="D106" s="153" t="s">
        <v>137</v>
      </c>
      <c r="E106" s="168" t="s">
        <v>3</v>
      </c>
      <c r="F106" s="169" t="s">
        <v>1076</v>
      </c>
      <c r="H106" s="170">
        <v>16.5</v>
      </c>
      <c r="I106" s="171"/>
      <c r="L106" s="167"/>
      <c r="M106" s="172"/>
      <c r="N106" s="173"/>
      <c r="O106" s="173"/>
      <c r="P106" s="173"/>
      <c r="Q106" s="173"/>
      <c r="R106" s="173"/>
      <c r="S106" s="173"/>
      <c r="T106" s="174"/>
      <c r="AT106" s="168" t="s">
        <v>137</v>
      </c>
      <c r="AU106" s="168" t="s">
        <v>78</v>
      </c>
      <c r="AV106" s="14" t="s">
        <v>78</v>
      </c>
      <c r="AW106" s="14" t="s">
        <v>30</v>
      </c>
      <c r="AX106" s="14" t="s">
        <v>68</v>
      </c>
      <c r="AY106" s="168" t="s">
        <v>124</v>
      </c>
    </row>
    <row r="107" spans="2:51" s="13" customFormat="1" ht="12">
      <c r="B107" s="160"/>
      <c r="D107" s="153" t="s">
        <v>137</v>
      </c>
      <c r="E107" s="161" t="s">
        <v>3</v>
      </c>
      <c r="F107" s="162" t="s">
        <v>1069</v>
      </c>
      <c r="H107" s="161" t="s">
        <v>3</v>
      </c>
      <c r="I107" s="163"/>
      <c r="L107" s="160"/>
      <c r="M107" s="164"/>
      <c r="N107" s="165"/>
      <c r="O107" s="165"/>
      <c r="P107" s="165"/>
      <c r="Q107" s="165"/>
      <c r="R107" s="165"/>
      <c r="S107" s="165"/>
      <c r="T107" s="166"/>
      <c r="AT107" s="161" t="s">
        <v>137</v>
      </c>
      <c r="AU107" s="161" t="s">
        <v>78</v>
      </c>
      <c r="AV107" s="13" t="s">
        <v>76</v>
      </c>
      <c r="AW107" s="13" t="s">
        <v>30</v>
      </c>
      <c r="AX107" s="13" t="s">
        <v>68</v>
      </c>
      <c r="AY107" s="161" t="s">
        <v>124</v>
      </c>
    </row>
    <row r="108" spans="2:51" s="14" customFormat="1" ht="12">
      <c r="B108" s="167"/>
      <c r="D108" s="153" t="s">
        <v>137</v>
      </c>
      <c r="E108" s="168" t="s">
        <v>3</v>
      </c>
      <c r="F108" s="169" t="s">
        <v>1077</v>
      </c>
      <c r="H108" s="170">
        <v>5.5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8" t="s">
        <v>137</v>
      </c>
      <c r="AU108" s="168" t="s">
        <v>78</v>
      </c>
      <c r="AV108" s="14" t="s">
        <v>78</v>
      </c>
      <c r="AW108" s="14" t="s">
        <v>30</v>
      </c>
      <c r="AX108" s="14" t="s">
        <v>68</v>
      </c>
      <c r="AY108" s="168" t="s">
        <v>124</v>
      </c>
    </row>
    <row r="109" spans="2:51" s="15" customFormat="1" ht="12">
      <c r="B109" s="189"/>
      <c r="D109" s="153" t="s">
        <v>137</v>
      </c>
      <c r="E109" s="190" t="s">
        <v>3</v>
      </c>
      <c r="F109" s="191" t="s">
        <v>217</v>
      </c>
      <c r="H109" s="192">
        <v>22</v>
      </c>
      <c r="I109" s="193"/>
      <c r="L109" s="189"/>
      <c r="M109" s="194"/>
      <c r="N109" s="195"/>
      <c r="O109" s="195"/>
      <c r="P109" s="195"/>
      <c r="Q109" s="195"/>
      <c r="R109" s="195"/>
      <c r="S109" s="195"/>
      <c r="T109" s="196"/>
      <c r="AT109" s="190" t="s">
        <v>137</v>
      </c>
      <c r="AU109" s="190" t="s">
        <v>78</v>
      </c>
      <c r="AV109" s="15" t="s">
        <v>131</v>
      </c>
      <c r="AW109" s="15" t="s">
        <v>30</v>
      </c>
      <c r="AX109" s="15" t="s">
        <v>76</v>
      </c>
      <c r="AY109" s="190" t="s">
        <v>124</v>
      </c>
    </row>
    <row r="110" spans="1:65" s="2" customFormat="1" ht="24.2" customHeight="1">
      <c r="A110" s="34"/>
      <c r="B110" s="139"/>
      <c r="C110" s="140" t="s">
        <v>146</v>
      </c>
      <c r="D110" s="140" t="s">
        <v>126</v>
      </c>
      <c r="E110" s="141" t="s">
        <v>1078</v>
      </c>
      <c r="F110" s="142" t="s">
        <v>1079</v>
      </c>
      <c r="G110" s="143" t="s">
        <v>245</v>
      </c>
      <c r="H110" s="144">
        <v>4</v>
      </c>
      <c r="I110" s="145"/>
      <c r="J110" s="146">
        <f>ROUND(I110*H110,2)</f>
        <v>0</v>
      </c>
      <c r="K110" s="142" t="s">
        <v>130</v>
      </c>
      <c r="L110" s="35"/>
      <c r="M110" s="147" t="s">
        <v>3</v>
      </c>
      <c r="N110" s="148" t="s">
        <v>39</v>
      </c>
      <c r="O110" s="55"/>
      <c r="P110" s="149">
        <f>O110*H110</f>
        <v>0</v>
      </c>
      <c r="Q110" s="149">
        <v>0.01254</v>
      </c>
      <c r="R110" s="149">
        <f>Q110*H110</f>
        <v>0.05016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310</v>
      </c>
      <c r="AT110" s="151" t="s">
        <v>126</v>
      </c>
      <c r="AU110" s="151" t="s">
        <v>78</v>
      </c>
      <c r="AY110" s="19" t="s">
        <v>124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76</v>
      </c>
      <c r="BK110" s="152">
        <f>ROUND(I110*H110,2)</f>
        <v>0</v>
      </c>
      <c r="BL110" s="19" t="s">
        <v>310</v>
      </c>
      <c r="BM110" s="151" t="s">
        <v>1080</v>
      </c>
    </row>
    <row r="111" spans="1:47" s="2" customFormat="1" ht="12">
      <c r="A111" s="34"/>
      <c r="B111" s="35"/>
      <c r="C111" s="34"/>
      <c r="D111" s="153" t="s">
        <v>133</v>
      </c>
      <c r="E111" s="34"/>
      <c r="F111" s="154" t="s">
        <v>1081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133</v>
      </c>
      <c r="AU111" s="19" t="s">
        <v>78</v>
      </c>
    </row>
    <row r="112" spans="1:47" s="2" customFormat="1" ht="12">
      <c r="A112" s="34"/>
      <c r="B112" s="35"/>
      <c r="C112" s="34"/>
      <c r="D112" s="158" t="s">
        <v>135</v>
      </c>
      <c r="E112" s="34"/>
      <c r="F112" s="159" t="s">
        <v>1082</v>
      </c>
      <c r="G112" s="34"/>
      <c r="H112" s="34"/>
      <c r="I112" s="155"/>
      <c r="J112" s="34"/>
      <c r="K112" s="34"/>
      <c r="L112" s="35"/>
      <c r="M112" s="156"/>
      <c r="N112" s="157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135</v>
      </c>
      <c r="AU112" s="19" t="s">
        <v>78</v>
      </c>
    </row>
    <row r="113" spans="2:51" s="13" customFormat="1" ht="12">
      <c r="B113" s="160"/>
      <c r="D113" s="153" t="s">
        <v>137</v>
      </c>
      <c r="E113" s="161" t="s">
        <v>3</v>
      </c>
      <c r="F113" s="162" t="s">
        <v>1066</v>
      </c>
      <c r="H113" s="161" t="s">
        <v>3</v>
      </c>
      <c r="I113" s="163"/>
      <c r="L113" s="160"/>
      <c r="M113" s="164"/>
      <c r="N113" s="165"/>
      <c r="O113" s="165"/>
      <c r="P113" s="165"/>
      <c r="Q113" s="165"/>
      <c r="R113" s="165"/>
      <c r="S113" s="165"/>
      <c r="T113" s="166"/>
      <c r="AT113" s="161" t="s">
        <v>137</v>
      </c>
      <c r="AU113" s="161" t="s">
        <v>78</v>
      </c>
      <c r="AV113" s="13" t="s">
        <v>76</v>
      </c>
      <c r="AW113" s="13" t="s">
        <v>30</v>
      </c>
      <c r="AX113" s="13" t="s">
        <v>68</v>
      </c>
      <c r="AY113" s="161" t="s">
        <v>124</v>
      </c>
    </row>
    <row r="114" spans="2:51" s="14" customFormat="1" ht="12">
      <c r="B114" s="167"/>
      <c r="D114" s="153" t="s">
        <v>137</v>
      </c>
      <c r="E114" s="168" t="s">
        <v>3</v>
      </c>
      <c r="F114" s="169" t="s">
        <v>78</v>
      </c>
      <c r="H114" s="170">
        <v>2</v>
      </c>
      <c r="I114" s="171"/>
      <c r="L114" s="167"/>
      <c r="M114" s="172"/>
      <c r="N114" s="173"/>
      <c r="O114" s="173"/>
      <c r="P114" s="173"/>
      <c r="Q114" s="173"/>
      <c r="R114" s="173"/>
      <c r="S114" s="173"/>
      <c r="T114" s="174"/>
      <c r="AT114" s="168" t="s">
        <v>137</v>
      </c>
      <c r="AU114" s="168" t="s">
        <v>78</v>
      </c>
      <c r="AV114" s="14" t="s">
        <v>78</v>
      </c>
      <c r="AW114" s="14" t="s">
        <v>30</v>
      </c>
      <c r="AX114" s="14" t="s">
        <v>68</v>
      </c>
      <c r="AY114" s="168" t="s">
        <v>124</v>
      </c>
    </row>
    <row r="115" spans="2:51" s="13" customFormat="1" ht="12">
      <c r="B115" s="160"/>
      <c r="D115" s="153" t="s">
        <v>137</v>
      </c>
      <c r="E115" s="161" t="s">
        <v>3</v>
      </c>
      <c r="F115" s="162" t="s">
        <v>1069</v>
      </c>
      <c r="H115" s="161" t="s">
        <v>3</v>
      </c>
      <c r="I115" s="163"/>
      <c r="L115" s="160"/>
      <c r="M115" s="164"/>
      <c r="N115" s="165"/>
      <c r="O115" s="165"/>
      <c r="P115" s="165"/>
      <c r="Q115" s="165"/>
      <c r="R115" s="165"/>
      <c r="S115" s="165"/>
      <c r="T115" s="166"/>
      <c r="AT115" s="161" t="s">
        <v>137</v>
      </c>
      <c r="AU115" s="161" t="s">
        <v>78</v>
      </c>
      <c r="AV115" s="13" t="s">
        <v>76</v>
      </c>
      <c r="AW115" s="13" t="s">
        <v>30</v>
      </c>
      <c r="AX115" s="13" t="s">
        <v>68</v>
      </c>
      <c r="AY115" s="161" t="s">
        <v>124</v>
      </c>
    </row>
    <row r="116" spans="2:51" s="14" customFormat="1" ht="12">
      <c r="B116" s="167"/>
      <c r="D116" s="153" t="s">
        <v>137</v>
      </c>
      <c r="E116" s="168" t="s">
        <v>3</v>
      </c>
      <c r="F116" s="169" t="s">
        <v>78</v>
      </c>
      <c r="H116" s="170">
        <v>2</v>
      </c>
      <c r="I116" s="171"/>
      <c r="L116" s="167"/>
      <c r="M116" s="172"/>
      <c r="N116" s="173"/>
      <c r="O116" s="173"/>
      <c r="P116" s="173"/>
      <c r="Q116" s="173"/>
      <c r="R116" s="173"/>
      <c r="S116" s="173"/>
      <c r="T116" s="174"/>
      <c r="AT116" s="168" t="s">
        <v>137</v>
      </c>
      <c r="AU116" s="168" t="s">
        <v>78</v>
      </c>
      <c r="AV116" s="14" t="s">
        <v>78</v>
      </c>
      <c r="AW116" s="14" t="s">
        <v>30</v>
      </c>
      <c r="AX116" s="14" t="s">
        <v>68</v>
      </c>
      <c r="AY116" s="168" t="s">
        <v>124</v>
      </c>
    </row>
    <row r="117" spans="2:51" s="15" customFormat="1" ht="12">
      <c r="B117" s="189"/>
      <c r="D117" s="153" t="s">
        <v>137</v>
      </c>
      <c r="E117" s="190" t="s">
        <v>3</v>
      </c>
      <c r="F117" s="191" t="s">
        <v>217</v>
      </c>
      <c r="H117" s="192">
        <v>4</v>
      </c>
      <c r="I117" s="193"/>
      <c r="L117" s="189"/>
      <c r="M117" s="194"/>
      <c r="N117" s="195"/>
      <c r="O117" s="195"/>
      <c r="P117" s="195"/>
      <c r="Q117" s="195"/>
      <c r="R117" s="195"/>
      <c r="S117" s="195"/>
      <c r="T117" s="196"/>
      <c r="AT117" s="190" t="s">
        <v>137</v>
      </c>
      <c r="AU117" s="190" t="s">
        <v>78</v>
      </c>
      <c r="AV117" s="15" t="s">
        <v>131</v>
      </c>
      <c r="AW117" s="15" t="s">
        <v>30</v>
      </c>
      <c r="AX117" s="15" t="s">
        <v>76</v>
      </c>
      <c r="AY117" s="190" t="s">
        <v>124</v>
      </c>
    </row>
    <row r="118" spans="2:63" s="12" customFormat="1" ht="22.9" customHeight="1">
      <c r="B118" s="126"/>
      <c r="D118" s="127" t="s">
        <v>67</v>
      </c>
      <c r="E118" s="137" t="s">
        <v>165</v>
      </c>
      <c r="F118" s="137" t="s">
        <v>746</v>
      </c>
      <c r="I118" s="129"/>
      <c r="J118" s="138">
        <f>BK118</f>
        <v>0</v>
      </c>
      <c r="L118" s="126"/>
      <c r="M118" s="131"/>
      <c r="N118" s="132"/>
      <c r="O118" s="132"/>
      <c r="P118" s="133">
        <f>SUM(P119:P130)</f>
        <v>0</v>
      </c>
      <c r="Q118" s="132"/>
      <c r="R118" s="133">
        <f>SUM(R119:R130)</f>
        <v>0.28576112000000004</v>
      </c>
      <c r="S118" s="132"/>
      <c r="T118" s="134">
        <f>SUM(T119:T130)</f>
        <v>0</v>
      </c>
      <c r="AR118" s="127" t="s">
        <v>76</v>
      </c>
      <c r="AT118" s="135" t="s">
        <v>67</v>
      </c>
      <c r="AU118" s="135" t="s">
        <v>76</v>
      </c>
      <c r="AY118" s="127" t="s">
        <v>124</v>
      </c>
      <c r="BK118" s="136">
        <f>SUM(BK119:BK130)</f>
        <v>0</v>
      </c>
    </row>
    <row r="119" spans="1:65" s="2" customFormat="1" ht="24.2" customHeight="1">
      <c r="A119" s="34"/>
      <c r="B119" s="139"/>
      <c r="C119" s="140" t="s">
        <v>131</v>
      </c>
      <c r="D119" s="140" t="s">
        <v>126</v>
      </c>
      <c r="E119" s="141" t="s">
        <v>1083</v>
      </c>
      <c r="F119" s="142" t="s">
        <v>1084</v>
      </c>
      <c r="G119" s="143" t="s">
        <v>129</v>
      </c>
      <c r="H119" s="144">
        <v>64.072</v>
      </c>
      <c r="I119" s="145"/>
      <c r="J119" s="146">
        <f>ROUND(I119*H119,2)</f>
        <v>0</v>
      </c>
      <c r="K119" s="142" t="s">
        <v>130</v>
      </c>
      <c r="L119" s="35"/>
      <c r="M119" s="147" t="s">
        <v>3</v>
      </c>
      <c r="N119" s="148" t="s">
        <v>39</v>
      </c>
      <c r="O119" s="55"/>
      <c r="P119" s="149">
        <f>O119*H119</f>
        <v>0</v>
      </c>
      <c r="Q119" s="149">
        <v>0.00446</v>
      </c>
      <c r="R119" s="149">
        <f>Q119*H119</f>
        <v>0.28576112000000004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131</v>
      </c>
      <c r="AT119" s="151" t="s">
        <v>126</v>
      </c>
      <c r="AU119" s="151" t="s">
        <v>78</v>
      </c>
      <c r="AY119" s="19" t="s">
        <v>124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76</v>
      </c>
      <c r="BK119" s="152">
        <f>ROUND(I119*H119,2)</f>
        <v>0</v>
      </c>
      <c r="BL119" s="19" t="s">
        <v>131</v>
      </c>
      <c r="BM119" s="151" t="s">
        <v>1085</v>
      </c>
    </row>
    <row r="120" spans="1:47" s="2" customFormat="1" ht="29.25">
      <c r="A120" s="34"/>
      <c r="B120" s="35"/>
      <c r="C120" s="34"/>
      <c r="D120" s="153" t="s">
        <v>133</v>
      </c>
      <c r="E120" s="34"/>
      <c r="F120" s="154" t="s">
        <v>1086</v>
      </c>
      <c r="G120" s="34"/>
      <c r="H120" s="34"/>
      <c r="I120" s="155"/>
      <c r="J120" s="34"/>
      <c r="K120" s="34"/>
      <c r="L120" s="35"/>
      <c r="M120" s="156"/>
      <c r="N120" s="157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133</v>
      </c>
      <c r="AU120" s="19" t="s">
        <v>78</v>
      </c>
    </row>
    <row r="121" spans="1:47" s="2" customFormat="1" ht="12">
      <c r="A121" s="34"/>
      <c r="B121" s="35"/>
      <c r="C121" s="34"/>
      <c r="D121" s="158" t="s">
        <v>135</v>
      </c>
      <c r="E121" s="34"/>
      <c r="F121" s="159" t="s">
        <v>1087</v>
      </c>
      <c r="G121" s="34"/>
      <c r="H121" s="34"/>
      <c r="I121" s="155"/>
      <c r="J121" s="34"/>
      <c r="K121" s="34"/>
      <c r="L121" s="35"/>
      <c r="M121" s="156"/>
      <c r="N121" s="157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135</v>
      </c>
      <c r="AU121" s="19" t="s">
        <v>78</v>
      </c>
    </row>
    <row r="122" spans="2:51" s="13" customFormat="1" ht="12">
      <c r="B122" s="160"/>
      <c r="D122" s="153" t="s">
        <v>137</v>
      </c>
      <c r="E122" s="161" t="s">
        <v>3</v>
      </c>
      <c r="F122" s="162" t="s">
        <v>1066</v>
      </c>
      <c r="H122" s="161" t="s">
        <v>3</v>
      </c>
      <c r="I122" s="163"/>
      <c r="L122" s="160"/>
      <c r="M122" s="164"/>
      <c r="N122" s="165"/>
      <c r="O122" s="165"/>
      <c r="P122" s="165"/>
      <c r="Q122" s="165"/>
      <c r="R122" s="165"/>
      <c r="S122" s="165"/>
      <c r="T122" s="166"/>
      <c r="AT122" s="161" t="s">
        <v>137</v>
      </c>
      <c r="AU122" s="161" t="s">
        <v>78</v>
      </c>
      <c r="AV122" s="13" t="s">
        <v>76</v>
      </c>
      <c r="AW122" s="13" t="s">
        <v>30</v>
      </c>
      <c r="AX122" s="13" t="s">
        <v>68</v>
      </c>
      <c r="AY122" s="161" t="s">
        <v>124</v>
      </c>
    </row>
    <row r="123" spans="2:51" s="14" customFormat="1" ht="12">
      <c r="B123" s="167"/>
      <c r="D123" s="153" t="s">
        <v>137</v>
      </c>
      <c r="E123" s="168" t="s">
        <v>3</v>
      </c>
      <c r="F123" s="169" t="s">
        <v>188</v>
      </c>
      <c r="H123" s="170">
        <v>10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8" t="s">
        <v>137</v>
      </c>
      <c r="AU123" s="168" t="s">
        <v>78</v>
      </c>
      <c r="AV123" s="14" t="s">
        <v>78</v>
      </c>
      <c r="AW123" s="14" t="s">
        <v>30</v>
      </c>
      <c r="AX123" s="14" t="s">
        <v>68</v>
      </c>
      <c r="AY123" s="168" t="s">
        <v>124</v>
      </c>
    </row>
    <row r="124" spans="2:51" s="13" customFormat="1" ht="12">
      <c r="B124" s="160"/>
      <c r="D124" s="153" t="s">
        <v>137</v>
      </c>
      <c r="E124" s="161" t="s">
        <v>3</v>
      </c>
      <c r="F124" s="162" t="s">
        <v>1088</v>
      </c>
      <c r="H124" s="161" t="s">
        <v>3</v>
      </c>
      <c r="I124" s="163"/>
      <c r="L124" s="160"/>
      <c r="M124" s="164"/>
      <c r="N124" s="165"/>
      <c r="O124" s="165"/>
      <c r="P124" s="165"/>
      <c r="Q124" s="165"/>
      <c r="R124" s="165"/>
      <c r="S124" s="165"/>
      <c r="T124" s="166"/>
      <c r="AT124" s="161" t="s">
        <v>137</v>
      </c>
      <c r="AU124" s="161" t="s">
        <v>78</v>
      </c>
      <c r="AV124" s="13" t="s">
        <v>76</v>
      </c>
      <c r="AW124" s="13" t="s">
        <v>30</v>
      </c>
      <c r="AX124" s="13" t="s">
        <v>68</v>
      </c>
      <c r="AY124" s="161" t="s">
        <v>124</v>
      </c>
    </row>
    <row r="125" spans="2:51" s="14" customFormat="1" ht="12">
      <c r="B125" s="167"/>
      <c r="D125" s="153" t="s">
        <v>137</v>
      </c>
      <c r="E125" s="168" t="s">
        <v>3</v>
      </c>
      <c r="F125" s="169" t="s">
        <v>1089</v>
      </c>
      <c r="H125" s="170">
        <v>20.736</v>
      </c>
      <c r="I125" s="171"/>
      <c r="L125" s="167"/>
      <c r="M125" s="172"/>
      <c r="N125" s="173"/>
      <c r="O125" s="173"/>
      <c r="P125" s="173"/>
      <c r="Q125" s="173"/>
      <c r="R125" s="173"/>
      <c r="S125" s="173"/>
      <c r="T125" s="174"/>
      <c r="AT125" s="168" t="s">
        <v>137</v>
      </c>
      <c r="AU125" s="168" t="s">
        <v>78</v>
      </c>
      <c r="AV125" s="14" t="s">
        <v>78</v>
      </c>
      <c r="AW125" s="14" t="s">
        <v>30</v>
      </c>
      <c r="AX125" s="14" t="s">
        <v>68</v>
      </c>
      <c r="AY125" s="168" t="s">
        <v>124</v>
      </c>
    </row>
    <row r="126" spans="2:51" s="13" customFormat="1" ht="12">
      <c r="B126" s="160"/>
      <c r="D126" s="153" t="s">
        <v>137</v>
      </c>
      <c r="E126" s="161" t="s">
        <v>3</v>
      </c>
      <c r="F126" s="162" t="s">
        <v>1069</v>
      </c>
      <c r="H126" s="161" t="s">
        <v>3</v>
      </c>
      <c r="I126" s="163"/>
      <c r="L126" s="160"/>
      <c r="M126" s="164"/>
      <c r="N126" s="165"/>
      <c r="O126" s="165"/>
      <c r="P126" s="165"/>
      <c r="Q126" s="165"/>
      <c r="R126" s="165"/>
      <c r="S126" s="165"/>
      <c r="T126" s="166"/>
      <c r="AT126" s="161" t="s">
        <v>137</v>
      </c>
      <c r="AU126" s="161" t="s">
        <v>78</v>
      </c>
      <c r="AV126" s="13" t="s">
        <v>76</v>
      </c>
      <c r="AW126" s="13" t="s">
        <v>30</v>
      </c>
      <c r="AX126" s="13" t="s">
        <v>68</v>
      </c>
      <c r="AY126" s="161" t="s">
        <v>124</v>
      </c>
    </row>
    <row r="127" spans="2:51" s="14" customFormat="1" ht="12">
      <c r="B127" s="167"/>
      <c r="D127" s="153" t="s">
        <v>137</v>
      </c>
      <c r="E127" s="168" t="s">
        <v>3</v>
      </c>
      <c r="F127" s="169" t="s">
        <v>1090</v>
      </c>
      <c r="H127" s="170">
        <v>12.6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8" t="s">
        <v>137</v>
      </c>
      <c r="AU127" s="168" t="s">
        <v>78</v>
      </c>
      <c r="AV127" s="14" t="s">
        <v>78</v>
      </c>
      <c r="AW127" s="14" t="s">
        <v>30</v>
      </c>
      <c r="AX127" s="14" t="s">
        <v>68</v>
      </c>
      <c r="AY127" s="168" t="s">
        <v>124</v>
      </c>
    </row>
    <row r="128" spans="2:51" s="13" customFormat="1" ht="12">
      <c r="B128" s="160"/>
      <c r="D128" s="153" t="s">
        <v>137</v>
      </c>
      <c r="E128" s="161" t="s">
        <v>3</v>
      </c>
      <c r="F128" s="162" t="s">
        <v>1088</v>
      </c>
      <c r="H128" s="161" t="s">
        <v>3</v>
      </c>
      <c r="I128" s="163"/>
      <c r="L128" s="160"/>
      <c r="M128" s="164"/>
      <c r="N128" s="165"/>
      <c r="O128" s="165"/>
      <c r="P128" s="165"/>
      <c r="Q128" s="165"/>
      <c r="R128" s="165"/>
      <c r="S128" s="165"/>
      <c r="T128" s="166"/>
      <c r="AT128" s="161" t="s">
        <v>137</v>
      </c>
      <c r="AU128" s="161" t="s">
        <v>78</v>
      </c>
      <c r="AV128" s="13" t="s">
        <v>76</v>
      </c>
      <c r="AW128" s="13" t="s">
        <v>30</v>
      </c>
      <c r="AX128" s="13" t="s">
        <v>68</v>
      </c>
      <c r="AY128" s="161" t="s">
        <v>124</v>
      </c>
    </row>
    <row r="129" spans="2:51" s="14" customFormat="1" ht="12">
      <c r="B129" s="167"/>
      <c r="D129" s="153" t="s">
        <v>137</v>
      </c>
      <c r="E129" s="168" t="s">
        <v>3</v>
      </c>
      <c r="F129" s="169" t="s">
        <v>1089</v>
      </c>
      <c r="H129" s="170">
        <v>20.736</v>
      </c>
      <c r="I129" s="171"/>
      <c r="L129" s="167"/>
      <c r="M129" s="172"/>
      <c r="N129" s="173"/>
      <c r="O129" s="173"/>
      <c r="P129" s="173"/>
      <c r="Q129" s="173"/>
      <c r="R129" s="173"/>
      <c r="S129" s="173"/>
      <c r="T129" s="174"/>
      <c r="AT129" s="168" t="s">
        <v>137</v>
      </c>
      <c r="AU129" s="168" t="s">
        <v>78</v>
      </c>
      <c r="AV129" s="14" t="s">
        <v>78</v>
      </c>
      <c r="AW129" s="14" t="s">
        <v>30</v>
      </c>
      <c r="AX129" s="14" t="s">
        <v>68</v>
      </c>
      <c r="AY129" s="168" t="s">
        <v>124</v>
      </c>
    </row>
    <row r="130" spans="2:51" s="15" customFormat="1" ht="12">
      <c r="B130" s="189"/>
      <c r="D130" s="153" t="s">
        <v>137</v>
      </c>
      <c r="E130" s="190" t="s">
        <v>3</v>
      </c>
      <c r="F130" s="191" t="s">
        <v>217</v>
      </c>
      <c r="H130" s="192">
        <v>64.072</v>
      </c>
      <c r="I130" s="193"/>
      <c r="L130" s="189"/>
      <c r="M130" s="194"/>
      <c r="N130" s="195"/>
      <c r="O130" s="195"/>
      <c r="P130" s="195"/>
      <c r="Q130" s="195"/>
      <c r="R130" s="195"/>
      <c r="S130" s="195"/>
      <c r="T130" s="196"/>
      <c r="AT130" s="190" t="s">
        <v>137</v>
      </c>
      <c r="AU130" s="190" t="s">
        <v>78</v>
      </c>
      <c r="AV130" s="15" t="s">
        <v>131</v>
      </c>
      <c r="AW130" s="15" t="s">
        <v>30</v>
      </c>
      <c r="AX130" s="15" t="s">
        <v>76</v>
      </c>
      <c r="AY130" s="190" t="s">
        <v>124</v>
      </c>
    </row>
    <row r="131" spans="2:63" s="12" customFormat="1" ht="22.9" customHeight="1">
      <c r="B131" s="126"/>
      <c r="D131" s="127" t="s">
        <v>67</v>
      </c>
      <c r="E131" s="137" t="s">
        <v>182</v>
      </c>
      <c r="F131" s="137" t="s">
        <v>307</v>
      </c>
      <c r="I131" s="129"/>
      <c r="J131" s="138">
        <f>BK131</f>
        <v>0</v>
      </c>
      <c r="L131" s="126"/>
      <c r="M131" s="131"/>
      <c r="N131" s="132"/>
      <c r="O131" s="132"/>
      <c r="P131" s="133">
        <f>SUM(P132:P212)</f>
        <v>0</v>
      </c>
      <c r="Q131" s="132"/>
      <c r="R131" s="133">
        <f>SUM(R132:R212)</f>
        <v>0.03958424</v>
      </c>
      <c r="S131" s="132"/>
      <c r="T131" s="134">
        <f>SUM(T132:T212)</f>
        <v>1.034</v>
      </c>
      <c r="AR131" s="127" t="s">
        <v>76</v>
      </c>
      <c r="AT131" s="135" t="s">
        <v>67</v>
      </c>
      <c r="AU131" s="135" t="s">
        <v>76</v>
      </c>
      <c r="AY131" s="127" t="s">
        <v>124</v>
      </c>
      <c r="BK131" s="136">
        <f>SUM(BK132:BK212)</f>
        <v>0</v>
      </c>
    </row>
    <row r="132" spans="1:65" s="2" customFormat="1" ht="16.5" customHeight="1">
      <c r="A132" s="34"/>
      <c r="B132" s="139"/>
      <c r="C132" s="140" t="s">
        <v>157</v>
      </c>
      <c r="D132" s="140" t="s">
        <v>126</v>
      </c>
      <c r="E132" s="141" t="s">
        <v>1091</v>
      </c>
      <c r="F132" s="142" t="s">
        <v>1092</v>
      </c>
      <c r="G132" s="143" t="s">
        <v>129</v>
      </c>
      <c r="H132" s="144">
        <v>22.6</v>
      </c>
      <c r="I132" s="145"/>
      <c r="J132" s="146">
        <f>ROUND(I132*H132,2)</f>
        <v>0</v>
      </c>
      <c r="K132" s="142" t="s">
        <v>130</v>
      </c>
      <c r="L132" s="35"/>
      <c r="M132" s="147" t="s">
        <v>3</v>
      </c>
      <c r="N132" s="148" t="s">
        <v>39</v>
      </c>
      <c r="O132" s="55"/>
      <c r="P132" s="149">
        <f>O132*H132</f>
        <v>0</v>
      </c>
      <c r="Q132" s="149">
        <v>0.0004</v>
      </c>
      <c r="R132" s="149">
        <f>Q132*H132</f>
        <v>0.009040000000000001</v>
      </c>
      <c r="S132" s="149">
        <v>0</v>
      </c>
      <c r="T132" s="15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310</v>
      </c>
      <c r="AT132" s="151" t="s">
        <v>126</v>
      </c>
      <c r="AU132" s="151" t="s">
        <v>78</v>
      </c>
      <c r="AY132" s="19" t="s">
        <v>124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9" t="s">
        <v>76</v>
      </c>
      <c r="BK132" s="152">
        <f>ROUND(I132*H132,2)</f>
        <v>0</v>
      </c>
      <c r="BL132" s="19" t="s">
        <v>310</v>
      </c>
      <c r="BM132" s="151" t="s">
        <v>1093</v>
      </c>
    </row>
    <row r="133" spans="1:47" s="2" customFormat="1" ht="12">
      <c r="A133" s="34"/>
      <c r="B133" s="35"/>
      <c r="C133" s="34"/>
      <c r="D133" s="153" t="s">
        <v>133</v>
      </c>
      <c r="E133" s="34"/>
      <c r="F133" s="154" t="s">
        <v>1094</v>
      </c>
      <c r="G133" s="34"/>
      <c r="H133" s="34"/>
      <c r="I133" s="155"/>
      <c r="J133" s="34"/>
      <c r="K133" s="34"/>
      <c r="L133" s="35"/>
      <c r="M133" s="156"/>
      <c r="N133" s="157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9" t="s">
        <v>133</v>
      </c>
      <c r="AU133" s="19" t="s">
        <v>78</v>
      </c>
    </row>
    <row r="134" spans="1:47" s="2" customFormat="1" ht="12">
      <c r="A134" s="34"/>
      <c r="B134" s="35"/>
      <c r="C134" s="34"/>
      <c r="D134" s="158" t="s">
        <v>135</v>
      </c>
      <c r="E134" s="34"/>
      <c r="F134" s="159" t="s">
        <v>1095</v>
      </c>
      <c r="G134" s="34"/>
      <c r="H134" s="34"/>
      <c r="I134" s="155"/>
      <c r="J134" s="34"/>
      <c r="K134" s="34"/>
      <c r="L134" s="35"/>
      <c r="M134" s="156"/>
      <c r="N134" s="157"/>
      <c r="O134" s="55"/>
      <c r="P134" s="55"/>
      <c r="Q134" s="55"/>
      <c r="R134" s="55"/>
      <c r="S134" s="55"/>
      <c r="T134" s="56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9" t="s">
        <v>135</v>
      </c>
      <c r="AU134" s="19" t="s">
        <v>78</v>
      </c>
    </row>
    <row r="135" spans="2:51" s="13" customFormat="1" ht="12">
      <c r="B135" s="160"/>
      <c r="D135" s="153" t="s">
        <v>137</v>
      </c>
      <c r="E135" s="161" t="s">
        <v>3</v>
      </c>
      <c r="F135" s="162" t="s">
        <v>1066</v>
      </c>
      <c r="H135" s="161" t="s">
        <v>3</v>
      </c>
      <c r="I135" s="163"/>
      <c r="L135" s="160"/>
      <c r="M135" s="164"/>
      <c r="N135" s="165"/>
      <c r="O135" s="165"/>
      <c r="P135" s="165"/>
      <c r="Q135" s="165"/>
      <c r="R135" s="165"/>
      <c r="S135" s="165"/>
      <c r="T135" s="166"/>
      <c r="AT135" s="161" t="s">
        <v>137</v>
      </c>
      <c r="AU135" s="161" t="s">
        <v>78</v>
      </c>
      <c r="AV135" s="13" t="s">
        <v>76</v>
      </c>
      <c r="AW135" s="13" t="s">
        <v>30</v>
      </c>
      <c r="AX135" s="13" t="s">
        <v>68</v>
      </c>
      <c r="AY135" s="161" t="s">
        <v>124</v>
      </c>
    </row>
    <row r="136" spans="2:51" s="14" customFormat="1" ht="12">
      <c r="B136" s="167"/>
      <c r="D136" s="153" t="s">
        <v>137</v>
      </c>
      <c r="E136" s="168" t="s">
        <v>3</v>
      </c>
      <c r="F136" s="169" t="s">
        <v>188</v>
      </c>
      <c r="H136" s="170">
        <v>10</v>
      </c>
      <c r="I136" s="171"/>
      <c r="L136" s="167"/>
      <c r="M136" s="172"/>
      <c r="N136" s="173"/>
      <c r="O136" s="173"/>
      <c r="P136" s="173"/>
      <c r="Q136" s="173"/>
      <c r="R136" s="173"/>
      <c r="S136" s="173"/>
      <c r="T136" s="174"/>
      <c r="AT136" s="168" t="s">
        <v>137</v>
      </c>
      <c r="AU136" s="168" t="s">
        <v>78</v>
      </c>
      <c r="AV136" s="14" t="s">
        <v>78</v>
      </c>
      <c r="AW136" s="14" t="s">
        <v>30</v>
      </c>
      <c r="AX136" s="14" t="s">
        <v>68</v>
      </c>
      <c r="AY136" s="168" t="s">
        <v>124</v>
      </c>
    </row>
    <row r="137" spans="2:51" s="13" customFormat="1" ht="12">
      <c r="B137" s="160"/>
      <c r="D137" s="153" t="s">
        <v>137</v>
      </c>
      <c r="E137" s="161" t="s">
        <v>3</v>
      </c>
      <c r="F137" s="162" t="s">
        <v>1069</v>
      </c>
      <c r="H137" s="161" t="s">
        <v>3</v>
      </c>
      <c r="I137" s="163"/>
      <c r="L137" s="160"/>
      <c r="M137" s="164"/>
      <c r="N137" s="165"/>
      <c r="O137" s="165"/>
      <c r="P137" s="165"/>
      <c r="Q137" s="165"/>
      <c r="R137" s="165"/>
      <c r="S137" s="165"/>
      <c r="T137" s="166"/>
      <c r="AT137" s="161" t="s">
        <v>137</v>
      </c>
      <c r="AU137" s="161" t="s">
        <v>78</v>
      </c>
      <c r="AV137" s="13" t="s">
        <v>76</v>
      </c>
      <c r="AW137" s="13" t="s">
        <v>30</v>
      </c>
      <c r="AX137" s="13" t="s">
        <v>68</v>
      </c>
      <c r="AY137" s="161" t="s">
        <v>124</v>
      </c>
    </row>
    <row r="138" spans="2:51" s="14" customFormat="1" ht="12">
      <c r="B138" s="167"/>
      <c r="D138" s="153" t="s">
        <v>137</v>
      </c>
      <c r="E138" s="168" t="s">
        <v>3</v>
      </c>
      <c r="F138" s="169" t="s">
        <v>1090</v>
      </c>
      <c r="H138" s="170">
        <v>12.6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137</v>
      </c>
      <c r="AU138" s="168" t="s">
        <v>78</v>
      </c>
      <c r="AV138" s="14" t="s">
        <v>78</v>
      </c>
      <c r="AW138" s="14" t="s">
        <v>30</v>
      </c>
      <c r="AX138" s="14" t="s">
        <v>68</v>
      </c>
      <c r="AY138" s="168" t="s">
        <v>124</v>
      </c>
    </row>
    <row r="139" spans="2:51" s="15" customFormat="1" ht="12">
      <c r="B139" s="189"/>
      <c r="D139" s="153" t="s">
        <v>137</v>
      </c>
      <c r="E139" s="190" t="s">
        <v>3</v>
      </c>
      <c r="F139" s="191" t="s">
        <v>217</v>
      </c>
      <c r="H139" s="192">
        <v>22.6</v>
      </c>
      <c r="I139" s="193"/>
      <c r="L139" s="189"/>
      <c r="M139" s="194"/>
      <c r="N139" s="195"/>
      <c r="O139" s="195"/>
      <c r="P139" s="195"/>
      <c r="Q139" s="195"/>
      <c r="R139" s="195"/>
      <c r="S139" s="195"/>
      <c r="T139" s="196"/>
      <c r="AT139" s="190" t="s">
        <v>137</v>
      </c>
      <c r="AU139" s="190" t="s">
        <v>78</v>
      </c>
      <c r="AV139" s="15" t="s">
        <v>131</v>
      </c>
      <c r="AW139" s="15" t="s">
        <v>30</v>
      </c>
      <c r="AX139" s="15" t="s">
        <v>76</v>
      </c>
      <c r="AY139" s="190" t="s">
        <v>124</v>
      </c>
    </row>
    <row r="140" spans="1:65" s="2" customFormat="1" ht="24.2" customHeight="1">
      <c r="A140" s="34"/>
      <c r="B140" s="139"/>
      <c r="C140" s="140" t="s">
        <v>165</v>
      </c>
      <c r="D140" s="140" t="s">
        <v>126</v>
      </c>
      <c r="E140" s="141" t="s">
        <v>932</v>
      </c>
      <c r="F140" s="142" t="s">
        <v>933</v>
      </c>
      <c r="G140" s="143" t="s">
        <v>142</v>
      </c>
      <c r="H140" s="144">
        <v>88</v>
      </c>
      <c r="I140" s="145"/>
      <c r="J140" s="146">
        <f>ROUND(I140*H140,2)</f>
        <v>0</v>
      </c>
      <c r="K140" s="142" t="s">
        <v>130</v>
      </c>
      <c r="L140" s="35"/>
      <c r="M140" s="147" t="s">
        <v>3</v>
      </c>
      <c r="N140" s="148" t="s">
        <v>39</v>
      </c>
      <c r="O140" s="55"/>
      <c r="P140" s="149">
        <f>O140*H140</f>
        <v>0</v>
      </c>
      <c r="Q140" s="149">
        <v>4E-05</v>
      </c>
      <c r="R140" s="149">
        <f>Q140*H140</f>
        <v>0.00352</v>
      </c>
      <c r="S140" s="149">
        <v>0</v>
      </c>
      <c r="T140" s="15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131</v>
      </c>
      <c r="AT140" s="151" t="s">
        <v>126</v>
      </c>
      <c r="AU140" s="151" t="s">
        <v>78</v>
      </c>
      <c r="AY140" s="19" t="s">
        <v>124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9" t="s">
        <v>76</v>
      </c>
      <c r="BK140" s="152">
        <f>ROUND(I140*H140,2)</f>
        <v>0</v>
      </c>
      <c r="BL140" s="19" t="s">
        <v>131</v>
      </c>
      <c r="BM140" s="151" t="s">
        <v>1096</v>
      </c>
    </row>
    <row r="141" spans="1:47" s="2" customFormat="1" ht="19.5">
      <c r="A141" s="34"/>
      <c r="B141" s="35"/>
      <c r="C141" s="34"/>
      <c r="D141" s="153" t="s">
        <v>133</v>
      </c>
      <c r="E141" s="34"/>
      <c r="F141" s="154" t="s">
        <v>935</v>
      </c>
      <c r="G141" s="34"/>
      <c r="H141" s="34"/>
      <c r="I141" s="155"/>
      <c r="J141" s="34"/>
      <c r="K141" s="34"/>
      <c r="L141" s="35"/>
      <c r="M141" s="156"/>
      <c r="N141" s="157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133</v>
      </c>
      <c r="AU141" s="19" t="s">
        <v>78</v>
      </c>
    </row>
    <row r="142" spans="1:47" s="2" customFormat="1" ht="12">
      <c r="A142" s="34"/>
      <c r="B142" s="35"/>
      <c r="C142" s="34"/>
      <c r="D142" s="158" t="s">
        <v>135</v>
      </c>
      <c r="E142" s="34"/>
      <c r="F142" s="159" t="s">
        <v>936</v>
      </c>
      <c r="G142" s="34"/>
      <c r="H142" s="34"/>
      <c r="I142" s="155"/>
      <c r="J142" s="34"/>
      <c r="K142" s="34"/>
      <c r="L142" s="35"/>
      <c r="M142" s="156"/>
      <c r="N142" s="157"/>
      <c r="O142" s="55"/>
      <c r="P142" s="55"/>
      <c r="Q142" s="55"/>
      <c r="R142" s="55"/>
      <c r="S142" s="55"/>
      <c r="T142" s="56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9" t="s">
        <v>135</v>
      </c>
      <c r="AU142" s="19" t="s">
        <v>78</v>
      </c>
    </row>
    <row r="143" spans="2:51" s="13" customFormat="1" ht="12">
      <c r="B143" s="160"/>
      <c r="D143" s="153" t="s">
        <v>137</v>
      </c>
      <c r="E143" s="161" t="s">
        <v>3</v>
      </c>
      <c r="F143" s="162" t="s">
        <v>1066</v>
      </c>
      <c r="H143" s="161" t="s">
        <v>3</v>
      </c>
      <c r="I143" s="163"/>
      <c r="L143" s="160"/>
      <c r="M143" s="164"/>
      <c r="N143" s="165"/>
      <c r="O143" s="165"/>
      <c r="P143" s="165"/>
      <c r="Q143" s="165"/>
      <c r="R143" s="165"/>
      <c r="S143" s="165"/>
      <c r="T143" s="166"/>
      <c r="AT143" s="161" t="s">
        <v>137</v>
      </c>
      <c r="AU143" s="161" t="s">
        <v>78</v>
      </c>
      <c r="AV143" s="13" t="s">
        <v>76</v>
      </c>
      <c r="AW143" s="13" t="s">
        <v>30</v>
      </c>
      <c r="AX143" s="13" t="s">
        <v>68</v>
      </c>
      <c r="AY143" s="161" t="s">
        <v>124</v>
      </c>
    </row>
    <row r="144" spans="2:51" s="14" customFormat="1" ht="12">
      <c r="B144" s="167"/>
      <c r="D144" s="153" t="s">
        <v>137</v>
      </c>
      <c r="E144" s="168" t="s">
        <v>3</v>
      </c>
      <c r="F144" s="169" t="s">
        <v>1097</v>
      </c>
      <c r="H144" s="170">
        <v>4</v>
      </c>
      <c r="I144" s="171"/>
      <c r="L144" s="167"/>
      <c r="M144" s="172"/>
      <c r="N144" s="173"/>
      <c r="O144" s="173"/>
      <c r="P144" s="173"/>
      <c r="Q144" s="173"/>
      <c r="R144" s="173"/>
      <c r="S144" s="173"/>
      <c r="T144" s="174"/>
      <c r="AT144" s="168" t="s">
        <v>137</v>
      </c>
      <c r="AU144" s="168" t="s">
        <v>78</v>
      </c>
      <c r="AV144" s="14" t="s">
        <v>78</v>
      </c>
      <c r="AW144" s="14" t="s">
        <v>30</v>
      </c>
      <c r="AX144" s="14" t="s">
        <v>68</v>
      </c>
      <c r="AY144" s="168" t="s">
        <v>124</v>
      </c>
    </row>
    <row r="145" spans="2:51" s="13" customFormat="1" ht="12">
      <c r="B145" s="160"/>
      <c r="D145" s="153" t="s">
        <v>137</v>
      </c>
      <c r="E145" s="161" t="s">
        <v>3</v>
      </c>
      <c r="F145" s="162" t="s">
        <v>1098</v>
      </c>
      <c r="H145" s="161" t="s">
        <v>3</v>
      </c>
      <c r="I145" s="163"/>
      <c r="L145" s="160"/>
      <c r="M145" s="164"/>
      <c r="N145" s="165"/>
      <c r="O145" s="165"/>
      <c r="P145" s="165"/>
      <c r="Q145" s="165"/>
      <c r="R145" s="165"/>
      <c r="S145" s="165"/>
      <c r="T145" s="166"/>
      <c r="AT145" s="161" t="s">
        <v>137</v>
      </c>
      <c r="AU145" s="161" t="s">
        <v>78</v>
      </c>
      <c r="AV145" s="13" t="s">
        <v>76</v>
      </c>
      <c r="AW145" s="13" t="s">
        <v>30</v>
      </c>
      <c r="AX145" s="13" t="s">
        <v>68</v>
      </c>
      <c r="AY145" s="161" t="s">
        <v>124</v>
      </c>
    </row>
    <row r="146" spans="2:51" s="14" customFormat="1" ht="12">
      <c r="B146" s="167"/>
      <c r="D146" s="153" t="s">
        <v>137</v>
      </c>
      <c r="E146" s="168" t="s">
        <v>3</v>
      </c>
      <c r="F146" s="169" t="s">
        <v>1099</v>
      </c>
      <c r="H146" s="170">
        <v>56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137</v>
      </c>
      <c r="AU146" s="168" t="s">
        <v>78</v>
      </c>
      <c r="AV146" s="14" t="s">
        <v>78</v>
      </c>
      <c r="AW146" s="14" t="s">
        <v>30</v>
      </c>
      <c r="AX146" s="14" t="s">
        <v>68</v>
      </c>
      <c r="AY146" s="168" t="s">
        <v>124</v>
      </c>
    </row>
    <row r="147" spans="2:51" s="13" customFormat="1" ht="12">
      <c r="B147" s="160"/>
      <c r="D147" s="153" t="s">
        <v>137</v>
      </c>
      <c r="E147" s="161" t="s">
        <v>3</v>
      </c>
      <c r="F147" s="162" t="s">
        <v>1100</v>
      </c>
      <c r="H147" s="161" t="s">
        <v>3</v>
      </c>
      <c r="I147" s="163"/>
      <c r="L147" s="160"/>
      <c r="M147" s="164"/>
      <c r="N147" s="165"/>
      <c r="O147" s="165"/>
      <c r="P147" s="165"/>
      <c r="Q147" s="165"/>
      <c r="R147" s="165"/>
      <c r="S147" s="165"/>
      <c r="T147" s="166"/>
      <c r="AT147" s="161" t="s">
        <v>137</v>
      </c>
      <c r="AU147" s="161" t="s">
        <v>78</v>
      </c>
      <c r="AV147" s="13" t="s">
        <v>76</v>
      </c>
      <c r="AW147" s="13" t="s">
        <v>30</v>
      </c>
      <c r="AX147" s="13" t="s">
        <v>68</v>
      </c>
      <c r="AY147" s="161" t="s">
        <v>124</v>
      </c>
    </row>
    <row r="148" spans="2:51" s="14" customFormat="1" ht="12">
      <c r="B148" s="167"/>
      <c r="D148" s="153" t="s">
        <v>137</v>
      </c>
      <c r="E148" s="168" t="s">
        <v>3</v>
      </c>
      <c r="F148" s="169" t="s">
        <v>1101</v>
      </c>
      <c r="H148" s="170">
        <v>16</v>
      </c>
      <c r="I148" s="171"/>
      <c r="L148" s="167"/>
      <c r="M148" s="172"/>
      <c r="N148" s="173"/>
      <c r="O148" s="173"/>
      <c r="P148" s="173"/>
      <c r="Q148" s="173"/>
      <c r="R148" s="173"/>
      <c r="S148" s="173"/>
      <c r="T148" s="174"/>
      <c r="AT148" s="168" t="s">
        <v>137</v>
      </c>
      <c r="AU148" s="168" t="s">
        <v>78</v>
      </c>
      <c r="AV148" s="14" t="s">
        <v>78</v>
      </c>
      <c r="AW148" s="14" t="s">
        <v>30</v>
      </c>
      <c r="AX148" s="14" t="s">
        <v>68</v>
      </c>
      <c r="AY148" s="168" t="s">
        <v>124</v>
      </c>
    </row>
    <row r="149" spans="2:51" s="13" customFormat="1" ht="12">
      <c r="B149" s="160"/>
      <c r="D149" s="153" t="s">
        <v>137</v>
      </c>
      <c r="E149" s="161" t="s">
        <v>3</v>
      </c>
      <c r="F149" s="162" t="s">
        <v>1102</v>
      </c>
      <c r="H149" s="161" t="s">
        <v>3</v>
      </c>
      <c r="I149" s="163"/>
      <c r="L149" s="160"/>
      <c r="M149" s="164"/>
      <c r="N149" s="165"/>
      <c r="O149" s="165"/>
      <c r="P149" s="165"/>
      <c r="Q149" s="165"/>
      <c r="R149" s="165"/>
      <c r="S149" s="165"/>
      <c r="T149" s="166"/>
      <c r="AT149" s="161" t="s">
        <v>137</v>
      </c>
      <c r="AU149" s="161" t="s">
        <v>78</v>
      </c>
      <c r="AV149" s="13" t="s">
        <v>76</v>
      </c>
      <c r="AW149" s="13" t="s">
        <v>30</v>
      </c>
      <c r="AX149" s="13" t="s">
        <v>68</v>
      </c>
      <c r="AY149" s="161" t="s">
        <v>124</v>
      </c>
    </row>
    <row r="150" spans="2:51" s="14" customFormat="1" ht="12">
      <c r="B150" s="167"/>
      <c r="D150" s="153" t="s">
        <v>137</v>
      </c>
      <c r="E150" s="168" t="s">
        <v>3</v>
      </c>
      <c r="F150" s="169" t="s">
        <v>1103</v>
      </c>
      <c r="H150" s="170">
        <v>12</v>
      </c>
      <c r="I150" s="171"/>
      <c r="L150" s="167"/>
      <c r="M150" s="172"/>
      <c r="N150" s="173"/>
      <c r="O150" s="173"/>
      <c r="P150" s="173"/>
      <c r="Q150" s="173"/>
      <c r="R150" s="173"/>
      <c r="S150" s="173"/>
      <c r="T150" s="174"/>
      <c r="AT150" s="168" t="s">
        <v>137</v>
      </c>
      <c r="AU150" s="168" t="s">
        <v>78</v>
      </c>
      <c r="AV150" s="14" t="s">
        <v>78</v>
      </c>
      <c r="AW150" s="14" t="s">
        <v>30</v>
      </c>
      <c r="AX150" s="14" t="s">
        <v>68</v>
      </c>
      <c r="AY150" s="168" t="s">
        <v>124</v>
      </c>
    </row>
    <row r="151" spans="2:51" s="15" customFormat="1" ht="12">
      <c r="B151" s="189"/>
      <c r="D151" s="153" t="s">
        <v>137</v>
      </c>
      <c r="E151" s="190" t="s">
        <v>3</v>
      </c>
      <c r="F151" s="191" t="s">
        <v>217</v>
      </c>
      <c r="H151" s="192">
        <v>88</v>
      </c>
      <c r="I151" s="193"/>
      <c r="L151" s="189"/>
      <c r="M151" s="194"/>
      <c r="N151" s="195"/>
      <c r="O151" s="195"/>
      <c r="P151" s="195"/>
      <c r="Q151" s="195"/>
      <c r="R151" s="195"/>
      <c r="S151" s="195"/>
      <c r="T151" s="196"/>
      <c r="AT151" s="190" t="s">
        <v>137</v>
      </c>
      <c r="AU151" s="190" t="s">
        <v>78</v>
      </c>
      <c r="AV151" s="15" t="s">
        <v>131</v>
      </c>
      <c r="AW151" s="15" t="s">
        <v>30</v>
      </c>
      <c r="AX151" s="15" t="s">
        <v>76</v>
      </c>
      <c r="AY151" s="190" t="s">
        <v>124</v>
      </c>
    </row>
    <row r="152" spans="1:65" s="2" customFormat="1" ht="21.75" customHeight="1">
      <c r="A152" s="34"/>
      <c r="B152" s="139"/>
      <c r="C152" s="140" t="s">
        <v>171</v>
      </c>
      <c r="D152" s="140" t="s">
        <v>126</v>
      </c>
      <c r="E152" s="141" t="s">
        <v>939</v>
      </c>
      <c r="F152" s="142" t="s">
        <v>940</v>
      </c>
      <c r="G152" s="143" t="s">
        <v>142</v>
      </c>
      <c r="H152" s="144">
        <v>88</v>
      </c>
      <c r="I152" s="145"/>
      <c r="J152" s="146">
        <f>ROUND(I152*H152,2)</f>
        <v>0</v>
      </c>
      <c r="K152" s="142" t="s">
        <v>130</v>
      </c>
      <c r="L152" s="35"/>
      <c r="M152" s="147" t="s">
        <v>3</v>
      </c>
      <c r="N152" s="148" t="s">
        <v>39</v>
      </c>
      <c r="O152" s="55"/>
      <c r="P152" s="149">
        <f>O152*H152</f>
        <v>0</v>
      </c>
      <c r="Q152" s="149">
        <v>7E-05</v>
      </c>
      <c r="R152" s="149">
        <f>Q152*H152</f>
        <v>0.00616</v>
      </c>
      <c r="S152" s="149">
        <v>0</v>
      </c>
      <c r="T152" s="15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131</v>
      </c>
      <c r="AT152" s="151" t="s">
        <v>126</v>
      </c>
      <c r="AU152" s="151" t="s">
        <v>78</v>
      </c>
      <c r="AY152" s="19" t="s">
        <v>124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9" t="s">
        <v>76</v>
      </c>
      <c r="BK152" s="152">
        <f>ROUND(I152*H152,2)</f>
        <v>0</v>
      </c>
      <c r="BL152" s="19" t="s">
        <v>131</v>
      </c>
      <c r="BM152" s="151" t="s">
        <v>1104</v>
      </c>
    </row>
    <row r="153" spans="1:47" s="2" customFormat="1" ht="19.5">
      <c r="A153" s="34"/>
      <c r="B153" s="35"/>
      <c r="C153" s="34"/>
      <c r="D153" s="153" t="s">
        <v>133</v>
      </c>
      <c r="E153" s="34"/>
      <c r="F153" s="154" t="s">
        <v>942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133</v>
      </c>
      <c r="AU153" s="19" t="s">
        <v>78</v>
      </c>
    </row>
    <row r="154" spans="1:47" s="2" customFormat="1" ht="12">
      <c r="A154" s="34"/>
      <c r="B154" s="35"/>
      <c r="C154" s="34"/>
      <c r="D154" s="158" t="s">
        <v>135</v>
      </c>
      <c r="E154" s="34"/>
      <c r="F154" s="159" t="s">
        <v>943</v>
      </c>
      <c r="G154" s="34"/>
      <c r="H154" s="34"/>
      <c r="I154" s="155"/>
      <c r="J154" s="34"/>
      <c r="K154" s="34"/>
      <c r="L154" s="35"/>
      <c r="M154" s="156"/>
      <c r="N154" s="157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135</v>
      </c>
      <c r="AU154" s="19" t="s">
        <v>78</v>
      </c>
    </row>
    <row r="155" spans="2:51" s="13" customFormat="1" ht="12">
      <c r="B155" s="160"/>
      <c r="D155" s="153" t="s">
        <v>137</v>
      </c>
      <c r="E155" s="161" t="s">
        <v>3</v>
      </c>
      <c r="F155" s="162" t="s">
        <v>1066</v>
      </c>
      <c r="H155" s="161" t="s">
        <v>3</v>
      </c>
      <c r="I155" s="163"/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137</v>
      </c>
      <c r="AU155" s="161" t="s">
        <v>78</v>
      </c>
      <c r="AV155" s="13" t="s">
        <v>76</v>
      </c>
      <c r="AW155" s="13" t="s">
        <v>30</v>
      </c>
      <c r="AX155" s="13" t="s">
        <v>68</v>
      </c>
      <c r="AY155" s="161" t="s">
        <v>124</v>
      </c>
    </row>
    <row r="156" spans="2:51" s="14" customFormat="1" ht="12">
      <c r="B156" s="167"/>
      <c r="D156" s="153" t="s">
        <v>137</v>
      </c>
      <c r="E156" s="168" t="s">
        <v>3</v>
      </c>
      <c r="F156" s="169" t="s">
        <v>1097</v>
      </c>
      <c r="H156" s="170">
        <v>4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137</v>
      </c>
      <c r="AU156" s="168" t="s">
        <v>78</v>
      </c>
      <c r="AV156" s="14" t="s">
        <v>78</v>
      </c>
      <c r="AW156" s="14" t="s">
        <v>30</v>
      </c>
      <c r="AX156" s="14" t="s">
        <v>68</v>
      </c>
      <c r="AY156" s="168" t="s">
        <v>124</v>
      </c>
    </row>
    <row r="157" spans="2:51" s="13" customFormat="1" ht="12">
      <c r="B157" s="160"/>
      <c r="D157" s="153" t="s">
        <v>137</v>
      </c>
      <c r="E157" s="161" t="s">
        <v>3</v>
      </c>
      <c r="F157" s="162" t="s">
        <v>1098</v>
      </c>
      <c r="H157" s="161" t="s">
        <v>3</v>
      </c>
      <c r="I157" s="163"/>
      <c r="L157" s="160"/>
      <c r="M157" s="164"/>
      <c r="N157" s="165"/>
      <c r="O157" s="165"/>
      <c r="P157" s="165"/>
      <c r="Q157" s="165"/>
      <c r="R157" s="165"/>
      <c r="S157" s="165"/>
      <c r="T157" s="166"/>
      <c r="AT157" s="161" t="s">
        <v>137</v>
      </c>
      <c r="AU157" s="161" t="s">
        <v>78</v>
      </c>
      <c r="AV157" s="13" t="s">
        <v>76</v>
      </c>
      <c r="AW157" s="13" t="s">
        <v>30</v>
      </c>
      <c r="AX157" s="13" t="s">
        <v>68</v>
      </c>
      <c r="AY157" s="161" t="s">
        <v>124</v>
      </c>
    </row>
    <row r="158" spans="2:51" s="14" customFormat="1" ht="12">
      <c r="B158" s="167"/>
      <c r="D158" s="153" t="s">
        <v>137</v>
      </c>
      <c r="E158" s="168" t="s">
        <v>3</v>
      </c>
      <c r="F158" s="169" t="s">
        <v>1099</v>
      </c>
      <c r="H158" s="170">
        <v>56</v>
      </c>
      <c r="I158" s="171"/>
      <c r="L158" s="167"/>
      <c r="M158" s="172"/>
      <c r="N158" s="173"/>
      <c r="O158" s="173"/>
      <c r="P158" s="173"/>
      <c r="Q158" s="173"/>
      <c r="R158" s="173"/>
      <c r="S158" s="173"/>
      <c r="T158" s="174"/>
      <c r="AT158" s="168" t="s">
        <v>137</v>
      </c>
      <c r="AU158" s="168" t="s">
        <v>78</v>
      </c>
      <c r="AV158" s="14" t="s">
        <v>78</v>
      </c>
      <c r="AW158" s="14" t="s">
        <v>30</v>
      </c>
      <c r="AX158" s="14" t="s">
        <v>68</v>
      </c>
      <c r="AY158" s="168" t="s">
        <v>124</v>
      </c>
    </row>
    <row r="159" spans="2:51" s="13" customFormat="1" ht="12">
      <c r="B159" s="160"/>
      <c r="D159" s="153" t="s">
        <v>137</v>
      </c>
      <c r="E159" s="161" t="s">
        <v>3</v>
      </c>
      <c r="F159" s="162" t="s">
        <v>1100</v>
      </c>
      <c r="H159" s="161" t="s">
        <v>3</v>
      </c>
      <c r="I159" s="163"/>
      <c r="L159" s="160"/>
      <c r="M159" s="164"/>
      <c r="N159" s="165"/>
      <c r="O159" s="165"/>
      <c r="P159" s="165"/>
      <c r="Q159" s="165"/>
      <c r="R159" s="165"/>
      <c r="S159" s="165"/>
      <c r="T159" s="166"/>
      <c r="AT159" s="161" t="s">
        <v>137</v>
      </c>
      <c r="AU159" s="161" t="s">
        <v>78</v>
      </c>
      <c r="AV159" s="13" t="s">
        <v>76</v>
      </c>
      <c r="AW159" s="13" t="s">
        <v>30</v>
      </c>
      <c r="AX159" s="13" t="s">
        <v>68</v>
      </c>
      <c r="AY159" s="161" t="s">
        <v>124</v>
      </c>
    </row>
    <row r="160" spans="2:51" s="14" customFormat="1" ht="12">
      <c r="B160" s="167"/>
      <c r="D160" s="153" t="s">
        <v>137</v>
      </c>
      <c r="E160" s="168" t="s">
        <v>3</v>
      </c>
      <c r="F160" s="169" t="s">
        <v>1101</v>
      </c>
      <c r="H160" s="170">
        <v>16</v>
      </c>
      <c r="I160" s="171"/>
      <c r="L160" s="167"/>
      <c r="M160" s="172"/>
      <c r="N160" s="173"/>
      <c r="O160" s="173"/>
      <c r="P160" s="173"/>
      <c r="Q160" s="173"/>
      <c r="R160" s="173"/>
      <c r="S160" s="173"/>
      <c r="T160" s="174"/>
      <c r="AT160" s="168" t="s">
        <v>137</v>
      </c>
      <c r="AU160" s="168" t="s">
        <v>78</v>
      </c>
      <c r="AV160" s="14" t="s">
        <v>78</v>
      </c>
      <c r="AW160" s="14" t="s">
        <v>30</v>
      </c>
      <c r="AX160" s="14" t="s">
        <v>68</v>
      </c>
      <c r="AY160" s="168" t="s">
        <v>124</v>
      </c>
    </row>
    <row r="161" spans="2:51" s="13" customFormat="1" ht="12">
      <c r="B161" s="160"/>
      <c r="D161" s="153" t="s">
        <v>137</v>
      </c>
      <c r="E161" s="161" t="s">
        <v>3</v>
      </c>
      <c r="F161" s="162" t="s">
        <v>1102</v>
      </c>
      <c r="H161" s="161" t="s">
        <v>3</v>
      </c>
      <c r="I161" s="163"/>
      <c r="L161" s="160"/>
      <c r="M161" s="164"/>
      <c r="N161" s="165"/>
      <c r="O161" s="165"/>
      <c r="P161" s="165"/>
      <c r="Q161" s="165"/>
      <c r="R161" s="165"/>
      <c r="S161" s="165"/>
      <c r="T161" s="166"/>
      <c r="AT161" s="161" t="s">
        <v>137</v>
      </c>
      <c r="AU161" s="161" t="s">
        <v>78</v>
      </c>
      <c r="AV161" s="13" t="s">
        <v>76</v>
      </c>
      <c r="AW161" s="13" t="s">
        <v>30</v>
      </c>
      <c r="AX161" s="13" t="s">
        <v>68</v>
      </c>
      <c r="AY161" s="161" t="s">
        <v>124</v>
      </c>
    </row>
    <row r="162" spans="2:51" s="14" customFormat="1" ht="12">
      <c r="B162" s="167"/>
      <c r="D162" s="153" t="s">
        <v>137</v>
      </c>
      <c r="E162" s="168" t="s">
        <v>3</v>
      </c>
      <c r="F162" s="169" t="s">
        <v>1103</v>
      </c>
      <c r="H162" s="170">
        <v>12</v>
      </c>
      <c r="I162" s="171"/>
      <c r="L162" s="167"/>
      <c r="M162" s="172"/>
      <c r="N162" s="173"/>
      <c r="O162" s="173"/>
      <c r="P162" s="173"/>
      <c r="Q162" s="173"/>
      <c r="R162" s="173"/>
      <c r="S162" s="173"/>
      <c r="T162" s="174"/>
      <c r="AT162" s="168" t="s">
        <v>137</v>
      </c>
      <c r="AU162" s="168" t="s">
        <v>78</v>
      </c>
      <c r="AV162" s="14" t="s">
        <v>78</v>
      </c>
      <c r="AW162" s="14" t="s">
        <v>30</v>
      </c>
      <c r="AX162" s="14" t="s">
        <v>68</v>
      </c>
      <c r="AY162" s="168" t="s">
        <v>124</v>
      </c>
    </row>
    <row r="163" spans="2:51" s="15" customFormat="1" ht="12">
      <c r="B163" s="189"/>
      <c r="D163" s="153" t="s">
        <v>137</v>
      </c>
      <c r="E163" s="190" t="s">
        <v>3</v>
      </c>
      <c r="F163" s="191" t="s">
        <v>217</v>
      </c>
      <c r="H163" s="192">
        <v>88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137</v>
      </c>
      <c r="AU163" s="190" t="s">
        <v>78</v>
      </c>
      <c r="AV163" s="15" t="s">
        <v>131</v>
      </c>
      <c r="AW163" s="15" t="s">
        <v>30</v>
      </c>
      <c r="AX163" s="15" t="s">
        <v>76</v>
      </c>
      <c r="AY163" s="190" t="s">
        <v>124</v>
      </c>
    </row>
    <row r="164" spans="1:65" s="2" customFormat="1" ht="24.2" customHeight="1">
      <c r="A164" s="34"/>
      <c r="B164" s="139"/>
      <c r="C164" s="140" t="s">
        <v>162</v>
      </c>
      <c r="D164" s="140" t="s">
        <v>126</v>
      </c>
      <c r="E164" s="141" t="s">
        <v>954</v>
      </c>
      <c r="F164" s="142" t="s">
        <v>955</v>
      </c>
      <c r="G164" s="143" t="s">
        <v>237</v>
      </c>
      <c r="H164" s="144">
        <v>6</v>
      </c>
      <c r="I164" s="145"/>
      <c r="J164" s="146">
        <f>ROUND(I164*H164,2)</f>
        <v>0</v>
      </c>
      <c r="K164" s="142" t="s">
        <v>130</v>
      </c>
      <c r="L164" s="35"/>
      <c r="M164" s="147" t="s">
        <v>3</v>
      </c>
      <c r="N164" s="148" t="s">
        <v>39</v>
      </c>
      <c r="O164" s="55"/>
      <c r="P164" s="149">
        <f>O164*H164</f>
        <v>0</v>
      </c>
      <c r="Q164" s="149">
        <v>0</v>
      </c>
      <c r="R164" s="149">
        <f>Q164*H164</f>
        <v>0</v>
      </c>
      <c r="S164" s="149">
        <v>0.055</v>
      </c>
      <c r="T164" s="150">
        <f>S164*H164</f>
        <v>0.33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51" t="s">
        <v>131</v>
      </c>
      <c r="AT164" s="151" t="s">
        <v>126</v>
      </c>
      <c r="AU164" s="151" t="s">
        <v>78</v>
      </c>
      <c r="AY164" s="19" t="s">
        <v>124</v>
      </c>
      <c r="BE164" s="152">
        <f>IF(N164="základní",J164,0)</f>
        <v>0</v>
      </c>
      <c r="BF164" s="152">
        <f>IF(N164="snížená",J164,0)</f>
        <v>0</v>
      </c>
      <c r="BG164" s="152">
        <f>IF(N164="zákl. přenesená",J164,0)</f>
        <v>0</v>
      </c>
      <c r="BH164" s="152">
        <f>IF(N164="sníž. přenesená",J164,0)</f>
        <v>0</v>
      </c>
      <c r="BI164" s="152">
        <f>IF(N164="nulová",J164,0)</f>
        <v>0</v>
      </c>
      <c r="BJ164" s="19" t="s">
        <v>76</v>
      </c>
      <c r="BK164" s="152">
        <f>ROUND(I164*H164,2)</f>
        <v>0</v>
      </c>
      <c r="BL164" s="19" t="s">
        <v>131</v>
      </c>
      <c r="BM164" s="151" t="s">
        <v>1105</v>
      </c>
    </row>
    <row r="165" spans="1:47" s="2" customFormat="1" ht="29.25">
      <c r="A165" s="34"/>
      <c r="B165" s="35"/>
      <c r="C165" s="34"/>
      <c r="D165" s="153" t="s">
        <v>133</v>
      </c>
      <c r="E165" s="34"/>
      <c r="F165" s="154" t="s">
        <v>957</v>
      </c>
      <c r="G165" s="34"/>
      <c r="H165" s="34"/>
      <c r="I165" s="155"/>
      <c r="J165" s="34"/>
      <c r="K165" s="34"/>
      <c r="L165" s="35"/>
      <c r="M165" s="156"/>
      <c r="N165" s="157"/>
      <c r="O165" s="55"/>
      <c r="P165" s="55"/>
      <c r="Q165" s="55"/>
      <c r="R165" s="55"/>
      <c r="S165" s="55"/>
      <c r="T165" s="56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9" t="s">
        <v>133</v>
      </c>
      <c r="AU165" s="19" t="s">
        <v>78</v>
      </c>
    </row>
    <row r="166" spans="1:47" s="2" customFormat="1" ht="12">
      <c r="A166" s="34"/>
      <c r="B166" s="35"/>
      <c r="C166" s="34"/>
      <c r="D166" s="158" t="s">
        <v>135</v>
      </c>
      <c r="E166" s="34"/>
      <c r="F166" s="159" t="s">
        <v>958</v>
      </c>
      <c r="G166" s="34"/>
      <c r="H166" s="34"/>
      <c r="I166" s="155"/>
      <c r="J166" s="34"/>
      <c r="K166" s="34"/>
      <c r="L166" s="35"/>
      <c r="M166" s="156"/>
      <c r="N166" s="157"/>
      <c r="O166" s="55"/>
      <c r="P166" s="55"/>
      <c r="Q166" s="55"/>
      <c r="R166" s="55"/>
      <c r="S166" s="55"/>
      <c r="T166" s="56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9" t="s">
        <v>135</v>
      </c>
      <c r="AU166" s="19" t="s">
        <v>78</v>
      </c>
    </row>
    <row r="167" spans="2:51" s="13" customFormat="1" ht="12">
      <c r="B167" s="160"/>
      <c r="D167" s="153" t="s">
        <v>137</v>
      </c>
      <c r="E167" s="161" t="s">
        <v>3</v>
      </c>
      <c r="F167" s="162" t="s">
        <v>1106</v>
      </c>
      <c r="H167" s="161" t="s">
        <v>3</v>
      </c>
      <c r="I167" s="163"/>
      <c r="L167" s="160"/>
      <c r="M167" s="164"/>
      <c r="N167" s="165"/>
      <c r="O167" s="165"/>
      <c r="P167" s="165"/>
      <c r="Q167" s="165"/>
      <c r="R167" s="165"/>
      <c r="S167" s="165"/>
      <c r="T167" s="166"/>
      <c r="AT167" s="161" t="s">
        <v>137</v>
      </c>
      <c r="AU167" s="161" t="s">
        <v>78</v>
      </c>
      <c r="AV167" s="13" t="s">
        <v>76</v>
      </c>
      <c r="AW167" s="13" t="s">
        <v>30</v>
      </c>
      <c r="AX167" s="13" t="s">
        <v>68</v>
      </c>
      <c r="AY167" s="161" t="s">
        <v>124</v>
      </c>
    </row>
    <row r="168" spans="2:51" s="14" customFormat="1" ht="12">
      <c r="B168" s="167"/>
      <c r="D168" s="153" t="s">
        <v>137</v>
      </c>
      <c r="E168" s="168" t="s">
        <v>3</v>
      </c>
      <c r="F168" s="169" t="s">
        <v>165</v>
      </c>
      <c r="H168" s="170">
        <v>6</v>
      </c>
      <c r="I168" s="171"/>
      <c r="L168" s="167"/>
      <c r="M168" s="172"/>
      <c r="N168" s="173"/>
      <c r="O168" s="173"/>
      <c r="P168" s="173"/>
      <c r="Q168" s="173"/>
      <c r="R168" s="173"/>
      <c r="S168" s="173"/>
      <c r="T168" s="174"/>
      <c r="AT168" s="168" t="s">
        <v>137</v>
      </c>
      <c r="AU168" s="168" t="s">
        <v>78</v>
      </c>
      <c r="AV168" s="14" t="s">
        <v>78</v>
      </c>
      <c r="AW168" s="14" t="s">
        <v>30</v>
      </c>
      <c r="AX168" s="14" t="s">
        <v>76</v>
      </c>
      <c r="AY168" s="168" t="s">
        <v>124</v>
      </c>
    </row>
    <row r="169" spans="1:65" s="2" customFormat="1" ht="24.2" customHeight="1">
      <c r="A169" s="34"/>
      <c r="B169" s="139"/>
      <c r="C169" s="140" t="s">
        <v>182</v>
      </c>
      <c r="D169" s="140" t="s">
        <v>126</v>
      </c>
      <c r="E169" s="141" t="s">
        <v>1107</v>
      </c>
      <c r="F169" s="142" t="s">
        <v>1108</v>
      </c>
      <c r="G169" s="143" t="s">
        <v>142</v>
      </c>
      <c r="H169" s="144">
        <v>8</v>
      </c>
      <c r="I169" s="145"/>
      <c r="J169" s="146">
        <f>ROUND(I169*H169,2)</f>
        <v>0</v>
      </c>
      <c r="K169" s="142" t="s">
        <v>130</v>
      </c>
      <c r="L169" s="35"/>
      <c r="M169" s="147" t="s">
        <v>3</v>
      </c>
      <c r="N169" s="148" t="s">
        <v>39</v>
      </c>
      <c r="O169" s="55"/>
      <c r="P169" s="149">
        <f>O169*H169</f>
        <v>0</v>
      </c>
      <c r="Q169" s="149">
        <v>0</v>
      </c>
      <c r="R169" s="149">
        <f>Q169*H169</f>
        <v>0</v>
      </c>
      <c r="S169" s="149">
        <v>0.088</v>
      </c>
      <c r="T169" s="150">
        <f>S169*H169</f>
        <v>0.704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51" t="s">
        <v>131</v>
      </c>
      <c r="AT169" s="151" t="s">
        <v>126</v>
      </c>
      <c r="AU169" s="151" t="s">
        <v>78</v>
      </c>
      <c r="AY169" s="19" t="s">
        <v>124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9" t="s">
        <v>76</v>
      </c>
      <c r="BK169" s="152">
        <f>ROUND(I169*H169,2)</f>
        <v>0</v>
      </c>
      <c r="BL169" s="19" t="s">
        <v>131</v>
      </c>
      <c r="BM169" s="151" t="s">
        <v>1109</v>
      </c>
    </row>
    <row r="170" spans="1:47" s="2" customFormat="1" ht="12">
      <c r="A170" s="34"/>
      <c r="B170" s="35"/>
      <c r="C170" s="34"/>
      <c r="D170" s="153" t="s">
        <v>133</v>
      </c>
      <c r="E170" s="34"/>
      <c r="F170" s="154" t="s">
        <v>1108</v>
      </c>
      <c r="G170" s="34"/>
      <c r="H170" s="34"/>
      <c r="I170" s="155"/>
      <c r="J170" s="34"/>
      <c r="K170" s="34"/>
      <c r="L170" s="35"/>
      <c r="M170" s="156"/>
      <c r="N170" s="157"/>
      <c r="O170" s="55"/>
      <c r="P170" s="55"/>
      <c r="Q170" s="55"/>
      <c r="R170" s="55"/>
      <c r="S170" s="55"/>
      <c r="T170" s="56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9" t="s">
        <v>133</v>
      </c>
      <c r="AU170" s="19" t="s">
        <v>78</v>
      </c>
    </row>
    <row r="171" spans="1:47" s="2" customFormat="1" ht="12">
      <c r="A171" s="34"/>
      <c r="B171" s="35"/>
      <c r="C171" s="34"/>
      <c r="D171" s="158" t="s">
        <v>135</v>
      </c>
      <c r="E171" s="34"/>
      <c r="F171" s="159" t="s">
        <v>1110</v>
      </c>
      <c r="G171" s="34"/>
      <c r="H171" s="34"/>
      <c r="I171" s="155"/>
      <c r="J171" s="34"/>
      <c r="K171" s="34"/>
      <c r="L171" s="35"/>
      <c r="M171" s="156"/>
      <c r="N171" s="157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9" t="s">
        <v>135</v>
      </c>
      <c r="AU171" s="19" t="s">
        <v>78</v>
      </c>
    </row>
    <row r="172" spans="2:51" s="13" customFormat="1" ht="12">
      <c r="B172" s="160"/>
      <c r="D172" s="153" t="s">
        <v>137</v>
      </c>
      <c r="E172" s="161" t="s">
        <v>3</v>
      </c>
      <c r="F172" s="162" t="s">
        <v>1066</v>
      </c>
      <c r="H172" s="161" t="s">
        <v>3</v>
      </c>
      <c r="I172" s="163"/>
      <c r="L172" s="160"/>
      <c r="M172" s="164"/>
      <c r="N172" s="165"/>
      <c r="O172" s="165"/>
      <c r="P172" s="165"/>
      <c r="Q172" s="165"/>
      <c r="R172" s="165"/>
      <c r="S172" s="165"/>
      <c r="T172" s="166"/>
      <c r="AT172" s="161" t="s">
        <v>137</v>
      </c>
      <c r="AU172" s="161" t="s">
        <v>78</v>
      </c>
      <c r="AV172" s="13" t="s">
        <v>76</v>
      </c>
      <c r="AW172" s="13" t="s">
        <v>30</v>
      </c>
      <c r="AX172" s="13" t="s">
        <v>68</v>
      </c>
      <c r="AY172" s="161" t="s">
        <v>124</v>
      </c>
    </row>
    <row r="173" spans="2:51" s="13" customFormat="1" ht="22.5">
      <c r="B173" s="160"/>
      <c r="D173" s="153" t="s">
        <v>137</v>
      </c>
      <c r="E173" s="161" t="s">
        <v>3</v>
      </c>
      <c r="F173" s="162" t="s">
        <v>1111</v>
      </c>
      <c r="H173" s="161" t="s">
        <v>3</v>
      </c>
      <c r="I173" s="163"/>
      <c r="L173" s="160"/>
      <c r="M173" s="164"/>
      <c r="N173" s="165"/>
      <c r="O173" s="165"/>
      <c r="P173" s="165"/>
      <c r="Q173" s="165"/>
      <c r="R173" s="165"/>
      <c r="S173" s="165"/>
      <c r="T173" s="166"/>
      <c r="AT173" s="161" t="s">
        <v>137</v>
      </c>
      <c r="AU173" s="161" t="s">
        <v>78</v>
      </c>
      <c r="AV173" s="13" t="s">
        <v>76</v>
      </c>
      <c r="AW173" s="13" t="s">
        <v>30</v>
      </c>
      <c r="AX173" s="13" t="s">
        <v>68</v>
      </c>
      <c r="AY173" s="161" t="s">
        <v>124</v>
      </c>
    </row>
    <row r="174" spans="2:51" s="14" customFormat="1" ht="12">
      <c r="B174" s="167"/>
      <c r="D174" s="153" t="s">
        <v>137</v>
      </c>
      <c r="E174" s="168" t="s">
        <v>3</v>
      </c>
      <c r="F174" s="169" t="s">
        <v>165</v>
      </c>
      <c r="H174" s="170">
        <v>6</v>
      </c>
      <c r="I174" s="171"/>
      <c r="L174" s="167"/>
      <c r="M174" s="172"/>
      <c r="N174" s="173"/>
      <c r="O174" s="173"/>
      <c r="P174" s="173"/>
      <c r="Q174" s="173"/>
      <c r="R174" s="173"/>
      <c r="S174" s="173"/>
      <c r="T174" s="174"/>
      <c r="AT174" s="168" t="s">
        <v>137</v>
      </c>
      <c r="AU174" s="168" t="s">
        <v>78</v>
      </c>
      <c r="AV174" s="14" t="s">
        <v>78</v>
      </c>
      <c r="AW174" s="14" t="s">
        <v>30</v>
      </c>
      <c r="AX174" s="14" t="s">
        <v>68</v>
      </c>
      <c r="AY174" s="168" t="s">
        <v>124</v>
      </c>
    </row>
    <row r="175" spans="2:51" s="13" customFormat="1" ht="12">
      <c r="B175" s="160"/>
      <c r="D175" s="153" t="s">
        <v>137</v>
      </c>
      <c r="E175" s="161" t="s">
        <v>3</v>
      </c>
      <c r="F175" s="162" t="s">
        <v>1069</v>
      </c>
      <c r="H175" s="161" t="s">
        <v>3</v>
      </c>
      <c r="I175" s="163"/>
      <c r="L175" s="160"/>
      <c r="M175" s="164"/>
      <c r="N175" s="165"/>
      <c r="O175" s="165"/>
      <c r="P175" s="165"/>
      <c r="Q175" s="165"/>
      <c r="R175" s="165"/>
      <c r="S175" s="165"/>
      <c r="T175" s="166"/>
      <c r="AT175" s="161" t="s">
        <v>137</v>
      </c>
      <c r="AU175" s="161" t="s">
        <v>78</v>
      </c>
      <c r="AV175" s="13" t="s">
        <v>76</v>
      </c>
      <c r="AW175" s="13" t="s">
        <v>30</v>
      </c>
      <c r="AX175" s="13" t="s">
        <v>68</v>
      </c>
      <c r="AY175" s="161" t="s">
        <v>124</v>
      </c>
    </row>
    <row r="176" spans="2:51" s="13" customFormat="1" ht="22.5">
      <c r="B176" s="160"/>
      <c r="D176" s="153" t="s">
        <v>137</v>
      </c>
      <c r="E176" s="161" t="s">
        <v>3</v>
      </c>
      <c r="F176" s="162" t="s">
        <v>1111</v>
      </c>
      <c r="H176" s="161" t="s">
        <v>3</v>
      </c>
      <c r="I176" s="163"/>
      <c r="L176" s="160"/>
      <c r="M176" s="164"/>
      <c r="N176" s="165"/>
      <c r="O176" s="165"/>
      <c r="P176" s="165"/>
      <c r="Q176" s="165"/>
      <c r="R176" s="165"/>
      <c r="S176" s="165"/>
      <c r="T176" s="166"/>
      <c r="AT176" s="161" t="s">
        <v>137</v>
      </c>
      <c r="AU176" s="161" t="s">
        <v>78</v>
      </c>
      <c r="AV176" s="13" t="s">
        <v>76</v>
      </c>
      <c r="AW176" s="13" t="s">
        <v>30</v>
      </c>
      <c r="AX176" s="13" t="s">
        <v>68</v>
      </c>
      <c r="AY176" s="161" t="s">
        <v>124</v>
      </c>
    </row>
    <row r="177" spans="2:51" s="14" customFormat="1" ht="12">
      <c r="B177" s="167"/>
      <c r="D177" s="153" t="s">
        <v>137</v>
      </c>
      <c r="E177" s="168" t="s">
        <v>3</v>
      </c>
      <c r="F177" s="169" t="s">
        <v>78</v>
      </c>
      <c r="H177" s="170">
        <v>2</v>
      </c>
      <c r="I177" s="171"/>
      <c r="L177" s="167"/>
      <c r="M177" s="172"/>
      <c r="N177" s="173"/>
      <c r="O177" s="173"/>
      <c r="P177" s="173"/>
      <c r="Q177" s="173"/>
      <c r="R177" s="173"/>
      <c r="S177" s="173"/>
      <c r="T177" s="174"/>
      <c r="AT177" s="168" t="s">
        <v>137</v>
      </c>
      <c r="AU177" s="168" t="s">
        <v>78</v>
      </c>
      <c r="AV177" s="14" t="s">
        <v>78</v>
      </c>
      <c r="AW177" s="14" t="s">
        <v>30</v>
      </c>
      <c r="AX177" s="14" t="s">
        <v>68</v>
      </c>
      <c r="AY177" s="168" t="s">
        <v>124</v>
      </c>
    </row>
    <row r="178" spans="2:51" s="15" customFormat="1" ht="12">
      <c r="B178" s="189"/>
      <c r="D178" s="153" t="s">
        <v>137</v>
      </c>
      <c r="E178" s="190" t="s">
        <v>3</v>
      </c>
      <c r="F178" s="191" t="s">
        <v>217</v>
      </c>
      <c r="H178" s="192">
        <v>8</v>
      </c>
      <c r="I178" s="193"/>
      <c r="L178" s="189"/>
      <c r="M178" s="194"/>
      <c r="N178" s="195"/>
      <c r="O178" s="195"/>
      <c r="P178" s="195"/>
      <c r="Q178" s="195"/>
      <c r="R178" s="195"/>
      <c r="S178" s="195"/>
      <c r="T178" s="196"/>
      <c r="AT178" s="190" t="s">
        <v>137</v>
      </c>
      <c r="AU178" s="190" t="s">
        <v>78</v>
      </c>
      <c r="AV178" s="15" t="s">
        <v>131</v>
      </c>
      <c r="AW178" s="15" t="s">
        <v>30</v>
      </c>
      <c r="AX178" s="15" t="s">
        <v>76</v>
      </c>
      <c r="AY178" s="190" t="s">
        <v>124</v>
      </c>
    </row>
    <row r="179" spans="1:65" s="2" customFormat="1" ht="24.2" customHeight="1">
      <c r="A179" s="34"/>
      <c r="B179" s="139"/>
      <c r="C179" s="140" t="s">
        <v>188</v>
      </c>
      <c r="D179" s="140" t="s">
        <v>126</v>
      </c>
      <c r="E179" s="141" t="s">
        <v>959</v>
      </c>
      <c r="F179" s="142" t="s">
        <v>960</v>
      </c>
      <c r="G179" s="143" t="s">
        <v>129</v>
      </c>
      <c r="H179" s="144">
        <v>108.464</v>
      </c>
      <c r="I179" s="145"/>
      <c r="J179" s="146">
        <f>ROUND(I179*H179,2)</f>
        <v>0</v>
      </c>
      <c r="K179" s="142" t="s">
        <v>130</v>
      </c>
      <c r="L179" s="35"/>
      <c r="M179" s="147" t="s">
        <v>3</v>
      </c>
      <c r="N179" s="148" t="s">
        <v>39</v>
      </c>
      <c r="O179" s="55"/>
      <c r="P179" s="149">
        <f>O179*H179</f>
        <v>0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51" t="s">
        <v>131</v>
      </c>
      <c r="AT179" s="151" t="s">
        <v>126</v>
      </c>
      <c r="AU179" s="151" t="s">
        <v>78</v>
      </c>
      <c r="AY179" s="19" t="s">
        <v>124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9" t="s">
        <v>76</v>
      </c>
      <c r="BK179" s="152">
        <f>ROUND(I179*H179,2)</f>
        <v>0</v>
      </c>
      <c r="BL179" s="19" t="s">
        <v>131</v>
      </c>
      <c r="BM179" s="151" t="s">
        <v>1112</v>
      </c>
    </row>
    <row r="180" spans="1:47" s="2" customFormat="1" ht="12">
      <c r="A180" s="34"/>
      <c r="B180" s="35"/>
      <c r="C180" s="34"/>
      <c r="D180" s="153" t="s">
        <v>133</v>
      </c>
      <c r="E180" s="34"/>
      <c r="F180" s="154" t="s">
        <v>960</v>
      </c>
      <c r="G180" s="34"/>
      <c r="H180" s="34"/>
      <c r="I180" s="155"/>
      <c r="J180" s="34"/>
      <c r="K180" s="34"/>
      <c r="L180" s="35"/>
      <c r="M180" s="156"/>
      <c r="N180" s="157"/>
      <c r="O180" s="55"/>
      <c r="P180" s="55"/>
      <c r="Q180" s="55"/>
      <c r="R180" s="55"/>
      <c r="S180" s="55"/>
      <c r="T180" s="56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9" t="s">
        <v>133</v>
      </c>
      <c r="AU180" s="19" t="s">
        <v>78</v>
      </c>
    </row>
    <row r="181" spans="1:47" s="2" customFormat="1" ht="12">
      <c r="A181" s="34"/>
      <c r="B181" s="35"/>
      <c r="C181" s="34"/>
      <c r="D181" s="158" t="s">
        <v>135</v>
      </c>
      <c r="E181" s="34"/>
      <c r="F181" s="159" t="s">
        <v>962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135</v>
      </c>
      <c r="AU181" s="19" t="s">
        <v>78</v>
      </c>
    </row>
    <row r="182" spans="2:51" s="13" customFormat="1" ht="12">
      <c r="B182" s="160"/>
      <c r="D182" s="153" t="s">
        <v>137</v>
      </c>
      <c r="E182" s="161" t="s">
        <v>3</v>
      </c>
      <c r="F182" s="162" t="s">
        <v>1066</v>
      </c>
      <c r="H182" s="161" t="s">
        <v>3</v>
      </c>
      <c r="I182" s="163"/>
      <c r="L182" s="160"/>
      <c r="M182" s="164"/>
      <c r="N182" s="165"/>
      <c r="O182" s="165"/>
      <c r="P182" s="165"/>
      <c r="Q182" s="165"/>
      <c r="R182" s="165"/>
      <c r="S182" s="165"/>
      <c r="T182" s="166"/>
      <c r="AT182" s="161" t="s">
        <v>137</v>
      </c>
      <c r="AU182" s="161" t="s">
        <v>78</v>
      </c>
      <c r="AV182" s="13" t="s">
        <v>76</v>
      </c>
      <c r="AW182" s="13" t="s">
        <v>30</v>
      </c>
      <c r="AX182" s="13" t="s">
        <v>68</v>
      </c>
      <c r="AY182" s="161" t="s">
        <v>124</v>
      </c>
    </row>
    <row r="183" spans="2:51" s="14" customFormat="1" ht="12">
      <c r="B183" s="167"/>
      <c r="D183" s="153" t="s">
        <v>137</v>
      </c>
      <c r="E183" s="168" t="s">
        <v>3</v>
      </c>
      <c r="F183" s="169" t="s">
        <v>188</v>
      </c>
      <c r="H183" s="170">
        <v>10</v>
      </c>
      <c r="I183" s="171"/>
      <c r="L183" s="167"/>
      <c r="M183" s="172"/>
      <c r="N183" s="173"/>
      <c r="O183" s="173"/>
      <c r="P183" s="173"/>
      <c r="Q183" s="173"/>
      <c r="R183" s="173"/>
      <c r="S183" s="173"/>
      <c r="T183" s="174"/>
      <c r="AT183" s="168" t="s">
        <v>137</v>
      </c>
      <c r="AU183" s="168" t="s">
        <v>78</v>
      </c>
      <c r="AV183" s="14" t="s">
        <v>78</v>
      </c>
      <c r="AW183" s="14" t="s">
        <v>30</v>
      </c>
      <c r="AX183" s="14" t="s">
        <v>68</v>
      </c>
      <c r="AY183" s="168" t="s">
        <v>124</v>
      </c>
    </row>
    <row r="184" spans="2:51" s="14" customFormat="1" ht="12">
      <c r="B184" s="167"/>
      <c r="D184" s="153" t="s">
        <v>137</v>
      </c>
      <c r="E184" s="168" t="s">
        <v>3</v>
      </c>
      <c r="F184" s="169" t="s">
        <v>1113</v>
      </c>
      <c r="H184" s="170">
        <v>1.277</v>
      </c>
      <c r="I184" s="171"/>
      <c r="L184" s="167"/>
      <c r="M184" s="172"/>
      <c r="N184" s="173"/>
      <c r="O184" s="173"/>
      <c r="P184" s="173"/>
      <c r="Q184" s="173"/>
      <c r="R184" s="173"/>
      <c r="S184" s="173"/>
      <c r="T184" s="174"/>
      <c r="AT184" s="168" t="s">
        <v>137</v>
      </c>
      <c r="AU184" s="168" t="s">
        <v>78</v>
      </c>
      <c r="AV184" s="14" t="s">
        <v>78</v>
      </c>
      <c r="AW184" s="14" t="s">
        <v>30</v>
      </c>
      <c r="AX184" s="14" t="s">
        <v>68</v>
      </c>
      <c r="AY184" s="168" t="s">
        <v>124</v>
      </c>
    </row>
    <row r="185" spans="2:51" s="14" customFormat="1" ht="12">
      <c r="B185" s="167"/>
      <c r="D185" s="153" t="s">
        <v>137</v>
      </c>
      <c r="E185" s="168" t="s">
        <v>3</v>
      </c>
      <c r="F185" s="169" t="s">
        <v>1114</v>
      </c>
      <c r="H185" s="170">
        <v>1.733</v>
      </c>
      <c r="I185" s="171"/>
      <c r="L185" s="167"/>
      <c r="M185" s="172"/>
      <c r="N185" s="173"/>
      <c r="O185" s="173"/>
      <c r="P185" s="173"/>
      <c r="Q185" s="173"/>
      <c r="R185" s="173"/>
      <c r="S185" s="173"/>
      <c r="T185" s="174"/>
      <c r="AT185" s="168" t="s">
        <v>137</v>
      </c>
      <c r="AU185" s="168" t="s">
        <v>78</v>
      </c>
      <c r="AV185" s="14" t="s">
        <v>78</v>
      </c>
      <c r="AW185" s="14" t="s">
        <v>30</v>
      </c>
      <c r="AX185" s="14" t="s">
        <v>68</v>
      </c>
      <c r="AY185" s="168" t="s">
        <v>124</v>
      </c>
    </row>
    <row r="186" spans="2:51" s="14" customFormat="1" ht="12">
      <c r="B186" s="167"/>
      <c r="D186" s="153" t="s">
        <v>137</v>
      </c>
      <c r="E186" s="168" t="s">
        <v>3</v>
      </c>
      <c r="F186" s="169" t="s">
        <v>1115</v>
      </c>
      <c r="H186" s="170">
        <v>5.326</v>
      </c>
      <c r="I186" s="171"/>
      <c r="L186" s="167"/>
      <c r="M186" s="172"/>
      <c r="N186" s="173"/>
      <c r="O186" s="173"/>
      <c r="P186" s="173"/>
      <c r="Q186" s="173"/>
      <c r="R186" s="173"/>
      <c r="S186" s="173"/>
      <c r="T186" s="174"/>
      <c r="AT186" s="168" t="s">
        <v>137</v>
      </c>
      <c r="AU186" s="168" t="s">
        <v>78</v>
      </c>
      <c r="AV186" s="14" t="s">
        <v>78</v>
      </c>
      <c r="AW186" s="14" t="s">
        <v>30</v>
      </c>
      <c r="AX186" s="14" t="s">
        <v>68</v>
      </c>
      <c r="AY186" s="168" t="s">
        <v>124</v>
      </c>
    </row>
    <row r="187" spans="2:51" s="14" customFormat="1" ht="12">
      <c r="B187" s="167"/>
      <c r="D187" s="153" t="s">
        <v>137</v>
      </c>
      <c r="E187" s="168" t="s">
        <v>3</v>
      </c>
      <c r="F187" s="169" t="s">
        <v>1116</v>
      </c>
      <c r="H187" s="170">
        <v>13.86</v>
      </c>
      <c r="I187" s="171"/>
      <c r="L187" s="167"/>
      <c r="M187" s="172"/>
      <c r="N187" s="173"/>
      <c r="O187" s="173"/>
      <c r="P187" s="173"/>
      <c r="Q187" s="173"/>
      <c r="R187" s="173"/>
      <c r="S187" s="173"/>
      <c r="T187" s="174"/>
      <c r="AT187" s="168" t="s">
        <v>137</v>
      </c>
      <c r="AU187" s="168" t="s">
        <v>78</v>
      </c>
      <c r="AV187" s="14" t="s">
        <v>78</v>
      </c>
      <c r="AW187" s="14" t="s">
        <v>30</v>
      </c>
      <c r="AX187" s="14" t="s">
        <v>68</v>
      </c>
      <c r="AY187" s="168" t="s">
        <v>124</v>
      </c>
    </row>
    <row r="188" spans="2:51" s="13" customFormat="1" ht="12">
      <c r="B188" s="160"/>
      <c r="D188" s="153" t="s">
        <v>137</v>
      </c>
      <c r="E188" s="161" t="s">
        <v>3</v>
      </c>
      <c r="F188" s="162" t="s">
        <v>1088</v>
      </c>
      <c r="H188" s="161" t="s">
        <v>3</v>
      </c>
      <c r="I188" s="163"/>
      <c r="L188" s="160"/>
      <c r="M188" s="164"/>
      <c r="N188" s="165"/>
      <c r="O188" s="165"/>
      <c r="P188" s="165"/>
      <c r="Q188" s="165"/>
      <c r="R188" s="165"/>
      <c r="S188" s="165"/>
      <c r="T188" s="166"/>
      <c r="AT188" s="161" t="s">
        <v>137</v>
      </c>
      <c r="AU188" s="161" t="s">
        <v>78</v>
      </c>
      <c r="AV188" s="13" t="s">
        <v>76</v>
      </c>
      <c r="AW188" s="13" t="s">
        <v>30</v>
      </c>
      <c r="AX188" s="13" t="s">
        <v>68</v>
      </c>
      <c r="AY188" s="161" t="s">
        <v>124</v>
      </c>
    </row>
    <row r="189" spans="2:51" s="14" customFormat="1" ht="12">
      <c r="B189" s="167"/>
      <c r="D189" s="153" t="s">
        <v>137</v>
      </c>
      <c r="E189" s="168" t="s">
        <v>3</v>
      </c>
      <c r="F189" s="169" t="s">
        <v>1089</v>
      </c>
      <c r="H189" s="170">
        <v>20.736</v>
      </c>
      <c r="I189" s="171"/>
      <c r="L189" s="167"/>
      <c r="M189" s="172"/>
      <c r="N189" s="173"/>
      <c r="O189" s="173"/>
      <c r="P189" s="173"/>
      <c r="Q189" s="173"/>
      <c r="R189" s="173"/>
      <c r="S189" s="173"/>
      <c r="T189" s="174"/>
      <c r="AT189" s="168" t="s">
        <v>137</v>
      </c>
      <c r="AU189" s="168" t="s">
        <v>78</v>
      </c>
      <c r="AV189" s="14" t="s">
        <v>78</v>
      </c>
      <c r="AW189" s="14" t="s">
        <v>30</v>
      </c>
      <c r="AX189" s="14" t="s">
        <v>68</v>
      </c>
      <c r="AY189" s="168" t="s">
        <v>124</v>
      </c>
    </row>
    <row r="190" spans="2:51" s="13" customFormat="1" ht="12">
      <c r="B190" s="160"/>
      <c r="D190" s="153" t="s">
        <v>137</v>
      </c>
      <c r="E190" s="161" t="s">
        <v>3</v>
      </c>
      <c r="F190" s="162" t="s">
        <v>1069</v>
      </c>
      <c r="H190" s="161" t="s">
        <v>3</v>
      </c>
      <c r="I190" s="163"/>
      <c r="L190" s="160"/>
      <c r="M190" s="164"/>
      <c r="N190" s="165"/>
      <c r="O190" s="165"/>
      <c r="P190" s="165"/>
      <c r="Q190" s="165"/>
      <c r="R190" s="165"/>
      <c r="S190" s="165"/>
      <c r="T190" s="166"/>
      <c r="AT190" s="161" t="s">
        <v>137</v>
      </c>
      <c r="AU190" s="161" t="s">
        <v>78</v>
      </c>
      <c r="AV190" s="13" t="s">
        <v>76</v>
      </c>
      <c r="AW190" s="13" t="s">
        <v>30</v>
      </c>
      <c r="AX190" s="13" t="s">
        <v>68</v>
      </c>
      <c r="AY190" s="161" t="s">
        <v>124</v>
      </c>
    </row>
    <row r="191" spans="2:51" s="14" customFormat="1" ht="12">
      <c r="B191" s="167"/>
      <c r="D191" s="153" t="s">
        <v>137</v>
      </c>
      <c r="E191" s="168" t="s">
        <v>3</v>
      </c>
      <c r="F191" s="169" t="s">
        <v>1090</v>
      </c>
      <c r="H191" s="170">
        <v>12.6</v>
      </c>
      <c r="I191" s="171"/>
      <c r="L191" s="167"/>
      <c r="M191" s="172"/>
      <c r="N191" s="173"/>
      <c r="O191" s="173"/>
      <c r="P191" s="173"/>
      <c r="Q191" s="173"/>
      <c r="R191" s="173"/>
      <c r="S191" s="173"/>
      <c r="T191" s="174"/>
      <c r="AT191" s="168" t="s">
        <v>137</v>
      </c>
      <c r="AU191" s="168" t="s">
        <v>78</v>
      </c>
      <c r="AV191" s="14" t="s">
        <v>78</v>
      </c>
      <c r="AW191" s="14" t="s">
        <v>30</v>
      </c>
      <c r="AX191" s="14" t="s">
        <v>68</v>
      </c>
      <c r="AY191" s="168" t="s">
        <v>124</v>
      </c>
    </row>
    <row r="192" spans="2:51" s="14" customFormat="1" ht="12">
      <c r="B192" s="167"/>
      <c r="D192" s="153" t="s">
        <v>137</v>
      </c>
      <c r="E192" s="168" t="s">
        <v>3</v>
      </c>
      <c r="F192" s="169" t="s">
        <v>1113</v>
      </c>
      <c r="H192" s="170">
        <v>1.277</v>
      </c>
      <c r="I192" s="171"/>
      <c r="L192" s="167"/>
      <c r="M192" s="172"/>
      <c r="N192" s="173"/>
      <c r="O192" s="173"/>
      <c r="P192" s="173"/>
      <c r="Q192" s="173"/>
      <c r="R192" s="173"/>
      <c r="S192" s="173"/>
      <c r="T192" s="174"/>
      <c r="AT192" s="168" t="s">
        <v>137</v>
      </c>
      <c r="AU192" s="168" t="s">
        <v>78</v>
      </c>
      <c r="AV192" s="14" t="s">
        <v>78</v>
      </c>
      <c r="AW192" s="14" t="s">
        <v>30</v>
      </c>
      <c r="AX192" s="14" t="s">
        <v>68</v>
      </c>
      <c r="AY192" s="168" t="s">
        <v>124</v>
      </c>
    </row>
    <row r="193" spans="2:51" s="14" customFormat="1" ht="12">
      <c r="B193" s="167"/>
      <c r="D193" s="153" t="s">
        <v>137</v>
      </c>
      <c r="E193" s="168" t="s">
        <v>3</v>
      </c>
      <c r="F193" s="169" t="s">
        <v>1114</v>
      </c>
      <c r="H193" s="170">
        <v>1.733</v>
      </c>
      <c r="I193" s="171"/>
      <c r="L193" s="167"/>
      <c r="M193" s="172"/>
      <c r="N193" s="173"/>
      <c r="O193" s="173"/>
      <c r="P193" s="173"/>
      <c r="Q193" s="173"/>
      <c r="R193" s="173"/>
      <c r="S193" s="173"/>
      <c r="T193" s="174"/>
      <c r="AT193" s="168" t="s">
        <v>137</v>
      </c>
      <c r="AU193" s="168" t="s">
        <v>78</v>
      </c>
      <c r="AV193" s="14" t="s">
        <v>78</v>
      </c>
      <c r="AW193" s="14" t="s">
        <v>30</v>
      </c>
      <c r="AX193" s="14" t="s">
        <v>68</v>
      </c>
      <c r="AY193" s="168" t="s">
        <v>124</v>
      </c>
    </row>
    <row r="194" spans="2:51" s="14" customFormat="1" ht="12">
      <c r="B194" s="167"/>
      <c r="D194" s="153" t="s">
        <v>137</v>
      </c>
      <c r="E194" s="168" t="s">
        <v>3</v>
      </c>
      <c r="F194" s="169" t="s">
        <v>1115</v>
      </c>
      <c r="H194" s="170">
        <v>5.326</v>
      </c>
      <c r="I194" s="171"/>
      <c r="L194" s="167"/>
      <c r="M194" s="172"/>
      <c r="N194" s="173"/>
      <c r="O194" s="173"/>
      <c r="P194" s="173"/>
      <c r="Q194" s="173"/>
      <c r="R194" s="173"/>
      <c r="S194" s="173"/>
      <c r="T194" s="174"/>
      <c r="AT194" s="168" t="s">
        <v>137</v>
      </c>
      <c r="AU194" s="168" t="s">
        <v>78</v>
      </c>
      <c r="AV194" s="14" t="s">
        <v>78</v>
      </c>
      <c r="AW194" s="14" t="s">
        <v>30</v>
      </c>
      <c r="AX194" s="14" t="s">
        <v>68</v>
      </c>
      <c r="AY194" s="168" t="s">
        <v>124</v>
      </c>
    </row>
    <row r="195" spans="2:51" s="14" customFormat="1" ht="12">
      <c r="B195" s="167"/>
      <c r="D195" s="153" t="s">
        <v>137</v>
      </c>
      <c r="E195" s="168" t="s">
        <v>3</v>
      </c>
      <c r="F195" s="169" t="s">
        <v>1116</v>
      </c>
      <c r="H195" s="170">
        <v>13.86</v>
      </c>
      <c r="I195" s="171"/>
      <c r="L195" s="167"/>
      <c r="M195" s="172"/>
      <c r="N195" s="173"/>
      <c r="O195" s="173"/>
      <c r="P195" s="173"/>
      <c r="Q195" s="173"/>
      <c r="R195" s="173"/>
      <c r="S195" s="173"/>
      <c r="T195" s="174"/>
      <c r="AT195" s="168" t="s">
        <v>137</v>
      </c>
      <c r="AU195" s="168" t="s">
        <v>78</v>
      </c>
      <c r="AV195" s="14" t="s">
        <v>78</v>
      </c>
      <c r="AW195" s="14" t="s">
        <v>30</v>
      </c>
      <c r="AX195" s="14" t="s">
        <v>68</v>
      </c>
      <c r="AY195" s="168" t="s">
        <v>124</v>
      </c>
    </row>
    <row r="196" spans="2:51" s="13" customFormat="1" ht="12">
      <c r="B196" s="160"/>
      <c r="D196" s="153" t="s">
        <v>137</v>
      </c>
      <c r="E196" s="161" t="s">
        <v>3</v>
      </c>
      <c r="F196" s="162" t="s">
        <v>1088</v>
      </c>
      <c r="H196" s="161" t="s">
        <v>3</v>
      </c>
      <c r="I196" s="163"/>
      <c r="L196" s="160"/>
      <c r="M196" s="164"/>
      <c r="N196" s="165"/>
      <c r="O196" s="165"/>
      <c r="P196" s="165"/>
      <c r="Q196" s="165"/>
      <c r="R196" s="165"/>
      <c r="S196" s="165"/>
      <c r="T196" s="166"/>
      <c r="AT196" s="161" t="s">
        <v>137</v>
      </c>
      <c r="AU196" s="161" t="s">
        <v>78</v>
      </c>
      <c r="AV196" s="13" t="s">
        <v>76</v>
      </c>
      <c r="AW196" s="13" t="s">
        <v>30</v>
      </c>
      <c r="AX196" s="13" t="s">
        <v>68</v>
      </c>
      <c r="AY196" s="161" t="s">
        <v>124</v>
      </c>
    </row>
    <row r="197" spans="2:51" s="14" customFormat="1" ht="12">
      <c r="B197" s="167"/>
      <c r="D197" s="153" t="s">
        <v>137</v>
      </c>
      <c r="E197" s="168" t="s">
        <v>3</v>
      </c>
      <c r="F197" s="169" t="s">
        <v>1089</v>
      </c>
      <c r="H197" s="170">
        <v>20.736</v>
      </c>
      <c r="I197" s="171"/>
      <c r="L197" s="167"/>
      <c r="M197" s="172"/>
      <c r="N197" s="173"/>
      <c r="O197" s="173"/>
      <c r="P197" s="173"/>
      <c r="Q197" s="173"/>
      <c r="R197" s="173"/>
      <c r="S197" s="173"/>
      <c r="T197" s="174"/>
      <c r="AT197" s="168" t="s">
        <v>137</v>
      </c>
      <c r="AU197" s="168" t="s">
        <v>78</v>
      </c>
      <c r="AV197" s="14" t="s">
        <v>78</v>
      </c>
      <c r="AW197" s="14" t="s">
        <v>30</v>
      </c>
      <c r="AX197" s="14" t="s">
        <v>68</v>
      </c>
      <c r="AY197" s="168" t="s">
        <v>124</v>
      </c>
    </row>
    <row r="198" spans="2:51" s="15" customFormat="1" ht="12">
      <c r="B198" s="189"/>
      <c r="D198" s="153" t="s">
        <v>137</v>
      </c>
      <c r="E198" s="190" t="s">
        <v>3</v>
      </c>
      <c r="F198" s="191" t="s">
        <v>217</v>
      </c>
      <c r="H198" s="192">
        <v>108.464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137</v>
      </c>
      <c r="AU198" s="190" t="s">
        <v>78</v>
      </c>
      <c r="AV198" s="15" t="s">
        <v>131</v>
      </c>
      <c r="AW198" s="15" t="s">
        <v>30</v>
      </c>
      <c r="AX198" s="15" t="s">
        <v>76</v>
      </c>
      <c r="AY198" s="190" t="s">
        <v>124</v>
      </c>
    </row>
    <row r="199" spans="1:65" s="2" customFormat="1" ht="16.5" customHeight="1">
      <c r="A199" s="34"/>
      <c r="B199" s="139"/>
      <c r="C199" s="140" t="s">
        <v>196</v>
      </c>
      <c r="D199" s="140" t="s">
        <v>126</v>
      </c>
      <c r="E199" s="141" t="s">
        <v>985</v>
      </c>
      <c r="F199" s="142" t="s">
        <v>986</v>
      </c>
      <c r="G199" s="143" t="s">
        <v>129</v>
      </c>
      <c r="H199" s="144">
        <v>44.392</v>
      </c>
      <c r="I199" s="145"/>
      <c r="J199" s="146">
        <f>ROUND(I199*H199,2)</f>
        <v>0</v>
      </c>
      <c r="K199" s="142" t="s">
        <v>130</v>
      </c>
      <c r="L199" s="35"/>
      <c r="M199" s="147" t="s">
        <v>3</v>
      </c>
      <c r="N199" s="148" t="s">
        <v>39</v>
      </c>
      <c r="O199" s="55"/>
      <c r="P199" s="149">
        <f>O199*H199</f>
        <v>0</v>
      </c>
      <c r="Q199" s="149">
        <v>0.00047</v>
      </c>
      <c r="R199" s="149">
        <f>Q199*H199</f>
        <v>0.02086424</v>
      </c>
      <c r="S199" s="149">
        <v>0</v>
      </c>
      <c r="T199" s="1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1" t="s">
        <v>131</v>
      </c>
      <c r="AT199" s="151" t="s">
        <v>126</v>
      </c>
      <c r="AU199" s="151" t="s">
        <v>78</v>
      </c>
      <c r="AY199" s="19" t="s">
        <v>124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9" t="s">
        <v>76</v>
      </c>
      <c r="BK199" s="152">
        <f>ROUND(I199*H199,2)</f>
        <v>0</v>
      </c>
      <c r="BL199" s="19" t="s">
        <v>131</v>
      </c>
      <c r="BM199" s="151" t="s">
        <v>1117</v>
      </c>
    </row>
    <row r="200" spans="1:47" s="2" customFormat="1" ht="19.5">
      <c r="A200" s="34"/>
      <c r="B200" s="35"/>
      <c r="C200" s="34"/>
      <c r="D200" s="153" t="s">
        <v>133</v>
      </c>
      <c r="E200" s="34"/>
      <c r="F200" s="154" t="s">
        <v>988</v>
      </c>
      <c r="G200" s="34"/>
      <c r="H200" s="34"/>
      <c r="I200" s="155"/>
      <c r="J200" s="34"/>
      <c r="K200" s="34"/>
      <c r="L200" s="35"/>
      <c r="M200" s="156"/>
      <c r="N200" s="157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9" t="s">
        <v>133</v>
      </c>
      <c r="AU200" s="19" t="s">
        <v>78</v>
      </c>
    </row>
    <row r="201" spans="1:47" s="2" customFormat="1" ht="12">
      <c r="A201" s="34"/>
      <c r="B201" s="35"/>
      <c r="C201" s="34"/>
      <c r="D201" s="158" t="s">
        <v>135</v>
      </c>
      <c r="E201" s="34"/>
      <c r="F201" s="159" t="s">
        <v>989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135</v>
      </c>
      <c r="AU201" s="19" t="s">
        <v>78</v>
      </c>
    </row>
    <row r="202" spans="2:51" s="13" customFormat="1" ht="12">
      <c r="B202" s="160"/>
      <c r="D202" s="153" t="s">
        <v>137</v>
      </c>
      <c r="E202" s="161" t="s">
        <v>3</v>
      </c>
      <c r="F202" s="162" t="s">
        <v>1066</v>
      </c>
      <c r="H202" s="161" t="s">
        <v>3</v>
      </c>
      <c r="I202" s="163"/>
      <c r="L202" s="160"/>
      <c r="M202" s="164"/>
      <c r="N202" s="165"/>
      <c r="O202" s="165"/>
      <c r="P202" s="165"/>
      <c r="Q202" s="165"/>
      <c r="R202" s="165"/>
      <c r="S202" s="165"/>
      <c r="T202" s="166"/>
      <c r="AT202" s="161" t="s">
        <v>137</v>
      </c>
      <c r="AU202" s="161" t="s">
        <v>78</v>
      </c>
      <c r="AV202" s="13" t="s">
        <v>76</v>
      </c>
      <c r="AW202" s="13" t="s">
        <v>30</v>
      </c>
      <c r="AX202" s="13" t="s">
        <v>68</v>
      </c>
      <c r="AY202" s="161" t="s">
        <v>124</v>
      </c>
    </row>
    <row r="203" spans="2:51" s="14" customFormat="1" ht="12">
      <c r="B203" s="167"/>
      <c r="D203" s="153" t="s">
        <v>137</v>
      </c>
      <c r="E203" s="168" t="s">
        <v>3</v>
      </c>
      <c r="F203" s="169" t="s">
        <v>1113</v>
      </c>
      <c r="H203" s="170">
        <v>1.277</v>
      </c>
      <c r="I203" s="171"/>
      <c r="L203" s="167"/>
      <c r="M203" s="172"/>
      <c r="N203" s="173"/>
      <c r="O203" s="173"/>
      <c r="P203" s="173"/>
      <c r="Q203" s="173"/>
      <c r="R203" s="173"/>
      <c r="S203" s="173"/>
      <c r="T203" s="174"/>
      <c r="AT203" s="168" t="s">
        <v>137</v>
      </c>
      <c r="AU203" s="168" t="s">
        <v>78</v>
      </c>
      <c r="AV203" s="14" t="s">
        <v>78</v>
      </c>
      <c r="AW203" s="14" t="s">
        <v>30</v>
      </c>
      <c r="AX203" s="14" t="s">
        <v>68</v>
      </c>
      <c r="AY203" s="168" t="s">
        <v>124</v>
      </c>
    </row>
    <row r="204" spans="2:51" s="14" customFormat="1" ht="12">
      <c r="B204" s="167"/>
      <c r="D204" s="153" t="s">
        <v>137</v>
      </c>
      <c r="E204" s="168" t="s">
        <v>3</v>
      </c>
      <c r="F204" s="169" t="s">
        <v>1114</v>
      </c>
      <c r="H204" s="170">
        <v>1.733</v>
      </c>
      <c r="I204" s="171"/>
      <c r="L204" s="167"/>
      <c r="M204" s="172"/>
      <c r="N204" s="173"/>
      <c r="O204" s="173"/>
      <c r="P204" s="173"/>
      <c r="Q204" s="173"/>
      <c r="R204" s="173"/>
      <c r="S204" s="173"/>
      <c r="T204" s="174"/>
      <c r="AT204" s="168" t="s">
        <v>137</v>
      </c>
      <c r="AU204" s="168" t="s">
        <v>78</v>
      </c>
      <c r="AV204" s="14" t="s">
        <v>78</v>
      </c>
      <c r="AW204" s="14" t="s">
        <v>30</v>
      </c>
      <c r="AX204" s="14" t="s">
        <v>68</v>
      </c>
      <c r="AY204" s="168" t="s">
        <v>124</v>
      </c>
    </row>
    <row r="205" spans="2:51" s="14" customFormat="1" ht="12">
      <c r="B205" s="167"/>
      <c r="D205" s="153" t="s">
        <v>137</v>
      </c>
      <c r="E205" s="168" t="s">
        <v>3</v>
      </c>
      <c r="F205" s="169" t="s">
        <v>1115</v>
      </c>
      <c r="H205" s="170">
        <v>5.326</v>
      </c>
      <c r="I205" s="171"/>
      <c r="L205" s="167"/>
      <c r="M205" s="172"/>
      <c r="N205" s="173"/>
      <c r="O205" s="173"/>
      <c r="P205" s="173"/>
      <c r="Q205" s="173"/>
      <c r="R205" s="173"/>
      <c r="S205" s="173"/>
      <c r="T205" s="174"/>
      <c r="AT205" s="168" t="s">
        <v>137</v>
      </c>
      <c r="AU205" s="168" t="s">
        <v>78</v>
      </c>
      <c r="AV205" s="14" t="s">
        <v>78</v>
      </c>
      <c r="AW205" s="14" t="s">
        <v>30</v>
      </c>
      <c r="AX205" s="14" t="s">
        <v>68</v>
      </c>
      <c r="AY205" s="168" t="s">
        <v>124</v>
      </c>
    </row>
    <row r="206" spans="2:51" s="14" customFormat="1" ht="12">
      <c r="B206" s="167"/>
      <c r="D206" s="153" t="s">
        <v>137</v>
      </c>
      <c r="E206" s="168" t="s">
        <v>3</v>
      </c>
      <c r="F206" s="169" t="s">
        <v>1116</v>
      </c>
      <c r="H206" s="170">
        <v>13.86</v>
      </c>
      <c r="I206" s="171"/>
      <c r="L206" s="167"/>
      <c r="M206" s="172"/>
      <c r="N206" s="173"/>
      <c r="O206" s="173"/>
      <c r="P206" s="173"/>
      <c r="Q206" s="173"/>
      <c r="R206" s="173"/>
      <c r="S206" s="173"/>
      <c r="T206" s="174"/>
      <c r="AT206" s="168" t="s">
        <v>137</v>
      </c>
      <c r="AU206" s="168" t="s">
        <v>78</v>
      </c>
      <c r="AV206" s="14" t="s">
        <v>78</v>
      </c>
      <c r="AW206" s="14" t="s">
        <v>30</v>
      </c>
      <c r="AX206" s="14" t="s">
        <v>68</v>
      </c>
      <c r="AY206" s="168" t="s">
        <v>124</v>
      </c>
    </row>
    <row r="207" spans="2:51" s="13" customFormat="1" ht="12">
      <c r="B207" s="160"/>
      <c r="D207" s="153" t="s">
        <v>137</v>
      </c>
      <c r="E207" s="161" t="s">
        <v>3</v>
      </c>
      <c r="F207" s="162" t="s">
        <v>1069</v>
      </c>
      <c r="H207" s="161" t="s">
        <v>3</v>
      </c>
      <c r="I207" s="163"/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137</v>
      </c>
      <c r="AU207" s="161" t="s">
        <v>78</v>
      </c>
      <c r="AV207" s="13" t="s">
        <v>76</v>
      </c>
      <c r="AW207" s="13" t="s">
        <v>30</v>
      </c>
      <c r="AX207" s="13" t="s">
        <v>68</v>
      </c>
      <c r="AY207" s="161" t="s">
        <v>124</v>
      </c>
    </row>
    <row r="208" spans="2:51" s="14" customFormat="1" ht="12">
      <c r="B208" s="167"/>
      <c r="D208" s="153" t="s">
        <v>137</v>
      </c>
      <c r="E208" s="168" t="s">
        <v>3</v>
      </c>
      <c r="F208" s="169" t="s">
        <v>1113</v>
      </c>
      <c r="H208" s="170">
        <v>1.277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137</v>
      </c>
      <c r="AU208" s="168" t="s">
        <v>78</v>
      </c>
      <c r="AV208" s="14" t="s">
        <v>78</v>
      </c>
      <c r="AW208" s="14" t="s">
        <v>30</v>
      </c>
      <c r="AX208" s="14" t="s">
        <v>68</v>
      </c>
      <c r="AY208" s="168" t="s">
        <v>124</v>
      </c>
    </row>
    <row r="209" spans="2:51" s="14" customFormat="1" ht="12">
      <c r="B209" s="167"/>
      <c r="D209" s="153" t="s">
        <v>137</v>
      </c>
      <c r="E209" s="168" t="s">
        <v>3</v>
      </c>
      <c r="F209" s="169" t="s">
        <v>1114</v>
      </c>
      <c r="H209" s="170">
        <v>1.733</v>
      </c>
      <c r="I209" s="171"/>
      <c r="L209" s="167"/>
      <c r="M209" s="172"/>
      <c r="N209" s="173"/>
      <c r="O209" s="173"/>
      <c r="P209" s="173"/>
      <c r="Q209" s="173"/>
      <c r="R209" s="173"/>
      <c r="S209" s="173"/>
      <c r="T209" s="174"/>
      <c r="AT209" s="168" t="s">
        <v>137</v>
      </c>
      <c r="AU209" s="168" t="s">
        <v>78</v>
      </c>
      <c r="AV209" s="14" t="s">
        <v>78</v>
      </c>
      <c r="AW209" s="14" t="s">
        <v>30</v>
      </c>
      <c r="AX209" s="14" t="s">
        <v>68</v>
      </c>
      <c r="AY209" s="168" t="s">
        <v>124</v>
      </c>
    </row>
    <row r="210" spans="2:51" s="14" customFormat="1" ht="12">
      <c r="B210" s="167"/>
      <c r="D210" s="153" t="s">
        <v>137</v>
      </c>
      <c r="E210" s="168" t="s">
        <v>3</v>
      </c>
      <c r="F210" s="169" t="s">
        <v>1115</v>
      </c>
      <c r="H210" s="170">
        <v>5.326</v>
      </c>
      <c r="I210" s="171"/>
      <c r="L210" s="167"/>
      <c r="M210" s="172"/>
      <c r="N210" s="173"/>
      <c r="O210" s="173"/>
      <c r="P210" s="173"/>
      <c r="Q210" s="173"/>
      <c r="R210" s="173"/>
      <c r="S210" s="173"/>
      <c r="T210" s="174"/>
      <c r="AT210" s="168" t="s">
        <v>137</v>
      </c>
      <c r="AU210" s="168" t="s">
        <v>78</v>
      </c>
      <c r="AV210" s="14" t="s">
        <v>78</v>
      </c>
      <c r="AW210" s="14" t="s">
        <v>30</v>
      </c>
      <c r="AX210" s="14" t="s">
        <v>68</v>
      </c>
      <c r="AY210" s="168" t="s">
        <v>124</v>
      </c>
    </row>
    <row r="211" spans="2:51" s="14" customFormat="1" ht="12">
      <c r="B211" s="167"/>
      <c r="D211" s="153" t="s">
        <v>137</v>
      </c>
      <c r="E211" s="168" t="s">
        <v>3</v>
      </c>
      <c r="F211" s="169" t="s">
        <v>1116</v>
      </c>
      <c r="H211" s="170">
        <v>13.86</v>
      </c>
      <c r="I211" s="171"/>
      <c r="L211" s="167"/>
      <c r="M211" s="172"/>
      <c r="N211" s="173"/>
      <c r="O211" s="173"/>
      <c r="P211" s="173"/>
      <c r="Q211" s="173"/>
      <c r="R211" s="173"/>
      <c r="S211" s="173"/>
      <c r="T211" s="174"/>
      <c r="AT211" s="168" t="s">
        <v>137</v>
      </c>
      <c r="AU211" s="168" t="s">
        <v>78</v>
      </c>
      <c r="AV211" s="14" t="s">
        <v>78</v>
      </c>
      <c r="AW211" s="14" t="s">
        <v>30</v>
      </c>
      <c r="AX211" s="14" t="s">
        <v>68</v>
      </c>
      <c r="AY211" s="168" t="s">
        <v>124</v>
      </c>
    </row>
    <row r="212" spans="2:51" s="15" customFormat="1" ht="12">
      <c r="B212" s="189"/>
      <c r="D212" s="153" t="s">
        <v>137</v>
      </c>
      <c r="E212" s="190" t="s">
        <v>3</v>
      </c>
      <c r="F212" s="191" t="s">
        <v>217</v>
      </c>
      <c r="H212" s="192">
        <v>44.391999999999996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137</v>
      </c>
      <c r="AU212" s="190" t="s">
        <v>78</v>
      </c>
      <c r="AV212" s="15" t="s">
        <v>131</v>
      </c>
      <c r="AW212" s="15" t="s">
        <v>30</v>
      </c>
      <c r="AX212" s="15" t="s">
        <v>76</v>
      </c>
      <c r="AY212" s="190" t="s">
        <v>124</v>
      </c>
    </row>
    <row r="213" spans="2:63" s="12" customFormat="1" ht="22.9" customHeight="1">
      <c r="B213" s="126"/>
      <c r="D213" s="127" t="s">
        <v>67</v>
      </c>
      <c r="E213" s="137" t="s">
        <v>792</v>
      </c>
      <c r="F213" s="137" t="s">
        <v>793</v>
      </c>
      <c r="I213" s="129"/>
      <c r="J213" s="138">
        <f>BK213</f>
        <v>0</v>
      </c>
      <c r="L213" s="126"/>
      <c r="M213" s="131"/>
      <c r="N213" s="132"/>
      <c r="O213" s="132"/>
      <c r="P213" s="133">
        <f>SUM(P214:P216)</f>
        <v>0</v>
      </c>
      <c r="Q213" s="132"/>
      <c r="R213" s="133">
        <f>SUM(R214:R216)</f>
        <v>0</v>
      </c>
      <c r="S213" s="132"/>
      <c r="T213" s="134">
        <f>SUM(T214:T216)</f>
        <v>0</v>
      </c>
      <c r="AR213" s="127" t="s">
        <v>76</v>
      </c>
      <c r="AT213" s="135" t="s">
        <v>67</v>
      </c>
      <c r="AU213" s="135" t="s">
        <v>76</v>
      </c>
      <c r="AY213" s="127" t="s">
        <v>124</v>
      </c>
      <c r="BK213" s="136">
        <f>SUM(BK214:BK216)</f>
        <v>0</v>
      </c>
    </row>
    <row r="214" spans="1:65" s="2" customFormat="1" ht="24.2" customHeight="1">
      <c r="A214" s="34"/>
      <c r="B214" s="139"/>
      <c r="C214" s="140" t="s">
        <v>282</v>
      </c>
      <c r="D214" s="140" t="s">
        <v>126</v>
      </c>
      <c r="E214" s="141" t="s">
        <v>1118</v>
      </c>
      <c r="F214" s="142" t="s">
        <v>1119</v>
      </c>
      <c r="G214" s="143" t="s">
        <v>161</v>
      </c>
      <c r="H214" s="144">
        <v>1.405</v>
      </c>
      <c r="I214" s="145"/>
      <c r="J214" s="146">
        <f>ROUND(I214*H214,2)</f>
        <v>0</v>
      </c>
      <c r="K214" s="142" t="s">
        <v>130</v>
      </c>
      <c r="L214" s="35"/>
      <c r="M214" s="147" t="s">
        <v>3</v>
      </c>
      <c r="N214" s="148" t="s">
        <v>39</v>
      </c>
      <c r="O214" s="55"/>
      <c r="P214" s="149">
        <f>O214*H214</f>
        <v>0</v>
      </c>
      <c r="Q214" s="149">
        <v>0</v>
      </c>
      <c r="R214" s="149">
        <f>Q214*H214</f>
        <v>0</v>
      </c>
      <c r="S214" s="149">
        <v>0</v>
      </c>
      <c r="T214" s="150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51" t="s">
        <v>131</v>
      </c>
      <c r="AT214" s="151" t="s">
        <v>126</v>
      </c>
      <c r="AU214" s="151" t="s">
        <v>78</v>
      </c>
      <c r="AY214" s="19" t="s">
        <v>124</v>
      </c>
      <c r="BE214" s="152">
        <f>IF(N214="základní",J214,0)</f>
        <v>0</v>
      </c>
      <c r="BF214" s="152">
        <f>IF(N214="snížená",J214,0)</f>
        <v>0</v>
      </c>
      <c r="BG214" s="152">
        <f>IF(N214="zákl. přenesená",J214,0)</f>
        <v>0</v>
      </c>
      <c r="BH214" s="152">
        <f>IF(N214="sníž. přenesená",J214,0)</f>
        <v>0</v>
      </c>
      <c r="BI214" s="152">
        <f>IF(N214="nulová",J214,0)</f>
        <v>0</v>
      </c>
      <c r="BJ214" s="19" t="s">
        <v>76</v>
      </c>
      <c r="BK214" s="152">
        <f>ROUND(I214*H214,2)</f>
        <v>0</v>
      </c>
      <c r="BL214" s="19" t="s">
        <v>131</v>
      </c>
      <c r="BM214" s="151" t="s">
        <v>1120</v>
      </c>
    </row>
    <row r="215" spans="1:47" s="2" customFormat="1" ht="29.25">
      <c r="A215" s="34"/>
      <c r="B215" s="35"/>
      <c r="C215" s="34"/>
      <c r="D215" s="153" t="s">
        <v>133</v>
      </c>
      <c r="E215" s="34"/>
      <c r="F215" s="154" t="s">
        <v>1121</v>
      </c>
      <c r="G215" s="34"/>
      <c r="H215" s="34"/>
      <c r="I215" s="155"/>
      <c r="J215" s="34"/>
      <c r="K215" s="34"/>
      <c r="L215" s="35"/>
      <c r="M215" s="156"/>
      <c r="N215" s="157"/>
      <c r="O215" s="55"/>
      <c r="P215" s="55"/>
      <c r="Q215" s="55"/>
      <c r="R215" s="55"/>
      <c r="S215" s="55"/>
      <c r="T215" s="56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9" t="s">
        <v>133</v>
      </c>
      <c r="AU215" s="19" t="s">
        <v>78</v>
      </c>
    </row>
    <row r="216" spans="1:47" s="2" customFormat="1" ht="12">
      <c r="A216" s="34"/>
      <c r="B216" s="35"/>
      <c r="C216" s="34"/>
      <c r="D216" s="158" t="s">
        <v>135</v>
      </c>
      <c r="E216" s="34"/>
      <c r="F216" s="159" t="s">
        <v>1122</v>
      </c>
      <c r="G216" s="34"/>
      <c r="H216" s="34"/>
      <c r="I216" s="155"/>
      <c r="J216" s="34"/>
      <c r="K216" s="34"/>
      <c r="L216" s="35"/>
      <c r="M216" s="156"/>
      <c r="N216" s="157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135</v>
      </c>
      <c r="AU216" s="19" t="s">
        <v>78</v>
      </c>
    </row>
    <row r="217" spans="2:63" s="12" customFormat="1" ht="25.9" customHeight="1">
      <c r="B217" s="126"/>
      <c r="D217" s="127" t="s">
        <v>67</v>
      </c>
      <c r="E217" s="128" t="s">
        <v>800</v>
      </c>
      <c r="F217" s="128" t="s">
        <v>801</v>
      </c>
      <c r="I217" s="129"/>
      <c r="J217" s="130">
        <f>BK217</f>
        <v>0</v>
      </c>
      <c r="L217" s="126"/>
      <c r="M217" s="131"/>
      <c r="N217" s="132"/>
      <c r="O217" s="132"/>
      <c r="P217" s="133">
        <f>P218+P297</f>
        <v>0</v>
      </c>
      <c r="Q217" s="132"/>
      <c r="R217" s="133">
        <f>R218+R297</f>
        <v>0.04105728</v>
      </c>
      <c r="S217" s="132"/>
      <c r="T217" s="134">
        <f>T218+T297</f>
        <v>0</v>
      </c>
      <c r="AR217" s="127" t="s">
        <v>78</v>
      </c>
      <c r="AT217" s="135" t="s">
        <v>67</v>
      </c>
      <c r="AU217" s="135" t="s">
        <v>68</v>
      </c>
      <c r="AY217" s="127" t="s">
        <v>124</v>
      </c>
      <c r="BK217" s="136">
        <f>BK218+BK297</f>
        <v>0</v>
      </c>
    </row>
    <row r="218" spans="2:63" s="12" customFormat="1" ht="22.9" customHeight="1">
      <c r="B218" s="126"/>
      <c r="D218" s="127" t="s">
        <v>67</v>
      </c>
      <c r="E218" s="137" t="s">
        <v>829</v>
      </c>
      <c r="F218" s="137" t="s">
        <v>830</v>
      </c>
      <c r="I218" s="129"/>
      <c r="J218" s="138">
        <f>BK218</f>
        <v>0</v>
      </c>
      <c r="L218" s="126"/>
      <c r="M218" s="131"/>
      <c r="N218" s="132"/>
      <c r="O218" s="132"/>
      <c r="P218" s="133">
        <f>SUM(P219:P296)</f>
        <v>0</v>
      </c>
      <c r="Q218" s="132"/>
      <c r="R218" s="133">
        <f>SUM(R219:R296)</f>
        <v>0</v>
      </c>
      <c r="S218" s="132"/>
      <c r="T218" s="134">
        <f>SUM(T219:T296)</f>
        <v>0</v>
      </c>
      <c r="AR218" s="127" t="s">
        <v>78</v>
      </c>
      <c r="AT218" s="135" t="s">
        <v>67</v>
      </c>
      <c r="AU218" s="135" t="s">
        <v>76</v>
      </c>
      <c r="AY218" s="127" t="s">
        <v>124</v>
      </c>
      <c r="BK218" s="136">
        <f>SUM(BK219:BK296)</f>
        <v>0</v>
      </c>
    </row>
    <row r="219" spans="1:65" s="2" customFormat="1" ht="16.5" customHeight="1">
      <c r="A219" s="34"/>
      <c r="B219" s="139"/>
      <c r="C219" s="140" t="s">
        <v>292</v>
      </c>
      <c r="D219" s="140" t="s">
        <v>126</v>
      </c>
      <c r="E219" s="141" t="s">
        <v>840</v>
      </c>
      <c r="F219" s="142" t="s">
        <v>1123</v>
      </c>
      <c r="G219" s="143" t="s">
        <v>342</v>
      </c>
      <c r="H219" s="144">
        <v>2</v>
      </c>
      <c r="I219" s="145"/>
      <c r="J219" s="146">
        <f>ROUND(I219*H219,2)</f>
        <v>0</v>
      </c>
      <c r="K219" s="142" t="s">
        <v>3</v>
      </c>
      <c r="L219" s="35"/>
      <c r="M219" s="147" t="s">
        <v>3</v>
      </c>
      <c r="N219" s="148" t="s">
        <v>39</v>
      </c>
      <c r="O219" s="55"/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51" t="s">
        <v>310</v>
      </c>
      <c r="AT219" s="151" t="s">
        <v>126</v>
      </c>
      <c r="AU219" s="151" t="s">
        <v>78</v>
      </c>
      <c r="AY219" s="19" t="s">
        <v>124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9" t="s">
        <v>76</v>
      </c>
      <c r="BK219" s="152">
        <f>ROUND(I219*H219,2)</f>
        <v>0</v>
      </c>
      <c r="BL219" s="19" t="s">
        <v>310</v>
      </c>
      <c r="BM219" s="151" t="s">
        <v>1124</v>
      </c>
    </row>
    <row r="220" spans="1:47" s="2" customFormat="1" ht="12">
      <c r="A220" s="34"/>
      <c r="B220" s="35"/>
      <c r="C220" s="34"/>
      <c r="D220" s="153" t="s">
        <v>133</v>
      </c>
      <c r="E220" s="34"/>
      <c r="F220" s="154" t="s">
        <v>1123</v>
      </c>
      <c r="G220" s="34"/>
      <c r="H220" s="34"/>
      <c r="I220" s="155"/>
      <c r="J220" s="34"/>
      <c r="K220" s="34"/>
      <c r="L220" s="35"/>
      <c r="M220" s="156"/>
      <c r="N220" s="157"/>
      <c r="O220" s="55"/>
      <c r="P220" s="55"/>
      <c r="Q220" s="55"/>
      <c r="R220" s="55"/>
      <c r="S220" s="55"/>
      <c r="T220" s="56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9" t="s">
        <v>133</v>
      </c>
      <c r="AU220" s="19" t="s">
        <v>78</v>
      </c>
    </row>
    <row r="221" spans="2:51" s="13" customFormat="1" ht="12">
      <c r="B221" s="160"/>
      <c r="D221" s="153" t="s">
        <v>137</v>
      </c>
      <c r="E221" s="161" t="s">
        <v>3</v>
      </c>
      <c r="F221" s="162" t="s">
        <v>1125</v>
      </c>
      <c r="H221" s="161" t="s">
        <v>3</v>
      </c>
      <c r="I221" s="163"/>
      <c r="L221" s="160"/>
      <c r="M221" s="164"/>
      <c r="N221" s="165"/>
      <c r="O221" s="165"/>
      <c r="P221" s="165"/>
      <c r="Q221" s="165"/>
      <c r="R221" s="165"/>
      <c r="S221" s="165"/>
      <c r="T221" s="166"/>
      <c r="AT221" s="161" t="s">
        <v>137</v>
      </c>
      <c r="AU221" s="161" t="s">
        <v>78</v>
      </c>
      <c r="AV221" s="13" t="s">
        <v>76</v>
      </c>
      <c r="AW221" s="13" t="s">
        <v>30</v>
      </c>
      <c r="AX221" s="13" t="s">
        <v>68</v>
      </c>
      <c r="AY221" s="161" t="s">
        <v>124</v>
      </c>
    </row>
    <row r="222" spans="2:51" s="14" customFormat="1" ht="12">
      <c r="B222" s="167"/>
      <c r="D222" s="153" t="s">
        <v>137</v>
      </c>
      <c r="E222" s="168" t="s">
        <v>3</v>
      </c>
      <c r="F222" s="169" t="s">
        <v>78</v>
      </c>
      <c r="H222" s="170">
        <v>2</v>
      </c>
      <c r="I222" s="171"/>
      <c r="L222" s="167"/>
      <c r="M222" s="172"/>
      <c r="N222" s="173"/>
      <c r="O222" s="173"/>
      <c r="P222" s="173"/>
      <c r="Q222" s="173"/>
      <c r="R222" s="173"/>
      <c r="S222" s="173"/>
      <c r="T222" s="174"/>
      <c r="AT222" s="168" t="s">
        <v>137</v>
      </c>
      <c r="AU222" s="168" t="s">
        <v>78</v>
      </c>
      <c r="AV222" s="14" t="s">
        <v>78</v>
      </c>
      <c r="AW222" s="14" t="s">
        <v>30</v>
      </c>
      <c r="AX222" s="14" t="s">
        <v>76</v>
      </c>
      <c r="AY222" s="168" t="s">
        <v>124</v>
      </c>
    </row>
    <row r="223" spans="1:65" s="2" customFormat="1" ht="24.2" customHeight="1">
      <c r="A223" s="34"/>
      <c r="B223" s="139"/>
      <c r="C223" s="140" t="s">
        <v>300</v>
      </c>
      <c r="D223" s="140" t="s">
        <v>126</v>
      </c>
      <c r="E223" s="141" t="s">
        <v>1126</v>
      </c>
      <c r="F223" s="142" t="s">
        <v>1127</v>
      </c>
      <c r="G223" s="143" t="s">
        <v>342</v>
      </c>
      <c r="H223" s="144">
        <v>2</v>
      </c>
      <c r="I223" s="145"/>
      <c r="J223" s="146">
        <f>ROUND(I223*H223,2)</f>
        <v>0</v>
      </c>
      <c r="K223" s="142" t="s">
        <v>3</v>
      </c>
      <c r="L223" s="35"/>
      <c r="M223" s="147" t="s">
        <v>3</v>
      </c>
      <c r="N223" s="148" t="s">
        <v>39</v>
      </c>
      <c r="O223" s="55"/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51" t="s">
        <v>310</v>
      </c>
      <c r="AT223" s="151" t="s">
        <v>126</v>
      </c>
      <c r="AU223" s="151" t="s">
        <v>78</v>
      </c>
      <c r="AY223" s="19" t="s">
        <v>124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9" t="s">
        <v>76</v>
      </c>
      <c r="BK223" s="152">
        <f>ROUND(I223*H223,2)</f>
        <v>0</v>
      </c>
      <c r="BL223" s="19" t="s">
        <v>310</v>
      </c>
      <c r="BM223" s="151" t="s">
        <v>1128</v>
      </c>
    </row>
    <row r="224" spans="1:47" s="2" customFormat="1" ht="19.5">
      <c r="A224" s="34"/>
      <c r="B224" s="35"/>
      <c r="C224" s="34"/>
      <c r="D224" s="153" t="s">
        <v>133</v>
      </c>
      <c r="E224" s="34"/>
      <c r="F224" s="154" t="s">
        <v>1127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133</v>
      </c>
      <c r="AU224" s="19" t="s">
        <v>78</v>
      </c>
    </row>
    <row r="225" spans="2:51" s="13" customFormat="1" ht="12">
      <c r="B225" s="160"/>
      <c r="D225" s="153" t="s">
        <v>137</v>
      </c>
      <c r="E225" s="161" t="s">
        <v>3</v>
      </c>
      <c r="F225" s="162" t="s">
        <v>1129</v>
      </c>
      <c r="H225" s="161" t="s">
        <v>3</v>
      </c>
      <c r="I225" s="163"/>
      <c r="L225" s="160"/>
      <c r="M225" s="164"/>
      <c r="N225" s="165"/>
      <c r="O225" s="165"/>
      <c r="P225" s="165"/>
      <c r="Q225" s="165"/>
      <c r="R225" s="165"/>
      <c r="S225" s="165"/>
      <c r="T225" s="166"/>
      <c r="AT225" s="161" t="s">
        <v>137</v>
      </c>
      <c r="AU225" s="161" t="s">
        <v>78</v>
      </c>
      <c r="AV225" s="13" t="s">
        <v>76</v>
      </c>
      <c r="AW225" s="13" t="s">
        <v>30</v>
      </c>
      <c r="AX225" s="13" t="s">
        <v>68</v>
      </c>
      <c r="AY225" s="161" t="s">
        <v>124</v>
      </c>
    </row>
    <row r="226" spans="2:51" s="14" customFormat="1" ht="12">
      <c r="B226" s="167"/>
      <c r="D226" s="153" t="s">
        <v>137</v>
      </c>
      <c r="E226" s="168" t="s">
        <v>3</v>
      </c>
      <c r="F226" s="169" t="s">
        <v>76</v>
      </c>
      <c r="H226" s="170">
        <v>1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137</v>
      </c>
      <c r="AU226" s="168" t="s">
        <v>78</v>
      </c>
      <c r="AV226" s="14" t="s">
        <v>78</v>
      </c>
      <c r="AW226" s="14" t="s">
        <v>30</v>
      </c>
      <c r="AX226" s="14" t="s">
        <v>68</v>
      </c>
      <c r="AY226" s="168" t="s">
        <v>124</v>
      </c>
    </row>
    <row r="227" spans="2:51" s="13" customFormat="1" ht="12">
      <c r="B227" s="160"/>
      <c r="D227" s="153" t="s">
        <v>137</v>
      </c>
      <c r="E227" s="161" t="s">
        <v>3</v>
      </c>
      <c r="F227" s="162" t="s">
        <v>1130</v>
      </c>
      <c r="H227" s="161" t="s">
        <v>3</v>
      </c>
      <c r="I227" s="163"/>
      <c r="L227" s="160"/>
      <c r="M227" s="164"/>
      <c r="N227" s="165"/>
      <c r="O227" s="165"/>
      <c r="P227" s="165"/>
      <c r="Q227" s="165"/>
      <c r="R227" s="165"/>
      <c r="S227" s="165"/>
      <c r="T227" s="166"/>
      <c r="AT227" s="161" t="s">
        <v>137</v>
      </c>
      <c r="AU227" s="161" t="s">
        <v>78</v>
      </c>
      <c r="AV227" s="13" t="s">
        <v>76</v>
      </c>
      <c r="AW227" s="13" t="s">
        <v>30</v>
      </c>
      <c r="AX227" s="13" t="s">
        <v>68</v>
      </c>
      <c r="AY227" s="161" t="s">
        <v>124</v>
      </c>
    </row>
    <row r="228" spans="2:51" s="14" customFormat="1" ht="12">
      <c r="B228" s="167"/>
      <c r="D228" s="153" t="s">
        <v>137</v>
      </c>
      <c r="E228" s="168" t="s">
        <v>3</v>
      </c>
      <c r="F228" s="169" t="s">
        <v>76</v>
      </c>
      <c r="H228" s="170">
        <v>1</v>
      </c>
      <c r="I228" s="171"/>
      <c r="L228" s="167"/>
      <c r="M228" s="172"/>
      <c r="N228" s="173"/>
      <c r="O228" s="173"/>
      <c r="P228" s="173"/>
      <c r="Q228" s="173"/>
      <c r="R228" s="173"/>
      <c r="S228" s="173"/>
      <c r="T228" s="174"/>
      <c r="AT228" s="168" t="s">
        <v>137</v>
      </c>
      <c r="AU228" s="168" t="s">
        <v>78</v>
      </c>
      <c r="AV228" s="14" t="s">
        <v>78</v>
      </c>
      <c r="AW228" s="14" t="s">
        <v>30</v>
      </c>
      <c r="AX228" s="14" t="s">
        <v>68</v>
      </c>
      <c r="AY228" s="168" t="s">
        <v>124</v>
      </c>
    </row>
    <row r="229" spans="2:51" s="15" customFormat="1" ht="12">
      <c r="B229" s="189"/>
      <c r="D229" s="153" t="s">
        <v>137</v>
      </c>
      <c r="E229" s="190" t="s">
        <v>3</v>
      </c>
      <c r="F229" s="191" t="s">
        <v>217</v>
      </c>
      <c r="H229" s="192">
        <v>2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137</v>
      </c>
      <c r="AU229" s="190" t="s">
        <v>78</v>
      </c>
      <c r="AV229" s="15" t="s">
        <v>131</v>
      </c>
      <c r="AW229" s="15" t="s">
        <v>30</v>
      </c>
      <c r="AX229" s="15" t="s">
        <v>76</v>
      </c>
      <c r="AY229" s="190" t="s">
        <v>124</v>
      </c>
    </row>
    <row r="230" spans="1:65" s="2" customFormat="1" ht="24.2" customHeight="1">
      <c r="A230" s="34"/>
      <c r="B230" s="139"/>
      <c r="C230" s="140" t="s">
        <v>9</v>
      </c>
      <c r="D230" s="140" t="s">
        <v>126</v>
      </c>
      <c r="E230" s="141" t="s">
        <v>1131</v>
      </c>
      <c r="F230" s="142" t="s">
        <v>1132</v>
      </c>
      <c r="G230" s="143" t="s">
        <v>342</v>
      </c>
      <c r="H230" s="144">
        <v>24</v>
      </c>
      <c r="I230" s="145"/>
      <c r="J230" s="146">
        <f>ROUND(I230*H230,2)</f>
        <v>0</v>
      </c>
      <c r="K230" s="142" t="s">
        <v>3</v>
      </c>
      <c r="L230" s="35"/>
      <c r="M230" s="147" t="s">
        <v>3</v>
      </c>
      <c r="N230" s="148" t="s">
        <v>39</v>
      </c>
      <c r="O230" s="55"/>
      <c r="P230" s="149">
        <f>O230*H230</f>
        <v>0</v>
      </c>
      <c r="Q230" s="149">
        <v>0</v>
      </c>
      <c r="R230" s="149">
        <f>Q230*H230</f>
        <v>0</v>
      </c>
      <c r="S230" s="149">
        <v>0</v>
      </c>
      <c r="T230" s="150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51" t="s">
        <v>310</v>
      </c>
      <c r="AT230" s="151" t="s">
        <v>126</v>
      </c>
      <c r="AU230" s="151" t="s">
        <v>78</v>
      </c>
      <c r="AY230" s="19" t="s">
        <v>124</v>
      </c>
      <c r="BE230" s="152">
        <f>IF(N230="základní",J230,0)</f>
        <v>0</v>
      </c>
      <c r="BF230" s="152">
        <f>IF(N230="snížená",J230,0)</f>
        <v>0</v>
      </c>
      <c r="BG230" s="152">
        <f>IF(N230="zákl. přenesená",J230,0)</f>
        <v>0</v>
      </c>
      <c r="BH230" s="152">
        <f>IF(N230="sníž. přenesená",J230,0)</f>
        <v>0</v>
      </c>
      <c r="BI230" s="152">
        <f>IF(N230="nulová",J230,0)</f>
        <v>0</v>
      </c>
      <c r="BJ230" s="19" t="s">
        <v>76</v>
      </c>
      <c r="BK230" s="152">
        <f>ROUND(I230*H230,2)</f>
        <v>0</v>
      </c>
      <c r="BL230" s="19" t="s">
        <v>310</v>
      </c>
      <c r="BM230" s="151" t="s">
        <v>1133</v>
      </c>
    </row>
    <row r="231" spans="1:47" s="2" customFormat="1" ht="19.5">
      <c r="A231" s="34"/>
      <c r="B231" s="35"/>
      <c r="C231" s="34"/>
      <c r="D231" s="153" t="s">
        <v>133</v>
      </c>
      <c r="E231" s="34"/>
      <c r="F231" s="154" t="s">
        <v>1132</v>
      </c>
      <c r="G231" s="34"/>
      <c r="H231" s="34"/>
      <c r="I231" s="155"/>
      <c r="J231" s="34"/>
      <c r="K231" s="34"/>
      <c r="L231" s="35"/>
      <c r="M231" s="156"/>
      <c r="N231" s="157"/>
      <c r="O231" s="55"/>
      <c r="P231" s="55"/>
      <c r="Q231" s="55"/>
      <c r="R231" s="55"/>
      <c r="S231" s="55"/>
      <c r="T231" s="56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9" t="s">
        <v>133</v>
      </c>
      <c r="AU231" s="19" t="s">
        <v>78</v>
      </c>
    </row>
    <row r="232" spans="1:47" s="2" customFormat="1" ht="29.25">
      <c r="A232" s="34"/>
      <c r="B232" s="35"/>
      <c r="C232" s="34"/>
      <c r="D232" s="153" t="s">
        <v>297</v>
      </c>
      <c r="E232" s="34"/>
      <c r="F232" s="197" t="s">
        <v>1134</v>
      </c>
      <c r="G232" s="34"/>
      <c r="H232" s="34"/>
      <c r="I232" s="155"/>
      <c r="J232" s="34"/>
      <c r="K232" s="34"/>
      <c r="L232" s="35"/>
      <c r="M232" s="156"/>
      <c r="N232" s="157"/>
      <c r="O232" s="55"/>
      <c r="P232" s="55"/>
      <c r="Q232" s="55"/>
      <c r="R232" s="55"/>
      <c r="S232" s="55"/>
      <c r="T232" s="56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9" t="s">
        <v>297</v>
      </c>
      <c r="AU232" s="19" t="s">
        <v>78</v>
      </c>
    </row>
    <row r="233" spans="2:51" s="13" customFormat="1" ht="12">
      <c r="B233" s="160"/>
      <c r="D233" s="153" t="s">
        <v>137</v>
      </c>
      <c r="E233" s="161" t="s">
        <v>3</v>
      </c>
      <c r="F233" s="162" t="s">
        <v>1066</v>
      </c>
      <c r="H233" s="161" t="s">
        <v>3</v>
      </c>
      <c r="I233" s="163"/>
      <c r="L233" s="160"/>
      <c r="M233" s="164"/>
      <c r="N233" s="165"/>
      <c r="O233" s="165"/>
      <c r="P233" s="165"/>
      <c r="Q233" s="165"/>
      <c r="R233" s="165"/>
      <c r="S233" s="165"/>
      <c r="T233" s="166"/>
      <c r="AT233" s="161" t="s">
        <v>137</v>
      </c>
      <c r="AU233" s="161" t="s">
        <v>78</v>
      </c>
      <c r="AV233" s="13" t="s">
        <v>76</v>
      </c>
      <c r="AW233" s="13" t="s">
        <v>30</v>
      </c>
      <c r="AX233" s="13" t="s">
        <v>68</v>
      </c>
      <c r="AY233" s="161" t="s">
        <v>124</v>
      </c>
    </row>
    <row r="234" spans="2:51" s="14" customFormat="1" ht="12">
      <c r="B234" s="167"/>
      <c r="D234" s="153" t="s">
        <v>137</v>
      </c>
      <c r="E234" s="168" t="s">
        <v>3</v>
      </c>
      <c r="F234" s="169" t="s">
        <v>282</v>
      </c>
      <c r="H234" s="170">
        <v>12</v>
      </c>
      <c r="I234" s="171"/>
      <c r="L234" s="167"/>
      <c r="M234" s="172"/>
      <c r="N234" s="173"/>
      <c r="O234" s="173"/>
      <c r="P234" s="173"/>
      <c r="Q234" s="173"/>
      <c r="R234" s="173"/>
      <c r="S234" s="173"/>
      <c r="T234" s="174"/>
      <c r="AT234" s="168" t="s">
        <v>137</v>
      </c>
      <c r="AU234" s="168" t="s">
        <v>78</v>
      </c>
      <c r="AV234" s="14" t="s">
        <v>78</v>
      </c>
      <c r="AW234" s="14" t="s">
        <v>30</v>
      </c>
      <c r="AX234" s="14" t="s">
        <v>68</v>
      </c>
      <c r="AY234" s="168" t="s">
        <v>124</v>
      </c>
    </row>
    <row r="235" spans="2:51" s="13" customFormat="1" ht="12">
      <c r="B235" s="160"/>
      <c r="D235" s="153" t="s">
        <v>137</v>
      </c>
      <c r="E235" s="161" t="s">
        <v>3</v>
      </c>
      <c r="F235" s="162" t="s">
        <v>1069</v>
      </c>
      <c r="H235" s="161" t="s">
        <v>3</v>
      </c>
      <c r="I235" s="163"/>
      <c r="L235" s="160"/>
      <c r="M235" s="164"/>
      <c r="N235" s="165"/>
      <c r="O235" s="165"/>
      <c r="P235" s="165"/>
      <c r="Q235" s="165"/>
      <c r="R235" s="165"/>
      <c r="S235" s="165"/>
      <c r="T235" s="166"/>
      <c r="AT235" s="161" t="s">
        <v>137</v>
      </c>
      <c r="AU235" s="161" t="s">
        <v>78</v>
      </c>
      <c r="AV235" s="13" t="s">
        <v>76</v>
      </c>
      <c r="AW235" s="13" t="s">
        <v>30</v>
      </c>
      <c r="AX235" s="13" t="s">
        <v>68</v>
      </c>
      <c r="AY235" s="161" t="s">
        <v>124</v>
      </c>
    </row>
    <row r="236" spans="2:51" s="14" customFormat="1" ht="12">
      <c r="B236" s="167"/>
      <c r="D236" s="153" t="s">
        <v>137</v>
      </c>
      <c r="E236" s="168" t="s">
        <v>3</v>
      </c>
      <c r="F236" s="169" t="s">
        <v>282</v>
      </c>
      <c r="H236" s="170">
        <v>12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8" t="s">
        <v>137</v>
      </c>
      <c r="AU236" s="168" t="s">
        <v>78</v>
      </c>
      <c r="AV236" s="14" t="s">
        <v>78</v>
      </c>
      <c r="AW236" s="14" t="s">
        <v>30</v>
      </c>
      <c r="AX236" s="14" t="s">
        <v>68</v>
      </c>
      <c r="AY236" s="168" t="s">
        <v>124</v>
      </c>
    </row>
    <row r="237" spans="2:51" s="15" customFormat="1" ht="12">
      <c r="B237" s="189"/>
      <c r="D237" s="153" t="s">
        <v>137</v>
      </c>
      <c r="E237" s="190" t="s">
        <v>3</v>
      </c>
      <c r="F237" s="191" t="s">
        <v>217</v>
      </c>
      <c r="H237" s="192">
        <v>24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137</v>
      </c>
      <c r="AU237" s="190" t="s">
        <v>78</v>
      </c>
      <c r="AV237" s="15" t="s">
        <v>131</v>
      </c>
      <c r="AW237" s="15" t="s">
        <v>30</v>
      </c>
      <c r="AX237" s="15" t="s">
        <v>76</v>
      </c>
      <c r="AY237" s="190" t="s">
        <v>124</v>
      </c>
    </row>
    <row r="238" spans="1:65" s="2" customFormat="1" ht="24.2" customHeight="1">
      <c r="A238" s="34"/>
      <c r="B238" s="139"/>
      <c r="C238" s="140" t="s">
        <v>310</v>
      </c>
      <c r="D238" s="140" t="s">
        <v>126</v>
      </c>
      <c r="E238" s="141" t="s">
        <v>1135</v>
      </c>
      <c r="F238" s="142" t="s">
        <v>1136</v>
      </c>
      <c r="G238" s="143" t="s">
        <v>342</v>
      </c>
      <c r="H238" s="144">
        <v>2</v>
      </c>
      <c r="I238" s="145"/>
      <c r="J238" s="146">
        <f>ROUND(I238*H238,2)</f>
        <v>0</v>
      </c>
      <c r="K238" s="142" t="s">
        <v>3</v>
      </c>
      <c r="L238" s="35"/>
      <c r="M238" s="147" t="s">
        <v>3</v>
      </c>
      <c r="N238" s="148" t="s">
        <v>39</v>
      </c>
      <c r="O238" s="55"/>
      <c r="P238" s="149">
        <f>O238*H238</f>
        <v>0</v>
      </c>
      <c r="Q238" s="149">
        <v>0</v>
      </c>
      <c r="R238" s="149">
        <f>Q238*H238</f>
        <v>0</v>
      </c>
      <c r="S238" s="149">
        <v>0</v>
      </c>
      <c r="T238" s="150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51" t="s">
        <v>310</v>
      </c>
      <c r="AT238" s="151" t="s">
        <v>126</v>
      </c>
      <c r="AU238" s="151" t="s">
        <v>78</v>
      </c>
      <c r="AY238" s="19" t="s">
        <v>124</v>
      </c>
      <c r="BE238" s="152">
        <f>IF(N238="základní",J238,0)</f>
        <v>0</v>
      </c>
      <c r="BF238" s="152">
        <f>IF(N238="snížená",J238,0)</f>
        <v>0</v>
      </c>
      <c r="BG238" s="152">
        <f>IF(N238="zákl. přenesená",J238,0)</f>
        <v>0</v>
      </c>
      <c r="BH238" s="152">
        <f>IF(N238="sníž. přenesená",J238,0)</f>
        <v>0</v>
      </c>
      <c r="BI238" s="152">
        <f>IF(N238="nulová",J238,0)</f>
        <v>0</v>
      </c>
      <c r="BJ238" s="19" t="s">
        <v>76</v>
      </c>
      <c r="BK238" s="152">
        <f>ROUND(I238*H238,2)</f>
        <v>0</v>
      </c>
      <c r="BL238" s="19" t="s">
        <v>310</v>
      </c>
      <c r="BM238" s="151" t="s">
        <v>1137</v>
      </c>
    </row>
    <row r="239" spans="1:47" s="2" customFormat="1" ht="12">
      <c r="A239" s="34"/>
      <c r="B239" s="35"/>
      <c r="C239" s="34"/>
      <c r="D239" s="153" t="s">
        <v>133</v>
      </c>
      <c r="E239" s="34"/>
      <c r="F239" s="154" t="s">
        <v>1136</v>
      </c>
      <c r="G239" s="34"/>
      <c r="H239" s="34"/>
      <c r="I239" s="155"/>
      <c r="J239" s="34"/>
      <c r="K239" s="34"/>
      <c r="L239" s="35"/>
      <c r="M239" s="156"/>
      <c r="N239" s="157"/>
      <c r="O239" s="55"/>
      <c r="P239" s="55"/>
      <c r="Q239" s="55"/>
      <c r="R239" s="55"/>
      <c r="S239" s="55"/>
      <c r="T239" s="56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9" t="s">
        <v>133</v>
      </c>
      <c r="AU239" s="19" t="s">
        <v>78</v>
      </c>
    </row>
    <row r="240" spans="1:47" s="2" customFormat="1" ht="68.25">
      <c r="A240" s="34"/>
      <c r="B240" s="35"/>
      <c r="C240" s="34"/>
      <c r="D240" s="153" t="s">
        <v>297</v>
      </c>
      <c r="E240" s="34"/>
      <c r="F240" s="197" t="s">
        <v>1138</v>
      </c>
      <c r="G240" s="34"/>
      <c r="H240" s="34"/>
      <c r="I240" s="155"/>
      <c r="J240" s="34"/>
      <c r="K240" s="34"/>
      <c r="L240" s="35"/>
      <c r="M240" s="156"/>
      <c r="N240" s="157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297</v>
      </c>
      <c r="AU240" s="19" t="s">
        <v>78</v>
      </c>
    </row>
    <row r="241" spans="1:65" s="2" customFormat="1" ht="24.2" customHeight="1">
      <c r="A241" s="34"/>
      <c r="B241" s="139"/>
      <c r="C241" s="140" t="s">
        <v>326</v>
      </c>
      <c r="D241" s="140" t="s">
        <v>126</v>
      </c>
      <c r="E241" s="141" t="s">
        <v>1139</v>
      </c>
      <c r="F241" s="142" t="s">
        <v>1140</v>
      </c>
      <c r="G241" s="143" t="s">
        <v>342</v>
      </c>
      <c r="H241" s="144">
        <v>2</v>
      </c>
      <c r="I241" s="145"/>
      <c r="J241" s="146">
        <f>ROUND(I241*H241,2)</f>
        <v>0</v>
      </c>
      <c r="K241" s="142" t="s">
        <v>3</v>
      </c>
      <c r="L241" s="35"/>
      <c r="M241" s="147" t="s">
        <v>3</v>
      </c>
      <c r="N241" s="148" t="s">
        <v>39</v>
      </c>
      <c r="O241" s="55"/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310</v>
      </c>
      <c r="AT241" s="151" t="s">
        <v>126</v>
      </c>
      <c r="AU241" s="151" t="s">
        <v>78</v>
      </c>
      <c r="AY241" s="19" t="s">
        <v>124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9" t="s">
        <v>76</v>
      </c>
      <c r="BK241" s="152">
        <f>ROUND(I241*H241,2)</f>
        <v>0</v>
      </c>
      <c r="BL241" s="19" t="s">
        <v>310</v>
      </c>
      <c r="BM241" s="151" t="s">
        <v>1141</v>
      </c>
    </row>
    <row r="242" spans="1:47" s="2" customFormat="1" ht="19.5">
      <c r="A242" s="34"/>
      <c r="B242" s="35"/>
      <c r="C242" s="34"/>
      <c r="D242" s="153" t="s">
        <v>133</v>
      </c>
      <c r="E242" s="34"/>
      <c r="F242" s="154" t="s">
        <v>1140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133</v>
      </c>
      <c r="AU242" s="19" t="s">
        <v>78</v>
      </c>
    </row>
    <row r="243" spans="1:47" s="2" customFormat="1" ht="58.5">
      <c r="A243" s="34"/>
      <c r="B243" s="35"/>
      <c r="C243" s="34"/>
      <c r="D243" s="153" t="s">
        <v>297</v>
      </c>
      <c r="E243" s="34"/>
      <c r="F243" s="197" t="s">
        <v>1142</v>
      </c>
      <c r="G243" s="34"/>
      <c r="H243" s="34"/>
      <c r="I243" s="155"/>
      <c r="J243" s="34"/>
      <c r="K243" s="34"/>
      <c r="L243" s="35"/>
      <c r="M243" s="156"/>
      <c r="N243" s="157"/>
      <c r="O243" s="55"/>
      <c r="P243" s="55"/>
      <c r="Q243" s="55"/>
      <c r="R243" s="55"/>
      <c r="S243" s="55"/>
      <c r="T243" s="56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9" t="s">
        <v>297</v>
      </c>
      <c r="AU243" s="19" t="s">
        <v>78</v>
      </c>
    </row>
    <row r="244" spans="1:65" s="2" customFormat="1" ht="24.2" customHeight="1">
      <c r="A244" s="34"/>
      <c r="B244" s="139"/>
      <c r="C244" s="140" t="s">
        <v>332</v>
      </c>
      <c r="D244" s="140" t="s">
        <v>126</v>
      </c>
      <c r="E244" s="141" t="s">
        <v>1143</v>
      </c>
      <c r="F244" s="142" t="s">
        <v>1144</v>
      </c>
      <c r="G244" s="143" t="s">
        <v>834</v>
      </c>
      <c r="H244" s="144">
        <v>29.4</v>
      </c>
      <c r="I244" s="145"/>
      <c r="J244" s="146">
        <f>ROUND(I244*H244,2)</f>
        <v>0</v>
      </c>
      <c r="K244" s="142" t="s">
        <v>3</v>
      </c>
      <c r="L244" s="35"/>
      <c r="M244" s="147" t="s">
        <v>3</v>
      </c>
      <c r="N244" s="148" t="s">
        <v>39</v>
      </c>
      <c r="O244" s="55"/>
      <c r="P244" s="149">
        <f>O244*H244</f>
        <v>0</v>
      </c>
      <c r="Q244" s="149">
        <v>0</v>
      </c>
      <c r="R244" s="149">
        <f>Q244*H244</f>
        <v>0</v>
      </c>
      <c r="S244" s="149">
        <v>0</v>
      </c>
      <c r="T244" s="150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51" t="s">
        <v>310</v>
      </c>
      <c r="AT244" s="151" t="s">
        <v>126</v>
      </c>
      <c r="AU244" s="151" t="s">
        <v>78</v>
      </c>
      <c r="AY244" s="19" t="s">
        <v>124</v>
      </c>
      <c r="BE244" s="152">
        <f>IF(N244="základní",J244,0)</f>
        <v>0</v>
      </c>
      <c r="BF244" s="152">
        <f>IF(N244="snížená",J244,0)</f>
        <v>0</v>
      </c>
      <c r="BG244" s="152">
        <f>IF(N244="zákl. přenesená",J244,0)</f>
        <v>0</v>
      </c>
      <c r="BH244" s="152">
        <f>IF(N244="sníž. přenesená",J244,0)</f>
        <v>0</v>
      </c>
      <c r="BI244" s="152">
        <f>IF(N244="nulová",J244,0)</f>
        <v>0</v>
      </c>
      <c r="BJ244" s="19" t="s">
        <v>76</v>
      </c>
      <c r="BK244" s="152">
        <f>ROUND(I244*H244,2)</f>
        <v>0</v>
      </c>
      <c r="BL244" s="19" t="s">
        <v>310</v>
      </c>
      <c r="BM244" s="151" t="s">
        <v>1145</v>
      </c>
    </row>
    <row r="245" spans="1:47" s="2" customFormat="1" ht="19.5">
      <c r="A245" s="34"/>
      <c r="B245" s="35"/>
      <c r="C245" s="34"/>
      <c r="D245" s="153" t="s">
        <v>133</v>
      </c>
      <c r="E245" s="34"/>
      <c r="F245" s="154" t="s">
        <v>1144</v>
      </c>
      <c r="G245" s="34"/>
      <c r="H245" s="34"/>
      <c r="I245" s="155"/>
      <c r="J245" s="34"/>
      <c r="K245" s="34"/>
      <c r="L245" s="35"/>
      <c r="M245" s="156"/>
      <c r="N245" s="157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133</v>
      </c>
      <c r="AU245" s="19" t="s">
        <v>78</v>
      </c>
    </row>
    <row r="246" spans="1:47" s="2" customFormat="1" ht="48.75">
      <c r="A246" s="34"/>
      <c r="B246" s="35"/>
      <c r="C246" s="34"/>
      <c r="D246" s="153" t="s">
        <v>297</v>
      </c>
      <c r="E246" s="34"/>
      <c r="F246" s="197" t="s">
        <v>1146</v>
      </c>
      <c r="G246" s="34"/>
      <c r="H246" s="34"/>
      <c r="I246" s="155"/>
      <c r="J246" s="34"/>
      <c r="K246" s="34"/>
      <c r="L246" s="35"/>
      <c r="M246" s="156"/>
      <c r="N246" s="157"/>
      <c r="O246" s="55"/>
      <c r="P246" s="55"/>
      <c r="Q246" s="55"/>
      <c r="R246" s="55"/>
      <c r="S246" s="55"/>
      <c r="T246" s="56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9" t="s">
        <v>297</v>
      </c>
      <c r="AU246" s="19" t="s">
        <v>78</v>
      </c>
    </row>
    <row r="247" spans="2:51" s="13" customFormat="1" ht="12">
      <c r="B247" s="160"/>
      <c r="D247" s="153" t="s">
        <v>137</v>
      </c>
      <c r="E247" s="161" t="s">
        <v>3</v>
      </c>
      <c r="F247" s="162" t="s">
        <v>1098</v>
      </c>
      <c r="H247" s="161" t="s">
        <v>3</v>
      </c>
      <c r="I247" s="163"/>
      <c r="L247" s="160"/>
      <c r="M247" s="164"/>
      <c r="N247" s="165"/>
      <c r="O247" s="165"/>
      <c r="P247" s="165"/>
      <c r="Q247" s="165"/>
      <c r="R247" s="165"/>
      <c r="S247" s="165"/>
      <c r="T247" s="166"/>
      <c r="AT247" s="161" t="s">
        <v>137</v>
      </c>
      <c r="AU247" s="161" t="s">
        <v>78</v>
      </c>
      <c r="AV247" s="13" t="s">
        <v>76</v>
      </c>
      <c r="AW247" s="13" t="s">
        <v>30</v>
      </c>
      <c r="AX247" s="13" t="s">
        <v>68</v>
      </c>
      <c r="AY247" s="161" t="s">
        <v>124</v>
      </c>
    </row>
    <row r="248" spans="2:51" s="14" customFormat="1" ht="12">
      <c r="B248" s="167"/>
      <c r="D248" s="153" t="s">
        <v>137</v>
      </c>
      <c r="E248" s="168" t="s">
        <v>3</v>
      </c>
      <c r="F248" s="169" t="s">
        <v>339</v>
      </c>
      <c r="H248" s="170">
        <v>19</v>
      </c>
      <c r="I248" s="171"/>
      <c r="L248" s="167"/>
      <c r="M248" s="172"/>
      <c r="N248" s="173"/>
      <c r="O248" s="173"/>
      <c r="P248" s="173"/>
      <c r="Q248" s="173"/>
      <c r="R248" s="173"/>
      <c r="S248" s="173"/>
      <c r="T248" s="174"/>
      <c r="AT248" s="168" t="s">
        <v>137</v>
      </c>
      <c r="AU248" s="168" t="s">
        <v>78</v>
      </c>
      <c r="AV248" s="14" t="s">
        <v>78</v>
      </c>
      <c r="AW248" s="14" t="s">
        <v>30</v>
      </c>
      <c r="AX248" s="14" t="s">
        <v>68</v>
      </c>
      <c r="AY248" s="168" t="s">
        <v>124</v>
      </c>
    </row>
    <row r="249" spans="2:51" s="13" customFormat="1" ht="12">
      <c r="B249" s="160"/>
      <c r="D249" s="153" t="s">
        <v>137</v>
      </c>
      <c r="E249" s="161" t="s">
        <v>3</v>
      </c>
      <c r="F249" s="162" t="s">
        <v>1100</v>
      </c>
      <c r="H249" s="161" t="s">
        <v>3</v>
      </c>
      <c r="I249" s="163"/>
      <c r="L249" s="160"/>
      <c r="M249" s="164"/>
      <c r="N249" s="165"/>
      <c r="O249" s="165"/>
      <c r="P249" s="165"/>
      <c r="Q249" s="165"/>
      <c r="R249" s="165"/>
      <c r="S249" s="165"/>
      <c r="T249" s="166"/>
      <c r="AT249" s="161" t="s">
        <v>137</v>
      </c>
      <c r="AU249" s="161" t="s">
        <v>78</v>
      </c>
      <c r="AV249" s="13" t="s">
        <v>76</v>
      </c>
      <c r="AW249" s="13" t="s">
        <v>30</v>
      </c>
      <c r="AX249" s="13" t="s">
        <v>68</v>
      </c>
      <c r="AY249" s="161" t="s">
        <v>124</v>
      </c>
    </row>
    <row r="250" spans="2:51" s="14" customFormat="1" ht="12">
      <c r="B250" s="167"/>
      <c r="D250" s="153" t="s">
        <v>137</v>
      </c>
      <c r="E250" s="168" t="s">
        <v>3</v>
      </c>
      <c r="F250" s="169" t="s">
        <v>1147</v>
      </c>
      <c r="H250" s="170">
        <v>10.4</v>
      </c>
      <c r="I250" s="171"/>
      <c r="L250" s="167"/>
      <c r="M250" s="172"/>
      <c r="N250" s="173"/>
      <c r="O250" s="173"/>
      <c r="P250" s="173"/>
      <c r="Q250" s="173"/>
      <c r="R250" s="173"/>
      <c r="S250" s="173"/>
      <c r="T250" s="174"/>
      <c r="AT250" s="168" t="s">
        <v>137</v>
      </c>
      <c r="AU250" s="168" t="s">
        <v>78</v>
      </c>
      <c r="AV250" s="14" t="s">
        <v>78</v>
      </c>
      <c r="AW250" s="14" t="s">
        <v>30</v>
      </c>
      <c r="AX250" s="14" t="s">
        <v>68</v>
      </c>
      <c r="AY250" s="168" t="s">
        <v>124</v>
      </c>
    </row>
    <row r="251" spans="2:51" s="15" customFormat="1" ht="12">
      <c r="B251" s="189"/>
      <c r="D251" s="153" t="s">
        <v>137</v>
      </c>
      <c r="E251" s="190" t="s">
        <v>3</v>
      </c>
      <c r="F251" s="191" t="s">
        <v>217</v>
      </c>
      <c r="H251" s="192">
        <v>29.4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137</v>
      </c>
      <c r="AU251" s="190" t="s">
        <v>78</v>
      </c>
      <c r="AV251" s="15" t="s">
        <v>131</v>
      </c>
      <c r="AW251" s="15" t="s">
        <v>30</v>
      </c>
      <c r="AX251" s="15" t="s">
        <v>76</v>
      </c>
      <c r="AY251" s="190" t="s">
        <v>124</v>
      </c>
    </row>
    <row r="252" spans="1:65" s="2" customFormat="1" ht="24.2" customHeight="1">
      <c r="A252" s="34"/>
      <c r="B252" s="139"/>
      <c r="C252" s="140" t="s">
        <v>339</v>
      </c>
      <c r="D252" s="140" t="s">
        <v>126</v>
      </c>
      <c r="E252" s="141" t="s">
        <v>1148</v>
      </c>
      <c r="F252" s="142" t="s">
        <v>1149</v>
      </c>
      <c r="G252" s="143" t="s">
        <v>834</v>
      </c>
      <c r="H252" s="144">
        <v>26</v>
      </c>
      <c r="I252" s="145"/>
      <c r="J252" s="146">
        <f>ROUND(I252*H252,2)</f>
        <v>0</v>
      </c>
      <c r="K252" s="142" t="s">
        <v>3</v>
      </c>
      <c r="L252" s="35"/>
      <c r="M252" s="147" t="s">
        <v>3</v>
      </c>
      <c r="N252" s="148" t="s">
        <v>39</v>
      </c>
      <c r="O252" s="55"/>
      <c r="P252" s="149">
        <f>O252*H252</f>
        <v>0</v>
      </c>
      <c r="Q252" s="149">
        <v>0</v>
      </c>
      <c r="R252" s="149">
        <f>Q252*H252</f>
        <v>0</v>
      </c>
      <c r="S252" s="149">
        <v>0</v>
      </c>
      <c r="T252" s="150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51" t="s">
        <v>310</v>
      </c>
      <c r="AT252" s="151" t="s">
        <v>126</v>
      </c>
      <c r="AU252" s="151" t="s">
        <v>78</v>
      </c>
      <c r="AY252" s="19" t="s">
        <v>124</v>
      </c>
      <c r="BE252" s="152">
        <f>IF(N252="základní",J252,0)</f>
        <v>0</v>
      </c>
      <c r="BF252" s="152">
        <f>IF(N252="snížená",J252,0)</f>
        <v>0</v>
      </c>
      <c r="BG252" s="152">
        <f>IF(N252="zákl. přenesená",J252,0)</f>
        <v>0</v>
      </c>
      <c r="BH252" s="152">
        <f>IF(N252="sníž. přenesená",J252,0)</f>
        <v>0</v>
      </c>
      <c r="BI252" s="152">
        <f>IF(N252="nulová",J252,0)</f>
        <v>0</v>
      </c>
      <c r="BJ252" s="19" t="s">
        <v>76</v>
      </c>
      <c r="BK252" s="152">
        <f>ROUND(I252*H252,2)</f>
        <v>0</v>
      </c>
      <c r="BL252" s="19" t="s">
        <v>310</v>
      </c>
      <c r="BM252" s="151" t="s">
        <v>1150</v>
      </c>
    </row>
    <row r="253" spans="1:47" s="2" customFormat="1" ht="19.5">
      <c r="A253" s="34"/>
      <c r="B253" s="35"/>
      <c r="C253" s="34"/>
      <c r="D253" s="153" t="s">
        <v>133</v>
      </c>
      <c r="E253" s="34"/>
      <c r="F253" s="154" t="s">
        <v>1149</v>
      </c>
      <c r="G253" s="34"/>
      <c r="H253" s="34"/>
      <c r="I253" s="155"/>
      <c r="J253" s="34"/>
      <c r="K253" s="34"/>
      <c r="L253" s="35"/>
      <c r="M253" s="156"/>
      <c r="N253" s="157"/>
      <c r="O253" s="55"/>
      <c r="P253" s="55"/>
      <c r="Q253" s="55"/>
      <c r="R253" s="55"/>
      <c r="S253" s="55"/>
      <c r="T253" s="56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9" t="s">
        <v>133</v>
      </c>
      <c r="AU253" s="19" t="s">
        <v>78</v>
      </c>
    </row>
    <row r="254" spans="1:47" s="2" customFormat="1" ht="39">
      <c r="A254" s="34"/>
      <c r="B254" s="35"/>
      <c r="C254" s="34"/>
      <c r="D254" s="153" t="s">
        <v>297</v>
      </c>
      <c r="E254" s="34"/>
      <c r="F254" s="197" t="s">
        <v>1151</v>
      </c>
      <c r="G254" s="34"/>
      <c r="H254" s="34"/>
      <c r="I254" s="155"/>
      <c r="J254" s="34"/>
      <c r="K254" s="34"/>
      <c r="L254" s="35"/>
      <c r="M254" s="156"/>
      <c r="N254" s="157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297</v>
      </c>
      <c r="AU254" s="19" t="s">
        <v>78</v>
      </c>
    </row>
    <row r="255" spans="2:51" s="13" customFormat="1" ht="12">
      <c r="B255" s="160"/>
      <c r="D255" s="153" t="s">
        <v>137</v>
      </c>
      <c r="E255" s="161" t="s">
        <v>3</v>
      </c>
      <c r="F255" s="162" t="s">
        <v>1066</v>
      </c>
      <c r="H255" s="161" t="s">
        <v>3</v>
      </c>
      <c r="I255" s="163"/>
      <c r="L255" s="160"/>
      <c r="M255" s="164"/>
      <c r="N255" s="165"/>
      <c r="O255" s="165"/>
      <c r="P255" s="165"/>
      <c r="Q255" s="165"/>
      <c r="R255" s="165"/>
      <c r="S255" s="165"/>
      <c r="T255" s="166"/>
      <c r="AT255" s="161" t="s">
        <v>137</v>
      </c>
      <c r="AU255" s="161" t="s">
        <v>78</v>
      </c>
      <c r="AV255" s="13" t="s">
        <v>76</v>
      </c>
      <c r="AW255" s="13" t="s">
        <v>30</v>
      </c>
      <c r="AX255" s="13" t="s">
        <v>68</v>
      </c>
      <c r="AY255" s="161" t="s">
        <v>124</v>
      </c>
    </row>
    <row r="256" spans="2:51" s="14" customFormat="1" ht="12">
      <c r="B256" s="167"/>
      <c r="D256" s="153" t="s">
        <v>137</v>
      </c>
      <c r="E256" s="168" t="s">
        <v>3</v>
      </c>
      <c r="F256" s="169" t="s">
        <v>76</v>
      </c>
      <c r="H256" s="170">
        <v>1</v>
      </c>
      <c r="I256" s="171"/>
      <c r="L256" s="167"/>
      <c r="M256" s="172"/>
      <c r="N256" s="173"/>
      <c r="O256" s="173"/>
      <c r="P256" s="173"/>
      <c r="Q256" s="173"/>
      <c r="R256" s="173"/>
      <c r="S256" s="173"/>
      <c r="T256" s="174"/>
      <c r="AT256" s="168" t="s">
        <v>137</v>
      </c>
      <c r="AU256" s="168" t="s">
        <v>78</v>
      </c>
      <c r="AV256" s="14" t="s">
        <v>78</v>
      </c>
      <c r="AW256" s="14" t="s">
        <v>30</v>
      </c>
      <c r="AX256" s="14" t="s">
        <v>68</v>
      </c>
      <c r="AY256" s="168" t="s">
        <v>124</v>
      </c>
    </row>
    <row r="257" spans="2:51" s="13" customFormat="1" ht="12">
      <c r="B257" s="160"/>
      <c r="D257" s="153" t="s">
        <v>137</v>
      </c>
      <c r="E257" s="161" t="s">
        <v>3</v>
      </c>
      <c r="F257" s="162" t="s">
        <v>1098</v>
      </c>
      <c r="H257" s="161" t="s">
        <v>3</v>
      </c>
      <c r="I257" s="163"/>
      <c r="L257" s="160"/>
      <c r="M257" s="164"/>
      <c r="N257" s="165"/>
      <c r="O257" s="165"/>
      <c r="P257" s="165"/>
      <c r="Q257" s="165"/>
      <c r="R257" s="165"/>
      <c r="S257" s="165"/>
      <c r="T257" s="166"/>
      <c r="AT257" s="161" t="s">
        <v>137</v>
      </c>
      <c r="AU257" s="161" t="s">
        <v>78</v>
      </c>
      <c r="AV257" s="13" t="s">
        <v>76</v>
      </c>
      <c r="AW257" s="13" t="s">
        <v>30</v>
      </c>
      <c r="AX257" s="13" t="s">
        <v>68</v>
      </c>
      <c r="AY257" s="161" t="s">
        <v>124</v>
      </c>
    </row>
    <row r="258" spans="2:51" s="14" customFormat="1" ht="12">
      <c r="B258" s="167"/>
      <c r="D258" s="153" t="s">
        <v>137</v>
      </c>
      <c r="E258" s="168" t="s">
        <v>3</v>
      </c>
      <c r="F258" s="169" t="s">
        <v>300</v>
      </c>
      <c r="H258" s="170">
        <v>14</v>
      </c>
      <c r="I258" s="171"/>
      <c r="L258" s="167"/>
      <c r="M258" s="172"/>
      <c r="N258" s="173"/>
      <c r="O258" s="173"/>
      <c r="P258" s="173"/>
      <c r="Q258" s="173"/>
      <c r="R258" s="173"/>
      <c r="S258" s="173"/>
      <c r="T258" s="174"/>
      <c r="AT258" s="168" t="s">
        <v>137</v>
      </c>
      <c r="AU258" s="168" t="s">
        <v>78</v>
      </c>
      <c r="AV258" s="14" t="s">
        <v>78</v>
      </c>
      <c r="AW258" s="14" t="s">
        <v>30</v>
      </c>
      <c r="AX258" s="14" t="s">
        <v>68</v>
      </c>
      <c r="AY258" s="168" t="s">
        <v>124</v>
      </c>
    </row>
    <row r="259" spans="2:51" s="13" customFormat="1" ht="12">
      <c r="B259" s="160"/>
      <c r="D259" s="153" t="s">
        <v>137</v>
      </c>
      <c r="E259" s="161" t="s">
        <v>3</v>
      </c>
      <c r="F259" s="162" t="s">
        <v>1100</v>
      </c>
      <c r="H259" s="161" t="s">
        <v>3</v>
      </c>
      <c r="I259" s="163"/>
      <c r="L259" s="160"/>
      <c r="M259" s="164"/>
      <c r="N259" s="165"/>
      <c r="O259" s="165"/>
      <c r="P259" s="165"/>
      <c r="Q259" s="165"/>
      <c r="R259" s="165"/>
      <c r="S259" s="165"/>
      <c r="T259" s="166"/>
      <c r="AT259" s="161" t="s">
        <v>137</v>
      </c>
      <c r="AU259" s="161" t="s">
        <v>78</v>
      </c>
      <c r="AV259" s="13" t="s">
        <v>76</v>
      </c>
      <c r="AW259" s="13" t="s">
        <v>30</v>
      </c>
      <c r="AX259" s="13" t="s">
        <v>68</v>
      </c>
      <c r="AY259" s="161" t="s">
        <v>124</v>
      </c>
    </row>
    <row r="260" spans="2:51" s="14" customFormat="1" ht="12">
      <c r="B260" s="167"/>
      <c r="D260" s="153" t="s">
        <v>137</v>
      </c>
      <c r="E260" s="168" t="s">
        <v>3</v>
      </c>
      <c r="F260" s="169" t="s">
        <v>131</v>
      </c>
      <c r="H260" s="170">
        <v>4</v>
      </c>
      <c r="I260" s="171"/>
      <c r="L260" s="167"/>
      <c r="M260" s="172"/>
      <c r="N260" s="173"/>
      <c r="O260" s="173"/>
      <c r="P260" s="173"/>
      <c r="Q260" s="173"/>
      <c r="R260" s="173"/>
      <c r="S260" s="173"/>
      <c r="T260" s="174"/>
      <c r="AT260" s="168" t="s">
        <v>137</v>
      </c>
      <c r="AU260" s="168" t="s">
        <v>78</v>
      </c>
      <c r="AV260" s="14" t="s">
        <v>78</v>
      </c>
      <c r="AW260" s="14" t="s">
        <v>30</v>
      </c>
      <c r="AX260" s="14" t="s">
        <v>68</v>
      </c>
      <c r="AY260" s="168" t="s">
        <v>124</v>
      </c>
    </row>
    <row r="261" spans="2:51" s="13" customFormat="1" ht="12">
      <c r="B261" s="160"/>
      <c r="D261" s="153" t="s">
        <v>137</v>
      </c>
      <c r="E261" s="161" t="s">
        <v>3</v>
      </c>
      <c r="F261" s="162" t="s">
        <v>1130</v>
      </c>
      <c r="H261" s="161" t="s">
        <v>3</v>
      </c>
      <c r="I261" s="163"/>
      <c r="L261" s="160"/>
      <c r="M261" s="164"/>
      <c r="N261" s="165"/>
      <c r="O261" s="165"/>
      <c r="P261" s="165"/>
      <c r="Q261" s="165"/>
      <c r="R261" s="165"/>
      <c r="S261" s="165"/>
      <c r="T261" s="166"/>
      <c r="AT261" s="161" t="s">
        <v>137</v>
      </c>
      <c r="AU261" s="161" t="s">
        <v>78</v>
      </c>
      <c r="AV261" s="13" t="s">
        <v>76</v>
      </c>
      <c r="AW261" s="13" t="s">
        <v>30</v>
      </c>
      <c r="AX261" s="13" t="s">
        <v>68</v>
      </c>
      <c r="AY261" s="161" t="s">
        <v>124</v>
      </c>
    </row>
    <row r="262" spans="2:51" s="14" customFormat="1" ht="12">
      <c r="B262" s="167"/>
      <c r="D262" s="153" t="s">
        <v>137</v>
      </c>
      <c r="E262" s="168" t="s">
        <v>3</v>
      </c>
      <c r="F262" s="169" t="s">
        <v>146</v>
      </c>
      <c r="H262" s="170">
        <v>3</v>
      </c>
      <c r="I262" s="171"/>
      <c r="L262" s="167"/>
      <c r="M262" s="172"/>
      <c r="N262" s="173"/>
      <c r="O262" s="173"/>
      <c r="P262" s="173"/>
      <c r="Q262" s="173"/>
      <c r="R262" s="173"/>
      <c r="S262" s="173"/>
      <c r="T262" s="174"/>
      <c r="AT262" s="168" t="s">
        <v>137</v>
      </c>
      <c r="AU262" s="168" t="s">
        <v>78</v>
      </c>
      <c r="AV262" s="14" t="s">
        <v>78</v>
      </c>
      <c r="AW262" s="14" t="s">
        <v>30</v>
      </c>
      <c r="AX262" s="14" t="s">
        <v>68</v>
      </c>
      <c r="AY262" s="168" t="s">
        <v>124</v>
      </c>
    </row>
    <row r="263" spans="2:51" s="13" customFormat="1" ht="12">
      <c r="B263" s="160"/>
      <c r="D263" s="153" t="s">
        <v>137</v>
      </c>
      <c r="E263" s="161" t="s">
        <v>3</v>
      </c>
      <c r="F263" s="162" t="s">
        <v>1129</v>
      </c>
      <c r="H263" s="161" t="s">
        <v>3</v>
      </c>
      <c r="I263" s="163"/>
      <c r="L263" s="160"/>
      <c r="M263" s="164"/>
      <c r="N263" s="165"/>
      <c r="O263" s="165"/>
      <c r="P263" s="165"/>
      <c r="Q263" s="165"/>
      <c r="R263" s="165"/>
      <c r="S263" s="165"/>
      <c r="T263" s="166"/>
      <c r="AT263" s="161" t="s">
        <v>137</v>
      </c>
      <c r="AU263" s="161" t="s">
        <v>78</v>
      </c>
      <c r="AV263" s="13" t="s">
        <v>76</v>
      </c>
      <c r="AW263" s="13" t="s">
        <v>30</v>
      </c>
      <c r="AX263" s="13" t="s">
        <v>68</v>
      </c>
      <c r="AY263" s="161" t="s">
        <v>124</v>
      </c>
    </row>
    <row r="264" spans="2:51" s="14" customFormat="1" ht="12">
      <c r="B264" s="167"/>
      <c r="D264" s="153" t="s">
        <v>137</v>
      </c>
      <c r="E264" s="168" t="s">
        <v>3</v>
      </c>
      <c r="F264" s="169" t="s">
        <v>131</v>
      </c>
      <c r="H264" s="170">
        <v>4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137</v>
      </c>
      <c r="AU264" s="168" t="s">
        <v>78</v>
      </c>
      <c r="AV264" s="14" t="s">
        <v>78</v>
      </c>
      <c r="AW264" s="14" t="s">
        <v>30</v>
      </c>
      <c r="AX264" s="14" t="s">
        <v>68</v>
      </c>
      <c r="AY264" s="168" t="s">
        <v>124</v>
      </c>
    </row>
    <row r="265" spans="2:51" s="15" customFormat="1" ht="12">
      <c r="B265" s="189"/>
      <c r="D265" s="153" t="s">
        <v>137</v>
      </c>
      <c r="E265" s="190" t="s">
        <v>3</v>
      </c>
      <c r="F265" s="191" t="s">
        <v>217</v>
      </c>
      <c r="H265" s="192">
        <v>26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137</v>
      </c>
      <c r="AU265" s="190" t="s">
        <v>78</v>
      </c>
      <c r="AV265" s="15" t="s">
        <v>131</v>
      </c>
      <c r="AW265" s="15" t="s">
        <v>30</v>
      </c>
      <c r="AX265" s="15" t="s">
        <v>76</v>
      </c>
      <c r="AY265" s="190" t="s">
        <v>124</v>
      </c>
    </row>
    <row r="266" spans="1:65" s="2" customFormat="1" ht="24.2" customHeight="1">
      <c r="A266" s="34"/>
      <c r="B266" s="139"/>
      <c r="C266" s="140" t="s">
        <v>345</v>
      </c>
      <c r="D266" s="140" t="s">
        <v>126</v>
      </c>
      <c r="E266" s="141" t="s">
        <v>1152</v>
      </c>
      <c r="F266" s="142" t="s">
        <v>1153</v>
      </c>
      <c r="G266" s="143" t="s">
        <v>834</v>
      </c>
      <c r="H266" s="144">
        <v>4.67</v>
      </c>
      <c r="I266" s="145"/>
      <c r="J266" s="146">
        <f>ROUND(I266*H266,2)</f>
        <v>0</v>
      </c>
      <c r="K266" s="142" t="s">
        <v>3</v>
      </c>
      <c r="L266" s="35"/>
      <c r="M266" s="147" t="s">
        <v>3</v>
      </c>
      <c r="N266" s="148" t="s">
        <v>39</v>
      </c>
      <c r="O266" s="55"/>
      <c r="P266" s="149">
        <f>O266*H266</f>
        <v>0</v>
      </c>
      <c r="Q266" s="149">
        <v>0</v>
      </c>
      <c r="R266" s="149">
        <f>Q266*H266</f>
        <v>0</v>
      </c>
      <c r="S266" s="149">
        <v>0</v>
      </c>
      <c r="T266" s="15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51" t="s">
        <v>310</v>
      </c>
      <c r="AT266" s="151" t="s">
        <v>126</v>
      </c>
      <c r="AU266" s="151" t="s">
        <v>78</v>
      </c>
      <c r="AY266" s="19" t="s">
        <v>124</v>
      </c>
      <c r="BE266" s="152">
        <f>IF(N266="základní",J266,0)</f>
        <v>0</v>
      </c>
      <c r="BF266" s="152">
        <f>IF(N266="snížená",J266,0)</f>
        <v>0</v>
      </c>
      <c r="BG266" s="152">
        <f>IF(N266="zákl. přenesená",J266,0)</f>
        <v>0</v>
      </c>
      <c r="BH266" s="152">
        <f>IF(N266="sníž. přenesená",J266,0)</f>
        <v>0</v>
      </c>
      <c r="BI266" s="152">
        <f>IF(N266="nulová",J266,0)</f>
        <v>0</v>
      </c>
      <c r="BJ266" s="19" t="s">
        <v>76</v>
      </c>
      <c r="BK266" s="152">
        <f>ROUND(I266*H266,2)</f>
        <v>0</v>
      </c>
      <c r="BL266" s="19" t="s">
        <v>310</v>
      </c>
      <c r="BM266" s="151" t="s">
        <v>1154</v>
      </c>
    </row>
    <row r="267" spans="1:47" s="2" customFormat="1" ht="19.5">
      <c r="A267" s="34"/>
      <c r="B267" s="35"/>
      <c r="C267" s="34"/>
      <c r="D267" s="153" t="s">
        <v>133</v>
      </c>
      <c r="E267" s="34"/>
      <c r="F267" s="154" t="s">
        <v>1153</v>
      </c>
      <c r="G267" s="34"/>
      <c r="H267" s="34"/>
      <c r="I267" s="155"/>
      <c r="J267" s="34"/>
      <c r="K267" s="34"/>
      <c r="L267" s="35"/>
      <c r="M267" s="156"/>
      <c r="N267" s="157"/>
      <c r="O267" s="55"/>
      <c r="P267" s="55"/>
      <c r="Q267" s="55"/>
      <c r="R267" s="55"/>
      <c r="S267" s="55"/>
      <c r="T267" s="56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9" t="s">
        <v>133</v>
      </c>
      <c r="AU267" s="19" t="s">
        <v>78</v>
      </c>
    </row>
    <row r="268" spans="2:51" s="13" customFormat="1" ht="12">
      <c r="B268" s="160"/>
      <c r="D268" s="153" t="s">
        <v>137</v>
      </c>
      <c r="E268" s="161" t="s">
        <v>3</v>
      </c>
      <c r="F268" s="162" t="s">
        <v>1155</v>
      </c>
      <c r="H268" s="161" t="s">
        <v>3</v>
      </c>
      <c r="I268" s="163"/>
      <c r="L268" s="160"/>
      <c r="M268" s="164"/>
      <c r="N268" s="165"/>
      <c r="O268" s="165"/>
      <c r="P268" s="165"/>
      <c r="Q268" s="165"/>
      <c r="R268" s="165"/>
      <c r="S268" s="165"/>
      <c r="T268" s="166"/>
      <c r="AT268" s="161" t="s">
        <v>137</v>
      </c>
      <c r="AU268" s="161" t="s">
        <v>78</v>
      </c>
      <c r="AV268" s="13" t="s">
        <v>76</v>
      </c>
      <c r="AW268" s="13" t="s">
        <v>30</v>
      </c>
      <c r="AX268" s="13" t="s">
        <v>68</v>
      </c>
      <c r="AY268" s="161" t="s">
        <v>124</v>
      </c>
    </row>
    <row r="269" spans="2:51" s="14" customFormat="1" ht="12">
      <c r="B269" s="167"/>
      <c r="D269" s="153" t="s">
        <v>137</v>
      </c>
      <c r="E269" s="168" t="s">
        <v>3</v>
      </c>
      <c r="F269" s="169" t="s">
        <v>1156</v>
      </c>
      <c r="H269" s="170">
        <v>4.67</v>
      </c>
      <c r="I269" s="171"/>
      <c r="L269" s="167"/>
      <c r="M269" s="172"/>
      <c r="N269" s="173"/>
      <c r="O269" s="173"/>
      <c r="P269" s="173"/>
      <c r="Q269" s="173"/>
      <c r="R269" s="173"/>
      <c r="S269" s="173"/>
      <c r="T269" s="174"/>
      <c r="AT269" s="168" t="s">
        <v>137</v>
      </c>
      <c r="AU269" s="168" t="s">
        <v>78</v>
      </c>
      <c r="AV269" s="14" t="s">
        <v>78</v>
      </c>
      <c r="AW269" s="14" t="s">
        <v>30</v>
      </c>
      <c r="AX269" s="14" t="s">
        <v>76</v>
      </c>
      <c r="AY269" s="168" t="s">
        <v>124</v>
      </c>
    </row>
    <row r="270" spans="1:65" s="2" customFormat="1" ht="24.2" customHeight="1">
      <c r="A270" s="34"/>
      <c r="B270" s="139"/>
      <c r="C270" s="140" t="s">
        <v>8</v>
      </c>
      <c r="D270" s="140" t="s">
        <v>126</v>
      </c>
      <c r="E270" s="141" t="s">
        <v>1157</v>
      </c>
      <c r="F270" s="142" t="s">
        <v>1158</v>
      </c>
      <c r="G270" s="143" t="s">
        <v>834</v>
      </c>
      <c r="H270" s="144">
        <v>3.5</v>
      </c>
      <c r="I270" s="145"/>
      <c r="J270" s="146">
        <f>ROUND(I270*H270,2)</f>
        <v>0</v>
      </c>
      <c r="K270" s="142" t="s">
        <v>3</v>
      </c>
      <c r="L270" s="35"/>
      <c r="M270" s="147" t="s">
        <v>3</v>
      </c>
      <c r="N270" s="148" t="s">
        <v>39</v>
      </c>
      <c r="O270" s="55"/>
      <c r="P270" s="149">
        <f>O270*H270</f>
        <v>0</v>
      </c>
      <c r="Q270" s="149">
        <v>0</v>
      </c>
      <c r="R270" s="149">
        <f>Q270*H270</f>
        <v>0</v>
      </c>
      <c r="S270" s="149">
        <v>0</v>
      </c>
      <c r="T270" s="150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51" t="s">
        <v>310</v>
      </c>
      <c r="AT270" s="151" t="s">
        <v>126</v>
      </c>
      <c r="AU270" s="151" t="s">
        <v>78</v>
      </c>
      <c r="AY270" s="19" t="s">
        <v>124</v>
      </c>
      <c r="BE270" s="152">
        <f>IF(N270="základní",J270,0)</f>
        <v>0</v>
      </c>
      <c r="BF270" s="152">
        <f>IF(N270="snížená",J270,0)</f>
        <v>0</v>
      </c>
      <c r="BG270" s="152">
        <f>IF(N270="zákl. přenesená",J270,0)</f>
        <v>0</v>
      </c>
      <c r="BH270" s="152">
        <f>IF(N270="sníž. přenesená",J270,0)</f>
        <v>0</v>
      </c>
      <c r="BI270" s="152">
        <f>IF(N270="nulová",J270,0)</f>
        <v>0</v>
      </c>
      <c r="BJ270" s="19" t="s">
        <v>76</v>
      </c>
      <c r="BK270" s="152">
        <f>ROUND(I270*H270,2)</f>
        <v>0</v>
      </c>
      <c r="BL270" s="19" t="s">
        <v>310</v>
      </c>
      <c r="BM270" s="151" t="s">
        <v>1159</v>
      </c>
    </row>
    <row r="271" spans="1:47" s="2" customFormat="1" ht="19.5">
      <c r="A271" s="34"/>
      <c r="B271" s="35"/>
      <c r="C271" s="34"/>
      <c r="D271" s="153" t="s">
        <v>133</v>
      </c>
      <c r="E271" s="34"/>
      <c r="F271" s="154" t="s">
        <v>1158</v>
      </c>
      <c r="G271" s="34"/>
      <c r="H271" s="34"/>
      <c r="I271" s="155"/>
      <c r="J271" s="34"/>
      <c r="K271" s="34"/>
      <c r="L271" s="35"/>
      <c r="M271" s="156"/>
      <c r="N271" s="157"/>
      <c r="O271" s="55"/>
      <c r="P271" s="55"/>
      <c r="Q271" s="55"/>
      <c r="R271" s="55"/>
      <c r="S271" s="55"/>
      <c r="T271" s="56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9" t="s">
        <v>133</v>
      </c>
      <c r="AU271" s="19" t="s">
        <v>78</v>
      </c>
    </row>
    <row r="272" spans="1:47" s="2" customFormat="1" ht="39">
      <c r="A272" s="34"/>
      <c r="B272" s="35"/>
      <c r="C272" s="34"/>
      <c r="D272" s="153" t="s">
        <v>297</v>
      </c>
      <c r="E272" s="34"/>
      <c r="F272" s="197" t="s">
        <v>1160</v>
      </c>
      <c r="G272" s="34"/>
      <c r="H272" s="34"/>
      <c r="I272" s="155"/>
      <c r="J272" s="34"/>
      <c r="K272" s="34"/>
      <c r="L272" s="35"/>
      <c r="M272" s="156"/>
      <c r="N272" s="157"/>
      <c r="O272" s="55"/>
      <c r="P272" s="55"/>
      <c r="Q272" s="55"/>
      <c r="R272" s="55"/>
      <c r="S272" s="55"/>
      <c r="T272" s="56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9" t="s">
        <v>297</v>
      </c>
      <c r="AU272" s="19" t="s">
        <v>78</v>
      </c>
    </row>
    <row r="273" spans="2:51" s="13" customFormat="1" ht="12">
      <c r="B273" s="160"/>
      <c r="D273" s="153" t="s">
        <v>137</v>
      </c>
      <c r="E273" s="161" t="s">
        <v>3</v>
      </c>
      <c r="F273" s="162" t="s">
        <v>1130</v>
      </c>
      <c r="H273" s="161" t="s">
        <v>3</v>
      </c>
      <c r="I273" s="163"/>
      <c r="L273" s="160"/>
      <c r="M273" s="164"/>
      <c r="N273" s="165"/>
      <c r="O273" s="165"/>
      <c r="P273" s="165"/>
      <c r="Q273" s="165"/>
      <c r="R273" s="165"/>
      <c r="S273" s="165"/>
      <c r="T273" s="166"/>
      <c r="AT273" s="161" t="s">
        <v>137</v>
      </c>
      <c r="AU273" s="161" t="s">
        <v>78</v>
      </c>
      <c r="AV273" s="13" t="s">
        <v>76</v>
      </c>
      <c r="AW273" s="13" t="s">
        <v>30</v>
      </c>
      <c r="AX273" s="13" t="s">
        <v>68</v>
      </c>
      <c r="AY273" s="161" t="s">
        <v>124</v>
      </c>
    </row>
    <row r="274" spans="2:51" s="14" customFormat="1" ht="12">
      <c r="B274" s="167"/>
      <c r="D274" s="153" t="s">
        <v>137</v>
      </c>
      <c r="E274" s="168" t="s">
        <v>3</v>
      </c>
      <c r="F274" s="169" t="s">
        <v>1161</v>
      </c>
      <c r="H274" s="170">
        <v>2.5</v>
      </c>
      <c r="I274" s="171"/>
      <c r="L274" s="167"/>
      <c r="M274" s="172"/>
      <c r="N274" s="173"/>
      <c r="O274" s="173"/>
      <c r="P274" s="173"/>
      <c r="Q274" s="173"/>
      <c r="R274" s="173"/>
      <c r="S274" s="173"/>
      <c r="T274" s="174"/>
      <c r="AT274" s="168" t="s">
        <v>137</v>
      </c>
      <c r="AU274" s="168" t="s">
        <v>78</v>
      </c>
      <c r="AV274" s="14" t="s">
        <v>78</v>
      </c>
      <c r="AW274" s="14" t="s">
        <v>30</v>
      </c>
      <c r="AX274" s="14" t="s">
        <v>68</v>
      </c>
      <c r="AY274" s="168" t="s">
        <v>124</v>
      </c>
    </row>
    <row r="275" spans="2:51" s="13" customFormat="1" ht="12">
      <c r="B275" s="160"/>
      <c r="D275" s="153" t="s">
        <v>137</v>
      </c>
      <c r="E275" s="161" t="s">
        <v>3</v>
      </c>
      <c r="F275" s="162" t="s">
        <v>1129</v>
      </c>
      <c r="H275" s="161" t="s">
        <v>3</v>
      </c>
      <c r="I275" s="163"/>
      <c r="L275" s="160"/>
      <c r="M275" s="164"/>
      <c r="N275" s="165"/>
      <c r="O275" s="165"/>
      <c r="P275" s="165"/>
      <c r="Q275" s="165"/>
      <c r="R275" s="165"/>
      <c r="S275" s="165"/>
      <c r="T275" s="166"/>
      <c r="AT275" s="161" t="s">
        <v>137</v>
      </c>
      <c r="AU275" s="161" t="s">
        <v>78</v>
      </c>
      <c r="AV275" s="13" t="s">
        <v>76</v>
      </c>
      <c r="AW275" s="13" t="s">
        <v>30</v>
      </c>
      <c r="AX275" s="13" t="s">
        <v>68</v>
      </c>
      <c r="AY275" s="161" t="s">
        <v>124</v>
      </c>
    </row>
    <row r="276" spans="2:51" s="14" customFormat="1" ht="12">
      <c r="B276" s="167"/>
      <c r="D276" s="153" t="s">
        <v>137</v>
      </c>
      <c r="E276" s="168" t="s">
        <v>3</v>
      </c>
      <c r="F276" s="169" t="s">
        <v>76</v>
      </c>
      <c r="H276" s="170">
        <v>1</v>
      </c>
      <c r="I276" s="171"/>
      <c r="L276" s="167"/>
      <c r="M276" s="172"/>
      <c r="N276" s="173"/>
      <c r="O276" s="173"/>
      <c r="P276" s="173"/>
      <c r="Q276" s="173"/>
      <c r="R276" s="173"/>
      <c r="S276" s="173"/>
      <c r="T276" s="174"/>
      <c r="AT276" s="168" t="s">
        <v>137</v>
      </c>
      <c r="AU276" s="168" t="s">
        <v>78</v>
      </c>
      <c r="AV276" s="14" t="s">
        <v>78</v>
      </c>
      <c r="AW276" s="14" t="s">
        <v>30</v>
      </c>
      <c r="AX276" s="14" t="s">
        <v>68</v>
      </c>
      <c r="AY276" s="168" t="s">
        <v>124</v>
      </c>
    </row>
    <row r="277" spans="2:51" s="15" customFormat="1" ht="12">
      <c r="B277" s="189"/>
      <c r="D277" s="153" t="s">
        <v>137</v>
      </c>
      <c r="E277" s="190" t="s">
        <v>3</v>
      </c>
      <c r="F277" s="191" t="s">
        <v>217</v>
      </c>
      <c r="H277" s="192">
        <v>3.5</v>
      </c>
      <c r="I277" s="193"/>
      <c r="L277" s="189"/>
      <c r="M277" s="194"/>
      <c r="N277" s="195"/>
      <c r="O277" s="195"/>
      <c r="P277" s="195"/>
      <c r="Q277" s="195"/>
      <c r="R277" s="195"/>
      <c r="S277" s="195"/>
      <c r="T277" s="196"/>
      <c r="AT277" s="190" t="s">
        <v>137</v>
      </c>
      <c r="AU277" s="190" t="s">
        <v>78</v>
      </c>
      <c r="AV277" s="15" t="s">
        <v>131</v>
      </c>
      <c r="AW277" s="15" t="s">
        <v>30</v>
      </c>
      <c r="AX277" s="15" t="s">
        <v>76</v>
      </c>
      <c r="AY277" s="190" t="s">
        <v>124</v>
      </c>
    </row>
    <row r="278" spans="1:65" s="2" customFormat="1" ht="24.2" customHeight="1">
      <c r="A278" s="34"/>
      <c r="B278" s="139"/>
      <c r="C278" s="140" t="s">
        <v>353</v>
      </c>
      <c r="D278" s="140" t="s">
        <v>126</v>
      </c>
      <c r="E278" s="141" t="s">
        <v>1162</v>
      </c>
      <c r="F278" s="142" t="s">
        <v>1163</v>
      </c>
      <c r="G278" s="143" t="s">
        <v>834</v>
      </c>
      <c r="H278" s="144">
        <v>2</v>
      </c>
      <c r="I278" s="145"/>
      <c r="J278" s="146">
        <f>ROUND(I278*H278,2)</f>
        <v>0</v>
      </c>
      <c r="K278" s="142" t="s">
        <v>3</v>
      </c>
      <c r="L278" s="35"/>
      <c r="M278" s="147" t="s">
        <v>3</v>
      </c>
      <c r="N278" s="148" t="s">
        <v>39</v>
      </c>
      <c r="O278" s="55"/>
      <c r="P278" s="149">
        <f>O278*H278</f>
        <v>0</v>
      </c>
      <c r="Q278" s="149">
        <v>0</v>
      </c>
      <c r="R278" s="149">
        <f>Q278*H278</f>
        <v>0</v>
      </c>
      <c r="S278" s="149">
        <v>0</v>
      </c>
      <c r="T278" s="150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51" t="s">
        <v>310</v>
      </c>
      <c r="AT278" s="151" t="s">
        <v>126</v>
      </c>
      <c r="AU278" s="151" t="s">
        <v>78</v>
      </c>
      <c r="AY278" s="19" t="s">
        <v>124</v>
      </c>
      <c r="BE278" s="152">
        <f>IF(N278="základní",J278,0)</f>
        <v>0</v>
      </c>
      <c r="BF278" s="152">
        <f>IF(N278="snížená",J278,0)</f>
        <v>0</v>
      </c>
      <c r="BG278" s="152">
        <f>IF(N278="zákl. přenesená",J278,0)</f>
        <v>0</v>
      </c>
      <c r="BH278" s="152">
        <f>IF(N278="sníž. přenesená",J278,0)</f>
        <v>0</v>
      </c>
      <c r="BI278" s="152">
        <f>IF(N278="nulová",J278,0)</f>
        <v>0</v>
      </c>
      <c r="BJ278" s="19" t="s">
        <v>76</v>
      </c>
      <c r="BK278" s="152">
        <f>ROUND(I278*H278,2)</f>
        <v>0</v>
      </c>
      <c r="BL278" s="19" t="s">
        <v>310</v>
      </c>
      <c r="BM278" s="151" t="s">
        <v>1164</v>
      </c>
    </row>
    <row r="279" spans="1:47" s="2" customFormat="1" ht="19.5">
      <c r="A279" s="34"/>
      <c r="B279" s="35"/>
      <c r="C279" s="34"/>
      <c r="D279" s="153" t="s">
        <v>133</v>
      </c>
      <c r="E279" s="34"/>
      <c r="F279" s="154" t="s">
        <v>1163</v>
      </c>
      <c r="G279" s="34"/>
      <c r="H279" s="34"/>
      <c r="I279" s="155"/>
      <c r="J279" s="34"/>
      <c r="K279" s="34"/>
      <c r="L279" s="35"/>
      <c r="M279" s="156"/>
      <c r="N279" s="157"/>
      <c r="O279" s="55"/>
      <c r="P279" s="55"/>
      <c r="Q279" s="55"/>
      <c r="R279" s="55"/>
      <c r="S279" s="55"/>
      <c r="T279" s="56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9" t="s">
        <v>133</v>
      </c>
      <c r="AU279" s="19" t="s">
        <v>78</v>
      </c>
    </row>
    <row r="280" spans="2:51" s="13" customFormat="1" ht="12">
      <c r="B280" s="160"/>
      <c r="D280" s="153" t="s">
        <v>137</v>
      </c>
      <c r="E280" s="161" t="s">
        <v>3</v>
      </c>
      <c r="F280" s="162" t="s">
        <v>1130</v>
      </c>
      <c r="H280" s="161" t="s">
        <v>3</v>
      </c>
      <c r="I280" s="163"/>
      <c r="L280" s="160"/>
      <c r="M280" s="164"/>
      <c r="N280" s="165"/>
      <c r="O280" s="165"/>
      <c r="P280" s="165"/>
      <c r="Q280" s="165"/>
      <c r="R280" s="165"/>
      <c r="S280" s="165"/>
      <c r="T280" s="166"/>
      <c r="AT280" s="161" t="s">
        <v>137</v>
      </c>
      <c r="AU280" s="161" t="s">
        <v>78</v>
      </c>
      <c r="AV280" s="13" t="s">
        <v>76</v>
      </c>
      <c r="AW280" s="13" t="s">
        <v>30</v>
      </c>
      <c r="AX280" s="13" t="s">
        <v>68</v>
      </c>
      <c r="AY280" s="161" t="s">
        <v>124</v>
      </c>
    </row>
    <row r="281" spans="2:51" s="14" customFormat="1" ht="12">
      <c r="B281" s="167"/>
      <c r="D281" s="153" t="s">
        <v>137</v>
      </c>
      <c r="E281" s="168" t="s">
        <v>3</v>
      </c>
      <c r="F281" s="169" t="s">
        <v>76</v>
      </c>
      <c r="H281" s="170">
        <v>1</v>
      </c>
      <c r="I281" s="171"/>
      <c r="L281" s="167"/>
      <c r="M281" s="172"/>
      <c r="N281" s="173"/>
      <c r="O281" s="173"/>
      <c r="P281" s="173"/>
      <c r="Q281" s="173"/>
      <c r="R281" s="173"/>
      <c r="S281" s="173"/>
      <c r="T281" s="174"/>
      <c r="AT281" s="168" t="s">
        <v>137</v>
      </c>
      <c r="AU281" s="168" t="s">
        <v>78</v>
      </c>
      <c r="AV281" s="14" t="s">
        <v>78</v>
      </c>
      <c r="AW281" s="14" t="s">
        <v>30</v>
      </c>
      <c r="AX281" s="14" t="s">
        <v>68</v>
      </c>
      <c r="AY281" s="168" t="s">
        <v>124</v>
      </c>
    </row>
    <row r="282" spans="2:51" s="13" customFormat="1" ht="12">
      <c r="B282" s="160"/>
      <c r="D282" s="153" t="s">
        <v>137</v>
      </c>
      <c r="E282" s="161" t="s">
        <v>3</v>
      </c>
      <c r="F282" s="162" t="s">
        <v>1129</v>
      </c>
      <c r="H282" s="161" t="s">
        <v>3</v>
      </c>
      <c r="I282" s="163"/>
      <c r="L282" s="160"/>
      <c r="M282" s="164"/>
      <c r="N282" s="165"/>
      <c r="O282" s="165"/>
      <c r="P282" s="165"/>
      <c r="Q282" s="165"/>
      <c r="R282" s="165"/>
      <c r="S282" s="165"/>
      <c r="T282" s="166"/>
      <c r="AT282" s="161" t="s">
        <v>137</v>
      </c>
      <c r="AU282" s="161" t="s">
        <v>78</v>
      </c>
      <c r="AV282" s="13" t="s">
        <v>76</v>
      </c>
      <c r="AW282" s="13" t="s">
        <v>30</v>
      </c>
      <c r="AX282" s="13" t="s">
        <v>68</v>
      </c>
      <c r="AY282" s="161" t="s">
        <v>124</v>
      </c>
    </row>
    <row r="283" spans="2:51" s="14" customFormat="1" ht="12">
      <c r="B283" s="167"/>
      <c r="D283" s="153" t="s">
        <v>137</v>
      </c>
      <c r="E283" s="168" t="s">
        <v>3</v>
      </c>
      <c r="F283" s="169" t="s">
        <v>76</v>
      </c>
      <c r="H283" s="170">
        <v>1</v>
      </c>
      <c r="I283" s="171"/>
      <c r="L283" s="167"/>
      <c r="M283" s="172"/>
      <c r="N283" s="173"/>
      <c r="O283" s="173"/>
      <c r="P283" s="173"/>
      <c r="Q283" s="173"/>
      <c r="R283" s="173"/>
      <c r="S283" s="173"/>
      <c r="T283" s="174"/>
      <c r="AT283" s="168" t="s">
        <v>137</v>
      </c>
      <c r="AU283" s="168" t="s">
        <v>78</v>
      </c>
      <c r="AV283" s="14" t="s">
        <v>78</v>
      </c>
      <c r="AW283" s="14" t="s">
        <v>30</v>
      </c>
      <c r="AX283" s="14" t="s">
        <v>68</v>
      </c>
      <c r="AY283" s="168" t="s">
        <v>124</v>
      </c>
    </row>
    <row r="284" spans="2:51" s="15" customFormat="1" ht="12">
      <c r="B284" s="189"/>
      <c r="D284" s="153" t="s">
        <v>137</v>
      </c>
      <c r="E284" s="190" t="s">
        <v>3</v>
      </c>
      <c r="F284" s="191" t="s">
        <v>217</v>
      </c>
      <c r="H284" s="192">
        <v>2</v>
      </c>
      <c r="I284" s="193"/>
      <c r="L284" s="189"/>
      <c r="M284" s="194"/>
      <c r="N284" s="195"/>
      <c r="O284" s="195"/>
      <c r="P284" s="195"/>
      <c r="Q284" s="195"/>
      <c r="R284" s="195"/>
      <c r="S284" s="195"/>
      <c r="T284" s="196"/>
      <c r="AT284" s="190" t="s">
        <v>137</v>
      </c>
      <c r="AU284" s="190" t="s">
        <v>78</v>
      </c>
      <c r="AV284" s="15" t="s">
        <v>131</v>
      </c>
      <c r="AW284" s="15" t="s">
        <v>30</v>
      </c>
      <c r="AX284" s="15" t="s">
        <v>76</v>
      </c>
      <c r="AY284" s="190" t="s">
        <v>124</v>
      </c>
    </row>
    <row r="285" spans="1:65" s="2" customFormat="1" ht="24.2" customHeight="1">
      <c r="A285" s="34"/>
      <c r="B285" s="139"/>
      <c r="C285" s="140" t="s">
        <v>360</v>
      </c>
      <c r="D285" s="140" t="s">
        <v>126</v>
      </c>
      <c r="E285" s="141" t="s">
        <v>1165</v>
      </c>
      <c r="F285" s="142" t="s">
        <v>1166</v>
      </c>
      <c r="G285" s="143" t="s">
        <v>342</v>
      </c>
      <c r="H285" s="144">
        <v>96</v>
      </c>
      <c r="I285" s="145"/>
      <c r="J285" s="146">
        <f>ROUND(I285*H285,2)</f>
        <v>0</v>
      </c>
      <c r="K285" s="142" t="s">
        <v>3</v>
      </c>
      <c r="L285" s="35"/>
      <c r="M285" s="147" t="s">
        <v>3</v>
      </c>
      <c r="N285" s="148" t="s">
        <v>39</v>
      </c>
      <c r="O285" s="55"/>
      <c r="P285" s="149">
        <f>O285*H285</f>
        <v>0</v>
      </c>
      <c r="Q285" s="149">
        <v>0</v>
      </c>
      <c r="R285" s="149">
        <f>Q285*H285</f>
        <v>0</v>
      </c>
      <c r="S285" s="149">
        <v>0</v>
      </c>
      <c r="T285" s="150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51" t="s">
        <v>310</v>
      </c>
      <c r="AT285" s="151" t="s">
        <v>126</v>
      </c>
      <c r="AU285" s="151" t="s">
        <v>78</v>
      </c>
      <c r="AY285" s="19" t="s">
        <v>124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9" t="s">
        <v>76</v>
      </c>
      <c r="BK285" s="152">
        <f>ROUND(I285*H285,2)</f>
        <v>0</v>
      </c>
      <c r="BL285" s="19" t="s">
        <v>310</v>
      </c>
      <c r="BM285" s="151" t="s">
        <v>1167</v>
      </c>
    </row>
    <row r="286" spans="1:47" s="2" customFormat="1" ht="12">
      <c r="A286" s="34"/>
      <c r="B286" s="35"/>
      <c r="C286" s="34"/>
      <c r="D286" s="153" t="s">
        <v>133</v>
      </c>
      <c r="E286" s="34"/>
      <c r="F286" s="154" t="s">
        <v>1166</v>
      </c>
      <c r="G286" s="34"/>
      <c r="H286" s="34"/>
      <c r="I286" s="155"/>
      <c r="J286" s="34"/>
      <c r="K286" s="34"/>
      <c r="L286" s="35"/>
      <c r="M286" s="156"/>
      <c r="N286" s="157"/>
      <c r="O286" s="55"/>
      <c r="P286" s="55"/>
      <c r="Q286" s="55"/>
      <c r="R286" s="55"/>
      <c r="S286" s="55"/>
      <c r="T286" s="56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9" t="s">
        <v>133</v>
      </c>
      <c r="AU286" s="19" t="s">
        <v>78</v>
      </c>
    </row>
    <row r="287" spans="2:51" s="13" customFormat="1" ht="12">
      <c r="B287" s="160"/>
      <c r="D287" s="153" t="s">
        <v>137</v>
      </c>
      <c r="E287" s="161" t="s">
        <v>3</v>
      </c>
      <c r="F287" s="162" t="s">
        <v>1066</v>
      </c>
      <c r="H287" s="161" t="s">
        <v>3</v>
      </c>
      <c r="I287" s="163"/>
      <c r="L287" s="160"/>
      <c r="M287" s="164"/>
      <c r="N287" s="165"/>
      <c r="O287" s="165"/>
      <c r="P287" s="165"/>
      <c r="Q287" s="165"/>
      <c r="R287" s="165"/>
      <c r="S287" s="165"/>
      <c r="T287" s="166"/>
      <c r="AT287" s="161" t="s">
        <v>137</v>
      </c>
      <c r="AU287" s="161" t="s">
        <v>78</v>
      </c>
      <c r="AV287" s="13" t="s">
        <v>76</v>
      </c>
      <c r="AW287" s="13" t="s">
        <v>30</v>
      </c>
      <c r="AX287" s="13" t="s">
        <v>68</v>
      </c>
      <c r="AY287" s="161" t="s">
        <v>124</v>
      </c>
    </row>
    <row r="288" spans="2:51" s="14" customFormat="1" ht="12">
      <c r="B288" s="167"/>
      <c r="D288" s="153" t="s">
        <v>137</v>
      </c>
      <c r="E288" s="168" t="s">
        <v>3</v>
      </c>
      <c r="F288" s="169" t="s">
        <v>751</v>
      </c>
      <c r="H288" s="170">
        <v>48</v>
      </c>
      <c r="I288" s="171"/>
      <c r="L288" s="167"/>
      <c r="M288" s="172"/>
      <c r="N288" s="173"/>
      <c r="O288" s="173"/>
      <c r="P288" s="173"/>
      <c r="Q288" s="173"/>
      <c r="R288" s="173"/>
      <c r="S288" s="173"/>
      <c r="T288" s="174"/>
      <c r="AT288" s="168" t="s">
        <v>137</v>
      </c>
      <c r="AU288" s="168" t="s">
        <v>78</v>
      </c>
      <c r="AV288" s="14" t="s">
        <v>78</v>
      </c>
      <c r="AW288" s="14" t="s">
        <v>30</v>
      </c>
      <c r="AX288" s="14" t="s">
        <v>68</v>
      </c>
      <c r="AY288" s="168" t="s">
        <v>124</v>
      </c>
    </row>
    <row r="289" spans="2:51" s="13" customFormat="1" ht="12">
      <c r="B289" s="160"/>
      <c r="D289" s="153" t="s">
        <v>137</v>
      </c>
      <c r="E289" s="161" t="s">
        <v>3</v>
      </c>
      <c r="F289" s="162" t="s">
        <v>1069</v>
      </c>
      <c r="H289" s="161" t="s">
        <v>3</v>
      </c>
      <c r="I289" s="163"/>
      <c r="L289" s="160"/>
      <c r="M289" s="164"/>
      <c r="N289" s="165"/>
      <c r="O289" s="165"/>
      <c r="P289" s="165"/>
      <c r="Q289" s="165"/>
      <c r="R289" s="165"/>
      <c r="S289" s="165"/>
      <c r="T289" s="166"/>
      <c r="AT289" s="161" t="s">
        <v>137</v>
      </c>
      <c r="AU289" s="161" t="s">
        <v>78</v>
      </c>
      <c r="AV289" s="13" t="s">
        <v>76</v>
      </c>
      <c r="AW289" s="13" t="s">
        <v>30</v>
      </c>
      <c r="AX289" s="13" t="s">
        <v>68</v>
      </c>
      <c r="AY289" s="161" t="s">
        <v>124</v>
      </c>
    </row>
    <row r="290" spans="2:51" s="14" customFormat="1" ht="12">
      <c r="B290" s="167"/>
      <c r="D290" s="153" t="s">
        <v>137</v>
      </c>
      <c r="E290" s="168" t="s">
        <v>3</v>
      </c>
      <c r="F290" s="169" t="s">
        <v>751</v>
      </c>
      <c r="H290" s="170">
        <v>48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137</v>
      </c>
      <c r="AU290" s="168" t="s">
        <v>78</v>
      </c>
      <c r="AV290" s="14" t="s">
        <v>78</v>
      </c>
      <c r="AW290" s="14" t="s">
        <v>30</v>
      </c>
      <c r="AX290" s="14" t="s">
        <v>68</v>
      </c>
      <c r="AY290" s="168" t="s">
        <v>124</v>
      </c>
    </row>
    <row r="291" spans="2:51" s="15" customFormat="1" ht="12">
      <c r="B291" s="189"/>
      <c r="D291" s="153" t="s">
        <v>137</v>
      </c>
      <c r="E291" s="190" t="s">
        <v>3</v>
      </c>
      <c r="F291" s="191" t="s">
        <v>217</v>
      </c>
      <c r="H291" s="192">
        <v>96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137</v>
      </c>
      <c r="AU291" s="190" t="s">
        <v>78</v>
      </c>
      <c r="AV291" s="15" t="s">
        <v>131</v>
      </c>
      <c r="AW291" s="15" t="s">
        <v>30</v>
      </c>
      <c r="AX291" s="15" t="s">
        <v>76</v>
      </c>
      <c r="AY291" s="190" t="s">
        <v>124</v>
      </c>
    </row>
    <row r="292" spans="1:65" s="2" customFormat="1" ht="16.5" customHeight="1">
      <c r="A292" s="34"/>
      <c r="B292" s="139"/>
      <c r="C292" s="140" t="s">
        <v>367</v>
      </c>
      <c r="D292" s="140" t="s">
        <v>126</v>
      </c>
      <c r="E292" s="141" t="s">
        <v>1168</v>
      </c>
      <c r="F292" s="142" t="s">
        <v>1169</v>
      </c>
      <c r="G292" s="143" t="s">
        <v>342</v>
      </c>
      <c r="H292" s="144">
        <v>2</v>
      </c>
      <c r="I292" s="145"/>
      <c r="J292" s="146">
        <f>ROUND(I292*H292,2)</f>
        <v>0</v>
      </c>
      <c r="K292" s="142" t="s">
        <v>3</v>
      </c>
      <c r="L292" s="35"/>
      <c r="M292" s="147" t="s">
        <v>3</v>
      </c>
      <c r="N292" s="148" t="s">
        <v>39</v>
      </c>
      <c r="O292" s="55"/>
      <c r="P292" s="149">
        <f>O292*H292</f>
        <v>0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51" t="s">
        <v>310</v>
      </c>
      <c r="AT292" s="151" t="s">
        <v>126</v>
      </c>
      <c r="AU292" s="151" t="s">
        <v>78</v>
      </c>
      <c r="AY292" s="19" t="s">
        <v>124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9" t="s">
        <v>76</v>
      </c>
      <c r="BK292" s="152">
        <f>ROUND(I292*H292,2)</f>
        <v>0</v>
      </c>
      <c r="BL292" s="19" t="s">
        <v>310</v>
      </c>
      <c r="BM292" s="151" t="s">
        <v>1170</v>
      </c>
    </row>
    <row r="293" spans="1:47" s="2" customFormat="1" ht="12">
      <c r="A293" s="34"/>
      <c r="B293" s="35"/>
      <c r="C293" s="34"/>
      <c r="D293" s="153" t="s">
        <v>133</v>
      </c>
      <c r="E293" s="34"/>
      <c r="F293" s="154" t="s">
        <v>1169</v>
      </c>
      <c r="G293" s="34"/>
      <c r="H293" s="34"/>
      <c r="I293" s="155"/>
      <c r="J293" s="34"/>
      <c r="K293" s="34"/>
      <c r="L293" s="35"/>
      <c r="M293" s="156"/>
      <c r="N293" s="157"/>
      <c r="O293" s="55"/>
      <c r="P293" s="55"/>
      <c r="Q293" s="55"/>
      <c r="R293" s="55"/>
      <c r="S293" s="55"/>
      <c r="T293" s="56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9" t="s">
        <v>133</v>
      </c>
      <c r="AU293" s="19" t="s">
        <v>78</v>
      </c>
    </row>
    <row r="294" spans="1:65" s="2" customFormat="1" ht="33" customHeight="1">
      <c r="A294" s="34"/>
      <c r="B294" s="139"/>
      <c r="C294" s="140" t="s">
        <v>378</v>
      </c>
      <c r="D294" s="140" t="s">
        <v>126</v>
      </c>
      <c r="E294" s="141" t="s">
        <v>1171</v>
      </c>
      <c r="F294" s="142" t="s">
        <v>1172</v>
      </c>
      <c r="G294" s="143" t="s">
        <v>1173</v>
      </c>
      <c r="H294" s="198"/>
      <c r="I294" s="145"/>
      <c r="J294" s="146">
        <f>ROUND(I294*H294,2)</f>
        <v>0</v>
      </c>
      <c r="K294" s="142" t="s">
        <v>130</v>
      </c>
      <c r="L294" s="35"/>
      <c r="M294" s="147" t="s">
        <v>3</v>
      </c>
      <c r="N294" s="148" t="s">
        <v>39</v>
      </c>
      <c r="O294" s="55"/>
      <c r="P294" s="149">
        <f>O294*H294</f>
        <v>0</v>
      </c>
      <c r="Q294" s="149">
        <v>0</v>
      </c>
      <c r="R294" s="149">
        <f>Q294*H294</f>
        <v>0</v>
      </c>
      <c r="S294" s="149">
        <v>0</v>
      </c>
      <c r="T294" s="15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1" t="s">
        <v>310</v>
      </c>
      <c r="AT294" s="151" t="s">
        <v>126</v>
      </c>
      <c r="AU294" s="151" t="s">
        <v>78</v>
      </c>
      <c r="AY294" s="19" t="s">
        <v>124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9" t="s">
        <v>76</v>
      </c>
      <c r="BK294" s="152">
        <f>ROUND(I294*H294,2)</f>
        <v>0</v>
      </c>
      <c r="BL294" s="19" t="s">
        <v>310</v>
      </c>
      <c r="BM294" s="151" t="s">
        <v>1174</v>
      </c>
    </row>
    <row r="295" spans="1:47" s="2" customFormat="1" ht="29.25">
      <c r="A295" s="34"/>
      <c r="B295" s="35"/>
      <c r="C295" s="34"/>
      <c r="D295" s="153" t="s">
        <v>133</v>
      </c>
      <c r="E295" s="34"/>
      <c r="F295" s="154" t="s">
        <v>1175</v>
      </c>
      <c r="G295" s="34"/>
      <c r="H295" s="34"/>
      <c r="I295" s="155"/>
      <c r="J295" s="34"/>
      <c r="K295" s="34"/>
      <c r="L295" s="35"/>
      <c r="M295" s="156"/>
      <c r="N295" s="157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133</v>
      </c>
      <c r="AU295" s="19" t="s">
        <v>78</v>
      </c>
    </row>
    <row r="296" spans="1:47" s="2" customFormat="1" ht="12">
      <c r="A296" s="34"/>
      <c r="B296" s="35"/>
      <c r="C296" s="34"/>
      <c r="D296" s="158" t="s">
        <v>135</v>
      </c>
      <c r="E296" s="34"/>
      <c r="F296" s="159" t="s">
        <v>1176</v>
      </c>
      <c r="G296" s="34"/>
      <c r="H296" s="34"/>
      <c r="I296" s="155"/>
      <c r="J296" s="34"/>
      <c r="K296" s="34"/>
      <c r="L296" s="35"/>
      <c r="M296" s="156"/>
      <c r="N296" s="157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135</v>
      </c>
      <c r="AU296" s="19" t="s">
        <v>78</v>
      </c>
    </row>
    <row r="297" spans="2:63" s="12" customFormat="1" ht="22.9" customHeight="1">
      <c r="B297" s="126"/>
      <c r="D297" s="127" t="s">
        <v>67</v>
      </c>
      <c r="E297" s="137" t="s">
        <v>1022</v>
      </c>
      <c r="F297" s="137" t="s">
        <v>1023</v>
      </c>
      <c r="I297" s="129"/>
      <c r="J297" s="138">
        <f>BK297</f>
        <v>0</v>
      </c>
      <c r="L297" s="126"/>
      <c r="M297" s="131"/>
      <c r="N297" s="132"/>
      <c r="O297" s="132"/>
      <c r="P297" s="133">
        <f>SUM(P298:P322)</f>
        <v>0</v>
      </c>
      <c r="Q297" s="132"/>
      <c r="R297" s="133">
        <f>SUM(R298:R322)</f>
        <v>0.04105728</v>
      </c>
      <c r="S297" s="132"/>
      <c r="T297" s="134">
        <f>SUM(T298:T322)</f>
        <v>0</v>
      </c>
      <c r="AR297" s="127" t="s">
        <v>78</v>
      </c>
      <c r="AT297" s="135" t="s">
        <v>67</v>
      </c>
      <c r="AU297" s="135" t="s">
        <v>76</v>
      </c>
      <c r="AY297" s="127" t="s">
        <v>124</v>
      </c>
      <c r="BK297" s="136">
        <f>SUM(BK298:BK322)</f>
        <v>0</v>
      </c>
    </row>
    <row r="298" spans="1:65" s="2" customFormat="1" ht="37.9" customHeight="1">
      <c r="A298" s="34"/>
      <c r="B298" s="139"/>
      <c r="C298" s="140" t="s">
        <v>385</v>
      </c>
      <c r="D298" s="140" t="s">
        <v>126</v>
      </c>
      <c r="E298" s="141" t="s">
        <v>1177</v>
      </c>
      <c r="F298" s="142" t="s">
        <v>1178</v>
      </c>
      <c r="G298" s="143" t="s">
        <v>342</v>
      </c>
      <c r="H298" s="144">
        <v>48</v>
      </c>
      <c r="I298" s="145"/>
      <c r="J298" s="146">
        <f>ROUND(I298*H298,2)</f>
        <v>0</v>
      </c>
      <c r="K298" s="142" t="s">
        <v>3</v>
      </c>
      <c r="L298" s="35"/>
      <c r="M298" s="147" t="s">
        <v>3</v>
      </c>
      <c r="N298" s="148" t="s">
        <v>39</v>
      </c>
      <c r="O298" s="55"/>
      <c r="P298" s="149">
        <f>O298*H298</f>
        <v>0</v>
      </c>
      <c r="Q298" s="149">
        <v>0</v>
      </c>
      <c r="R298" s="149">
        <f>Q298*H298</f>
        <v>0</v>
      </c>
      <c r="S298" s="149">
        <v>0</v>
      </c>
      <c r="T298" s="150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51" t="s">
        <v>310</v>
      </c>
      <c r="AT298" s="151" t="s">
        <v>126</v>
      </c>
      <c r="AU298" s="151" t="s">
        <v>78</v>
      </c>
      <c r="AY298" s="19" t="s">
        <v>124</v>
      </c>
      <c r="BE298" s="152">
        <f>IF(N298="základní",J298,0)</f>
        <v>0</v>
      </c>
      <c r="BF298" s="152">
        <f>IF(N298="snížená",J298,0)</f>
        <v>0</v>
      </c>
      <c r="BG298" s="152">
        <f>IF(N298="zákl. přenesená",J298,0)</f>
        <v>0</v>
      </c>
      <c r="BH298" s="152">
        <f>IF(N298="sníž. přenesená",J298,0)</f>
        <v>0</v>
      </c>
      <c r="BI298" s="152">
        <f>IF(N298="nulová",J298,0)</f>
        <v>0</v>
      </c>
      <c r="BJ298" s="19" t="s">
        <v>76</v>
      </c>
      <c r="BK298" s="152">
        <f>ROUND(I298*H298,2)</f>
        <v>0</v>
      </c>
      <c r="BL298" s="19" t="s">
        <v>310</v>
      </c>
      <c r="BM298" s="151" t="s">
        <v>1179</v>
      </c>
    </row>
    <row r="299" spans="1:47" s="2" customFormat="1" ht="19.5">
      <c r="A299" s="34"/>
      <c r="B299" s="35"/>
      <c r="C299" s="34"/>
      <c r="D299" s="153" t="s">
        <v>133</v>
      </c>
      <c r="E299" s="34"/>
      <c r="F299" s="154" t="s">
        <v>1178</v>
      </c>
      <c r="G299" s="34"/>
      <c r="H299" s="34"/>
      <c r="I299" s="155"/>
      <c r="J299" s="34"/>
      <c r="K299" s="34"/>
      <c r="L299" s="35"/>
      <c r="M299" s="156"/>
      <c r="N299" s="157"/>
      <c r="O299" s="55"/>
      <c r="P299" s="55"/>
      <c r="Q299" s="55"/>
      <c r="R299" s="55"/>
      <c r="S299" s="55"/>
      <c r="T299" s="56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9" t="s">
        <v>133</v>
      </c>
      <c r="AU299" s="19" t="s">
        <v>78</v>
      </c>
    </row>
    <row r="300" spans="1:65" s="2" customFormat="1" ht="16.5" customHeight="1">
      <c r="A300" s="34"/>
      <c r="B300" s="139"/>
      <c r="C300" s="140" t="s">
        <v>391</v>
      </c>
      <c r="D300" s="140" t="s">
        <v>126</v>
      </c>
      <c r="E300" s="141" t="s">
        <v>1180</v>
      </c>
      <c r="F300" s="142" t="s">
        <v>1181</v>
      </c>
      <c r="G300" s="143" t="s">
        <v>129</v>
      </c>
      <c r="H300" s="144">
        <v>41.472</v>
      </c>
      <c r="I300" s="145"/>
      <c r="J300" s="146">
        <f>ROUND(I300*H300,2)</f>
        <v>0</v>
      </c>
      <c r="K300" s="142" t="s">
        <v>130</v>
      </c>
      <c r="L300" s="35"/>
      <c r="M300" s="147" t="s">
        <v>3</v>
      </c>
      <c r="N300" s="148" t="s">
        <v>39</v>
      </c>
      <c r="O300" s="55"/>
      <c r="P300" s="149">
        <f>O300*H300</f>
        <v>0</v>
      </c>
      <c r="Q300" s="149">
        <v>0.00013</v>
      </c>
      <c r="R300" s="149">
        <f>Q300*H300</f>
        <v>0.0053913599999999996</v>
      </c>
      <c r="S300" s="149">
        <v>0</v>
      </c>
      <c r="T300" s="150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51" t="s">
        <v>310</v>
      </c>
      <c r="AT300" s="151" t="s">
        <v>126</v>
      </c>
      <c r="AU300" s="151" t="s">
        <v>78</v>
      </c>
      <c r="AY300" s="19" t="s">
        <v>124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9" t="s">
        <v>76</v>
      </c>
      <c r="BK300" s="152">
        <f>ROUND(I300*H300,2)</f>
        <v>0</v>
      </c>
      <c r="BL300" s="19" t="s">
        <v>310</v>
      </c>
      <c r="BM300" s="151" t="s">
        <v>1182</v>
      </c>
    </row>
    <row r="301" spans="1:47" s="2" customFormat="1" ht="12">
      <c r="A301" s="34"/>
      <c r="B301" s="35"/>
      <c r="C301" s="34"/>
      <c r="D301" s="153" t="s">
        <v>133</v>
      </c>
      <c r="E301" s="34"/>
      <c r="F301" s="154" t="s">
        <v>1183</v>
      </c>
      <c r="G301" s="34"/>
      <c r="H301" s="34"/>
      <c r="I301" s="155"/>
      <c r="J301" s="34"/>
      <c r="K301" s="34"/>
      <c r="L301" s="35"/>
      <c r="M301" s="156"/>
      <c r="N301" s="157"/>
      <c r="O301" s="55"/>
      <c r="P301" s="55"/>
      <c r="Q301" s="55"/>
      <c r="R301" s="55"/>
      <c r="S301" s="55"/>
      <c r="T301" s="56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9" t="s">
        <v>133</v>
      </c>
      <c r="AU301" s="19" t="s">
        <v>78</v>
      </c>
    </row>
    <row r="302" spans="1:47" s="2" customFormat="1" ht="12">
      <c r="A302" s="34"/>
      <c r="B302" s="35"/>
      <c r="C302" s="34"/>
      <c r="D302" s="158" t="s">
        <v>135</v>
      </c>
      <c r="E302" s="34"/>
      <c r="F302" s="159" t="s">
        <v>1184</v>
      </c>
      <c r="G302" s="34"/>
      <c r="H302" s="34"/>
      <c r="I302" s="155"/>
      <c r="J302" s="34"/>
      <c r="K302" s="34"/>
      <c r="L302" s="35"/>
      <c r="M302" s="156"/>
      <c r="N302" s="157"/>
      <c r="O302" s="55"/>
      <c r="P302" s="55"/>
      <c r="Q302" s="55"/>
      <c r="R302" s="55"/>
      <c r="S302" s="55"/>
      <c r="T302" s="56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9" t="s">
        <v>135</v>
      </c>
      <c r="AU302" s="19" t="s">
        <v>78</v>
      </c>
    </row>
    <row r="303" spans="2:51" s="13" customFormat="1" ht="12">
      <c r="B303" s="160"/>
      <c r="D303" s="153" t="s">
        <v>137</v>
      </c>
      <c r="E303" s="161" t="s">
        <v>3</v>
      </c>
      <c r="F303" s="162" t="s">
        <v>1066</v>
      </c>
      <c r="H303" s="161" t="s">
        <v>3</v>
      </c>
      <c r="I303" s="163"/>
      <c r="L303" s="160"/>
      <c r="M303" s="164"/>
      <c r="N303" s="165"/>
      <c r="O303" s="165"/>
      <c r="P303" s="165"/>
      <c r="Q303" s="165"/>
      <c r="R303" s="165"/>
      <c r="S303" s="165"/>
      <c r="T303" s="166"/>
      <c r="AT303" s="161" t="s">
        <v>137</v>
      </c>
      <c r="AU303" s="161" t="s">
        <v>78</v>
      </c>
      <c r="AV303" s="13" t="s">
        <v>76</v>
      </c>
      <c r="AW303" s="13" t="s">
        <v>30</v>
      </c>
      <c r="AX303" s="13" t="s">
        <v>68</v>
      </c>
      <c r="AY303" s="161" t="s">
        <v>124</v>
      </c>
    </row>
    <row r="304" spans="2:51" s="13" customFormat="1" ht="22.5">
      <c r="B304" s="160"/>
      <c r="D304" s="153" t="s">
        <v>137</v>
      </c>
      <c r="E304" s="161" t="s">
        <v>3</v>
      </c>
      <c r="F304" s="162" t="s">
        <v>1185</v>
      </c>
      <c r="H304" s="161" t="s">
        <v>3</v>
      </c>
      <c r="I304" s="163"/>
      <c r="L304" s="160"/>
      <c r="M304" s="164"/>
      <c r="N304" s="165"/>
      <c r="O304" s="165"/>
      <c r="P304" s="165"/>
      <c r="Q304" s="165"/>
      <c r="R304" s="165"/>
      <c r="S304" s="165"/>
      <c r="T304" s="166"/>
      <c r="AT304" s="161" t="s">
        <v>137</v>
      </c>
      <c r="AU304" s="161" t="s">
        <v>78</v>
      </c>
      <c r="AV304" s="13" t="s">
        <v>76</v>
      </c>
      <c r="AW304" s="13" t="s">
        <v>30</v>
      </c>
      <c r="AX304" s="13" t="s">
        <v>68</v>
      </c>
      <c r="AY304" s="161" t="s">
        <v>124</v>
      </c>
    </row>
    <row r="305" spans="2:51" s="14" customFormat="1" ht="12">
      <c r="B305" s="167"/>
      <c r="D305" s="153" t="s">
        <v>137</v>
      </c>
      <c r="E305" s="168" t="s">
        <v>3</v>
      </c>
      <c r="F305" s="169" t="s">
        <v>1089</v>
      </c>
      <c r="H305" s="170">
        <v>20.736</v>
      </c>
      <c r="I305" s="171"/>
      <c r="L305" s="167"/>
      <c r="M305" s="172"/>
      <c r="N305" s="173"/>
      <c r="O305" s="173"/>
      <c r="P305" s="173"/>
      <c r="Q305" s="173"/>
      <c r="R305" s="173"/>
      <c r="S305" s="173"/>
      <c r="T305" s="174"/>
      <c r="AT305" s="168" t="s">
        <v>137</v>
      </c>
      <c r="AU305" s="168" t="s">
        <v>78</v>
      </c>
      <c r="AV305" s="14" t="s">
        <v>78</v>
      </c>
      <c r="AW305" s="14" t="s">
        <v>30</v>
      </c>
      <c r="AX305" s="14" t="s">
        <v>68</v>
      </c>
      <c r="AY305" s="168" t="s">
        <v>124</v>
      </c>
    </row>
    <row r="306" spans="2:51" s="13" customFormat="1" ht="12">
      <c r="B306" s="160"/>
      <c r="D306" s="153" t="s">
        <v>137</v>
      </c>
      <c r="E306" s="161" t="s">
        <v>3</v>
      </c>
      <c r="F306" s="162" t="s">
        <v>1069</v>
      </c>
      <c r="H306" s="161" t="s">
        <v>3</v>
      </c>
      <c r="I306" s="163"/>
      <c r="L306" s="160"/>
      <c r="M306" s="164"/>
      <c r="N306" s="165"/>
      <c r="O306" s="165"/>
      <c r="P306" s="165"/>
      <c r="Q306" s="165"/>
      <c r="R306" s="165"/>
      <c r="S306" s="165"/>
      <c r="T306" s="166"/>
      <c r="AT306" s="161" t="s">
        <v>137</v>
      </c>
      <c r="AU306" s="161" t="s">
        <v>78</v>
      </c>
      <c r="AV306" s="13" t="s">
        <v>76</v>
      </c>
      <c r="AW306" s="13" t="s">
        <v>30</v>
      </c>
      <c r="AX306" s="13" t="s">
        <v>68</v>
      </c>
      <c r="AY306" s="161" t="s">
        <v>124</v>
      </c>
    </row>
    <row r="307" spans="2:51" s="13" customFormat="1" ht="22.5">
      <c r="B307" s="160"/>
      <c r="D307" s="153" t="s">
        <v>137</v>
      </c>
      <c r="E307" s="161" t="s">
        <v>3</v>
      </c>
      <c r="F307" s="162" t="s">
        <v>1185</v>
      </c>
      <c r="H307" s="161" t="s">
        <v>3</v>
      </c>
      <c r="I307" s="163"/>
      <c r="L307" s="160"/>
      <c r="M307" s="164"/>
      <c r="N307" s="165"/>
      <c r="O307" s="165"/>
      <c r="P307" s="165"/>
      <c r="Q307" s="165"/>
      <c r="R307" s="165"/>
      <c r="S307" s="165"/>
      <c r="T307" s="166"/>
      <c r="AT307" s="161" t="s">
        <v>137</v>
      </c>
      <c r="AU307" s="161" t="s">
        <v>78</v>
      </c>
      <c r="AV307" s="13" t="s">
        <v>76</v>
      </c>
      <c r="AW307" s="13" t="s">
        <v>30</v>
      </c>
      <c r="AX307" s="13" t="s">
        <v>68</v>
      </c>
      <c r="AY307" s="161" t="s">
        <v>124</v>
      </c>
    </row>
    <row r="308" spans="2:51" s="14" customFormat="1" ht="12">
      <c r="B308" s="167"/>
      <c r="D308" s="153" t="s">
        <v>137</v>
      </c>
      <c r="E308" s="168" t="s">
        <v>3</v>
      </c>
      <c r="F308" s="169" t="s">
        <v>1089</v>
      </c>
      <c r="H308" s="170">
        <v>20.736</v>
      </c>
      <c r="I308" s="171"/>
      <c r="L308" s="167"/>
      <c r="M308" s="172"/>
      <c r="N308" s="173"/>
      <c r="O308" s="173"/>
      <c r="P308" s="173"/>
      <c r="Q308" s="173"/>
      <c r="R308" s="173"/>
      <c r="S308" s="173"/>
      <c r="T308" s="174"/>
      <c r="AT308" s="168" t="s">
        <v>137</v>
      </c>
      <c r="AU308" s="168" t="s">
        <v>78</v>
      </c>
      <c r="AV308" s="14" t="s">
        <v>78</v>
      </c>
      <c r="AW308" s="14" t="s">
        <v>30</v>
      </c>
      <c r="AX308" s="14" t="s">
        <v>68</v>
      </c>
      <c r="AY308" s="168" t="s">
        <v>124</v>
      </c>
    </row>
    <row r="309" spans="2:51" s="15" customFormat="1" ht="12">
      <c r="B309" s="189"/>
      <c r="D309" s="153" t="s">
        <v>137</v>
      </c>
      <c r="E309" s="190" t="s">
        <v>3</v>
      </c>
      <c r="F309" s="191" t="s">
        <v>217</v>
      </c>
      <c r="H309" s="192">
        <v>41.472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137</v>
      </c>
      <c r="AU309" s="190" t="s">
        <v>78</v>
      </c>
      <c r="AV309" s="15" t="s">
        <v>131</v>
      </c>
      <c r="AW309" s="15" t="s">
        <v>30</v>
      </c>
      <c r="AX309" s="15" t="s">
        <v>76</v>
      </c>
      <c r="AY309" s="190" t="s">
        <v>124</v>
      </c>
    </row>
    <row r="310" spans="1:65" s="2" customFormat="1" ht="16.5" customHeight="1">
      <c r="A310" s="34"/>
      <c r="B310" s="139"/>
      <c r="C310" s="140" t="s">
        <v>398</v>
      </c>
      <c r="D310" s="140" t="s">
        <v>126</v>
      </c>
      <c r="E310" s="141" t="s">
        <v>1186</v>
      </c>
      <c r="F310" s="142" t="s">
        <v>1187</v>
      </c>
      <c r="G310" s="143" t="s">
        <v>129</v>
      </c>
      <c r="H310" s="144">
        <v>41.472</v>
      </c>
      <c r="I310" s="145"/>
      <c r="J310" s="146">
        <f>ROUND(I310*H310,2)</f>
        <v>0</v>
      </c>
      <c r="K310" s="142" t="s">
        <v>130</v>
      </c>
      <c r="L310" s="35"/>
      <c r="M310" s="147" t="s">
        <v>3</v>
      </c>
      <c r="N310" s="148" t="s">
        <v>39</v>
      </c>
      <c r="O310" s="55"/>
      <c r="P310" s="149">
        <f>O310*H310</f>
        <v>0</v>
      </c>
      <c r="Q310" s="149">
        <v>0.00084</v>
      </c>
      <c r="R310" s="149">
        <f>Q310*H310</f>
        <v>0.03483648</v>
      </c>
      <c r="S310" s="149">
        <v>0</v>
      </c>
      <c r="T310" s="150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51" t="s">
        <v>310</v>
      </c>
      <c r="AT310" s="151" t="s">
        <v>126</v>
      </c>
      <c r="AU310" s="151" t="s">
        <v>78</v>
      </c>
      <c r="AY310" s="19" t="s">
        <v>124</v>
      </c>
      <c r="BE310" s="152">
        <f>IF(N310="základní",J310,0)</f>
        <v>0</v>
      </c>
      <c r="BF310" s="152">
        <f>IF(N310="snížená",J310,0)</f>
        <v>0</v>
      </c>
      <c r="BG310" s="152">
        <f>IF(N310="zákl. přenesená",J310,0)</f>
        <v>0</v>
      </c>
      <c r="BH310" s="152">
        <f>IF(N310="sníž. přenesená",J310,0)</f>
        <v>0</v>
      </c>
      <c r="BI310" s="152">
        <f>IF(N310="nulová",J310,0)</f>
        <v>0</v>
      </c>
      <c r="BJ310" s="19" t="s">
        <v>76</v>
      </c>
      <c r="BK310" s="152">
        <f>ROUND(I310*H310,2)</f>
        <v>0</v>
      </c>
      <c r="BL310" s="19" t="s">
        <v>310</v>
      </c>
      <c r="BM310" s="151" t="s">
        <v>1188</v>
      </c>
    </row>
    <row r="311" spans="1:47" s="2" customFormat="1" ht="19.5">
      <c r="A311" s="34"/>
      <c r="B311" s="35"/>
      <c r="C311" s="34"/>
      <c r="D311" s="153" t="s">
        <v>133</v>
      </c>
      <c r="E311" s="34"/>
      <c r="F311" s="154" t="s">
        <v>1189</v>
      </c>
      <c r="G311" s="34"/>
      <c r="H311" s="34"/>
      <c r="I311" s="155"/>
      <c r="J311" s="34"/>
      <c r="K311" s="34"/>
      <c r="L311" s="35"/>
      <c r="M311" s="156"/>
      <c r="N311" s="157"/>
      <c r="O311" s="55"/>
      <c r="P311" s="55"/>
      <c r="Q311" s="55"/>
      <c r="R311" s="55"/>
      <c r="S311" s="55"/>
      <c r="T311" s="56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9" t="s">
        <v>133</v>
      </c>
      <c r="AU311" s="19" t="s">
        <v>78</v>
      </c>
    </row>
    <row r="312" spans="1:47" s="2" customFormat="1" ht="12">
      <c r="A312" s="34"/>
      <c r="B312" s="35"/>
      <c r="C312" s="34"/>
      <c r="D312" s="158" t="s">
        <v>135</v>
      </c>
      <c r="E312" s="34"/>
      <c r="F312" s="159" t="s">
        <v>1190</v>
      </c>
      <c r="G312" s="34"/>
      <c r="H312" s="34"/>
      <c r="I312" s="155"/>
      <c r="J312" s="34"/>
      <c r="K312" s="34"/>
      <c r="L312" s="35"/>
      <c r="M312" s="156"/>
      <c r="N312" s="157"/>
      <c r="O312" s="55"/>
      <c r="P312" s="55"/>
      <c r="Q312" s="55"/>
      <c r="R312" s="55"/>
      <c r="S312" s="55"/>
      <c r="T312" s="5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9" t="s">
        <v>135</v>
      </c>
      <c r="AU312" s="19" t="s">
        <v>78</v>
      </c>
    </row>
    <row r="313" spans="2:51" s="13" customFormat="1" ht="12">
      <c r="B313" s="160"/>
      <c r="D313" s="153" t="s">
        <v>137</v>
      </c>
      <c r="E313" s="161" t="s">
        <v>3</v>
      </c>
      <c r="F313" s="162" t="s">
        <v>1066</v>
      </c>
      <c r="H313" s="161" t="s">
        <v>3</v>
      </c>
      <c r="I313" s="163"/>
      <c r="L313" s="160"/>
      <c r="M313" s="164"/>
      <c r="N313" s="165"/>
      <c r="O313" s="165"/>
      <c r="P313" s="165"/>
      <c r="Q313" s="165"/>
      <c r="R313" s="165"/>
      <c r="S313" s="165"/>
      <c r="T313" s="166"/>
      <c r="AT313" s="161" t="s">
        <v>137</v>
      </c>
      <c r="AU313" s="161" t="s">
        <v>78</v>
      </c>
      <c r="AV313" s="13" t="s">
        <v>76</v>
      </c>
      <c r="AW313" s="13" t="s">
        <v>30</v>
      </c>
      <c r="AX313" s="13" t="s">
        <v>68</v>
      </c>
      <c r="AY313" s="161" t="s">
        <v>124</v>
      </c>
    </row>
    <row r="314" spans="2:51" s="13" customFormat="1" ht="22.5">
      <c r="B314" s="160"/>
      <c r="D314" s="153" t="s">
        <v>137</v>
      </c>
      <c r="E314" s="161" t="s">
        <v>3</v>
      </c>
      <c r="F314" s="162" t="s">
        <v>1185</v>
      </c>
      <c r="H314" s="161" t="s">
        <v>3</v>
      </c>
      <c r="I314" s="163"/>
      <c r="L314" s="160"/>
      <c r="M314" s="164"/>
      <c r="N314" s="165"/>
      <c r="O314" s="165"/>
      <c r="P314" s="165"/>
      <c r="Q314" s="165"/>
      <c r="R314" s="165"/>
      <c r="S314" s="165"/>
      <c r="T314" s="166"/>
      <c r="AT314" s="161" t="s">
        <v>137</v>
      </c>
      <c r="AU314" s="161" t="s">
        <v>78</v>
      </c>
      <c r="AV314" s="13" t="s">
        <v>76</v>
      </c>
      <c r="AW314" s="13" t="s">
        <v>30</v>
      </c>
      <c r="AX314" s="13" t="s">
        <v>68</v>
      </c>
      <c r="AY314" s="161" t="s">
        <v>124</v>
      </c>
    </row>
    <row r="315" spans="2:51" s="14" customFormat="1" ht="12">
      <c r="B315" s="167"/>
      <c r="D315" s="153" t="s">
        <v>137</v>
      </c>
      <c r="E315" s="168" t="s">
        <v>3</v>
      </c>
      <c r="F315" s="169" t="s">
        <v>1089</v>
      </c>
      <c r="H315" s="170">
        <v>20.736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8" t="s">
        <v>137</v>
      </c>
      <c r="AU315" s="168" t="s">
        <v>78</v>
      </c>
      <c r="AV315" s="14" t="s">
        <v>78</v>
      </c>
      <c r="AW315" s="14" t="s">
        <v>30</v>
      </c>
      <c r="AX315" s="14" t="s">
        <v>68</v>
      </c>
      <c r="AY315" s="168" t="s">
        <v>124</v>
      </c>
    </row>
    <row r="316" spans="2:51" s="13" customFormat="1" ht="12">
      <c r="B316" s="160"/>
      <c r="D316" s="153" t="s">
        <v>137</v>
      </c>
      <c r="E316" s="161" t="s">
        <v>3</v>
      </c>
      <c r="F316" s="162" t="s">
        <v>1069</v>
      </c>
      <c r="H316" s="161" t="s">
        <v>3</v>
      </c>
      <c r="I316" s="163"/>
      <c r="L316" s="160"/>
      <c r="M316" s="164"/>
      <c r="N316" s="165"/>
      <c r="O316" s="165"/>
      <c r="P316" s="165"/>
      <c r="Q316" s="165"/>
      <c r="R316" s="165"/>
      <c r="S316" s="165"/>
      <c r="T316" s="166"/>
      <c r="AT316" s="161" t="s">
        <v>137</v>
      </c>
      <c r="AU316" s="161" t="s">
        <v>78</v>
      </c>
      <c r="AV316" s="13" t="s">
        <v>76</v>
      </c>
      <c r="AW316" s="13" t="s">
        <v>30</v>
      </c>
      <c r="AX316" s="13" t="s">
        <v>68</v>
      </c>
      <c r="AY316" s="161" t="s">
        <v>124</v>
      </c>
    </row>
    <row r="317" spans="2:51" s="13" customFormat="1" ht="22.5">
      <c r="B317" s="160"/>
      <c r="D317" s="153" t="s">
        <v>137</v>
      </c>
      <c r="E317" s="161" t="s">
        <v>3</v>
      </c>
      <c r="F317" s="162" t="s">
        <v>1185</v>
      </c>
      <c r="H317" s="161" t="s">
        <v>3</v>
      </c>
      <c r="I317" s="163"/>
      <c r="L317" s="160"/>
      <c r="M317" s="164"/>
      <c r="N317" s="165"/>
      <c r="O317" s="165"/>
      <c r="P317" s="165"/>
      <c r="Q317" s="165"/>
      <c r="R317" s="165"/>
      <c r="S317" s="165"/>
      <c r="T317" s="166"/>
      <c r="AT317" s="161" t="s">
        <v>137</v>
      </c>
      <c r="AU317" s="161" t="s">
        <v>78</v>
      </c>
      <c r="AV317" s="13" t="s">
        <v>76</v>
      </c>
      <c r="AW317" s="13" t="s">
        <v>30</v>
      </c>
      <c r="AX317" s="13" t="s">
        <v>68</v>
      </c>
      <c r="AY317" s="161" t="s">
        <v>124</v>
      </c>
    </row>
    <row r="318" spans="2:51" s="14" customFormat="1" ht="12">
      <c r="B318" s="167"/>
      <c r="D318" s="153" t="s">
        <v>137</v>
      </c>
      <c r="E318" s="168" t="s">
        <v>3</v>
      </c>
      <c r="F318" s="169" t="s">
        <v>1089</v>
      </c>
      <c r="H318" s="170">
        <v>20.736</v>
      </c>
      <c r="I318" s="171"/>
      <c r="L318" s="167"/>
      <c r="M318" s="172"/>
      <c r="N318" s="173"/>
      <c r="O318" s="173"/>
      <c r="P318" s="173"/>
      <c r="Q318" s="173"/>
      <c r="R318" s="173"/>
      <c r="S318" s="173"/>
      <c r="T318" s="174"/>
      <c r="AT318" s="168" t="s">
        <v>137</v>
      </c>
      <c r="AU318" s="168" t="s">
        <v>78</v>
      </c>
      <c r="AV318" s="14" t="s">
        <v>78</v>
      </c>
      <c r="AW318" s="14" t="s">
        <v>30</v>
      </c>
      <c r="AX318" s="14" t="s">
        <v>68</v>
      </c>
      <c r="AY318" s="168" t="s">
        <v>124</v>
      </c>
    </row>
    <row r="319" spans="2:51" s="15" customFormat="1" ht="12">
      <c r="B319" s="189"/>
      <c r="D319" s="153" t="s">
        <v>137</v>
      </c>
      <c r="E319" s="190" t="s">
        <v>3</v>
      </c>
      <c r="F319" s="191" t="s">
        <v>217</v>
      </c>
      <c r="H319" s="192">
        <v>41.472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137</v>
      </c>
      <c r="AU319" s="190" t="s">
        <v>78</v>
      </c>
      <c r="AV319" s="15" t="s">
        <v>131</v>
      </c>
      <c r="AW319" s="15" t="s">
        <v>30</v>
      </c>
      <c r="AX319" s="15" t="s">
        <v>76</v>
      </c>
      <c r="AY319" s="190" t="s">
        <v>124</v>
      </c>
    </row>
    <row r="320" spans="1:65" s="2" customFormat="1" ht="33" customHeight="1">
      <c r="A320" s="34"/>
      <c r="B320" s="139"/>
      <c r="C320" s="140" t="s">
        <v>405</v>
      </c>
      <c r="D320" s="140" t="s">
        <v>126</v>
      </c>
      <c r="E320" s="141" t="s">
        <v>1191</v>
      </c>
      <c r="F320" s="142" t="s">
        <v>1192</v>
      </c>
      <c r="G320" s="143" t="s">
        <v>129</v>
      </c>
      <c r="H320" s="144">
        <v>41.472</v>
      </c>
      <c r="I320" s="145"/>
      <c r="J320" s="146">
        <f>ROUND(I320*H320,2)</f>
        <v>0</v>
      </c>
      <c r="K320" s="142" t="s">
        <v>130</v>
      </c>
      <c r="L320" s="35"/>
      <c r="M320" s="147" t="s">
        <v>3</v>
      </c>
      <c r="N320" s="148" t="s">
        <v>39</v>
      </c>
      <c r="O320" s="55"/>
      <c r="P320" s="149">
        <f>O320*H320</f>
        <v>0</v>
      </c>
      <c r="Q320" s="149">
        <v>2E-05</v>
      </c>
      <c r="R320" s="149">
        <f>Q320*H320</f>
        <v>0.0008294400000000001</v>
      </c>
      <c r="S320" s="149">
        <v>0</v>
      </c>
      <c r="T320" s="150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51" t="s">
        <v>310</v>
      </c>
      <c r="AT320" s="151" t="s">
        <v>126</v>
      </c>
      <c r="AU320" s="151" t="s">
        <v>78</v>
      </c>
      <c r="AY320" s="19" t="s">
        <v>124</v>
      </c>
      <c r="BE320" s="152">
        <f>IF(N320="základní",J320,0)</f>
        <v>0</v>
      </c>
      <c r="BF320" s="152">
        <f>IF(N320="snížená",J320,0)</f>
        <v>0</v>
      </c>
      <c r="BG320" s="152">
        <f>IF(N320="zákl. přenesená",J320,0)</f>
        <v>0</v>
      </c>
      <c r="BH320" s="152">
        <f>IF(N320="sníž. přenesená",J320,0)</f>
        <v>0</v>
      </c>
      <c r="BI320" s="152">
        <f>IF(N320="nulová",J320,0)</f>
        <v>0</v>
      </c>
      <c r="BJ320" s="19" t="s">
        <v>76</v>
      </c>
      <c r="BK320" s="152">
        <f>ROUND(I320*H320,2)</f>
        <v>0</v>
      </c>
      <c r="BL320" s="19" t="s">
        <v>310</v>
      </c>
      <c r="BM320" s="151" t="s">
        <v>1193</v>
      </c>
    </row>
    <row r="321" spans="1:47" s="2" customFormat="1" ht="19.5">
      <c r="A321" s="34"/>
      <c r="B321" s="35"/>
      <c r="C321" s="34"/>
      <c r="D321" s="153" t="s">
        <v>133</v>
      </c>
      <c r="E321" s="34"/>
      <c r="F321" s="154" t="s">
        <v>1194</v>
      </c>
      <c r="G321" s="34"/>
      <c r="H321" s="34"/>
      <c r="I321" s="155"/>
      <c r="J321" s="34"/>
      <c r="K321" s="34"/>
      <c r="L321" s="35"/>
      <c r="M321" s="156"/>
      <c r="N321" s="157"/>
      <c r="O321" s="55"/>
      <c r="P321" s="55"/>
      <c r="Q321" s="55"/>
      <c r="R321" s="55"/>
      <c r="S321" s="55"/>
      <c r="T321" s="56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9" t="s">
        <v>133</v>
      </c>
      <c r="AU321" s="19" t="s">
        <v>78</v>
      </c>
    </row>
    <row r="322" spans="1:47" s="2" customFormat="1" ht="12">
      <c r="A322" s="34"/>
      <c r="B322" s="35"/>
      <c r="C322" s="34"/>
      <c r="D322" s="158" t="s">
        <v>135</v>
      </c>
      <c r="E322" s="34"/>
      <c r="F322" s="159" t="s">
        <v>1195</v>
      </c>
      <c r="G322" s="34"/>
      <c r="H322" s="34"/>
      <c r="I322" s="155"/>
      <c r="J322" s="34"/>
      <c r="K322" s="34"/>
      <c r="L322" s="35"/>
      <c r="M322" s="185"/>
      <c r="N322" s="186"/>
      <c r="O322" s="187"/>
      <c r="P322" s="187"/>
      <c r="Q322" s="187"/>
      <c r="R322" s="187"/>
      <c r="S322" s="187"/>
      <c r="T322" s="188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9" t="s">
        <v>135</v>
      </c>
      <c r="AU322" s="19" t="s">
        <v>78</v>
      </c>
    </row>
    <row r="323" spans="1:31" s="2" customFormat="1" ht="6.95" customHeight="1">
      <c r="A323" s="34"/>
      <c r="B323" s="44"/>
      <c r="C323" s="45"/>
      <c r="D323" s="45"/>
      <c r="E323" s="45"/>
      <c r="F323" s="45"/>
      <c r="G323" s="45"/>
      <c r="H323" s="45"/>
      <c r="I323" s="45"/>
      <c r="J323" s="45"/>
      <c r="K323" s="45"/>
      <c r="L323" s="35"/>
      <c r="M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</row>
  </sheetData>
  <autoFilter ref="C87:K322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4_01/132112131"/>
    <hyperlink ref="F104" r:id="rId2" display="https://podminky.urs.cz/item/CS_URS_2024_01/348262404"/>
    <hyperlink ref="F112" r:id="rId3" display="https://podminky.urs.cz/item/CS_URS_2024_01/762195000"/>
    <hyperlink ref="F121" r:id="rId4" display="https://podminky.urs.cz/item/CS_URS_2024_01/622635041"/>
    <hyperlink ref="F134" r:id="rId5" display="https://podminky.urs.cz/item/CS_URS_2024_01/782991111"/>
    <hyperlink ref="F142" r:id="rId6" display="https://podminky.urs.cz/item/CS_URS_2024_01/953961212"/>
    <hyperlink ref="F154" r:id="rId7" display="https://podminky.urs.cz/item/CS_URS_2024_01/953965115"/>
    <hyperlink ref="F166" r:id="rId8" display="https://podminky.urs.cz/item/CS_URS_2024_01/966003810"/>
    <hyperlink ref="F171" r:id="rId9" display="https://podminky.urs.cz/item/CS_URS_2024_01/966049831"/>
    <hyperlink ref="F181" r:id="rId10" display="https://podminky.urs.cz/item/CS_URS_2024_01/985131111"/>
    <hyperlink ref="F201" r:id="rId11" display="https://podminky.urs.cz/item/CS_URS_2024_01/985324111"/>
    <hyperlink ref="F216" r:id="rId12" display="https://podminky.urs.cz/item/CS_URS_2024_01/998232110"/>
    <hyperlink ref="F296" r:id="rId13" display="https://podminky.urs.cz/item/CS_URS_2024_01/998767211"/>
    <hyperlink ref="F302" r:id="rId14" display="https://podminky.urs.cz/item/CS_URS_2024_01/783823143"/>
    <hyperlink ref="F312" r:id="rId15" display="https://podminky.urs.cz/item/CS_URS_2024_01/783827503"/>
    <hyperlink ref="F322" r:id="rId16" display="https://podminky.urs.cz/item/CS_URS_2024_01/7838976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93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1196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ROUND((SUM(BE82:BE128)),2)</f>
        <v>0</v>
      </c>
      <c r="G33" s="34"/>
      <c r="H33" s="34"/>
      <c r="I33" s="98">
        <v>0.21</v>
      </c>
      <c r="J33" s="97">
        <f>ROUND(((SUM(BE82:BE128))*I33),2)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ROUND((SUM(BF82:BF128)),2)</f>
        <v>0</v>
      </c>
      <c r="G34" s="34"/>
      <c r="H34" s="34"/>
      <c r="I34" s="98">
        <v>0.15</v>
      </c>
      <c r="J34" s="97">
        <f>ROUND(((SUM(BF82:BF128))*I34),2)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ROUND((SUM(BG82:BG128)),2)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ROUND((SUM(BH82:BH128)),2)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ROUND((SUM(BI82:BI128)),2)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SO 06 - Herní prvky a mobiliář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107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10" customFormat="1" ht="19.9" customHeight="1">
      <c r="B61" s="112"/>
      <c r="D61" s="113" t="s">
        <v>206</v>
      </c>
      <c r="E61" s="114"/>
      <c r="F61" s="114"/>
      <c r="G61" s="114"/>
      <c r="H61" s="114"/>
      <c r="I61" s="114"/>
      <c r="J61" s="115">
        <f>J84</f>
        <v>0</v>
      </c>
      <c r="L61" s="112"/>
    </row>
    <row r="62" spans="2:12" s="10" customFormat="1" ht="14.85" customHeight="1">
      <c r="B62" s="112"/>
      <c r="D62" s="113" t="s">
        <v>1197</v>
      </c>
      <c r="E62" s="114"/>
      <c r="F62" s="114"/>
      <c r="G62" s="114"/>
      <c r="H62" s="114"/>
      <c r="I62" s="114"/>
      <c r="J62" s="115">
        <f>J85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109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5" t="str">
        <f>E7</f>
        <v>MŠ Jirásková - zahrada</v>
      </c>
      <c r="F72" s="326"/>
      <c r="G72" s="326"/>
      <c r="H72" s="326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101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15" t="str">
        <f>E9</f>
        <v>SO 06 - Herní prvky a mobiliář</v>
      </c>
      <c r="F74" s="324"/>
      <c r="G74" s="324"/>
      <c r="H74" s="32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20</v>
      </c>
      <c r="D76" s="34"/>
      <c r="E76" s="34"/>
      <c r="F76" s="27" t="str">
        <f>F12</f>
        <v xml:space="preserve"> </v>
      </c>
      <c r="G76" s="34"/>
      <c r="H76" s="34"/>
      <c r="I76" s="29" t="s">
        <v>22</v>
      </c>
      <c r="J76" s="52" t="str">
        <f>IF(J12="","",J12)</f>
        <v>11. 12. 2022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24</v>
      </c>
      <c r="D78" s="34"/>
      <c r="E78" s="34"/>
      <c r="F78" s="27" t="str">
        <f>E15</f>
        <v xml:space="preserve"> </v>
      </c>
      <c r="G78" s="34"/>
      <c r="H78" s="34"/>
      <c r="I78" s="29" t="s">
        <v>29</v>
      </c>
      <c r="J78" s="32" t="str">
        <f>E21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27</v>
      </c>
      <c r="D79" s="34"/>
      <c r="E79" s="34"/>
      <c r="F79" s="27" t="str">
        <f>IF(E18="","",E18)</f>
        <v>Vyplň údaj</v>
      </c>
      <c r="G79" s="34"/>
      <c r="H79" s="34"/>
      <c r="I79" s="29" t="s">
        <v>31</v>
      </c>
      <c r="J79" s="32" t="str">
        <f>E24</f>
        <v xml:space="preserve"> 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110</v>
      </c>
      <c r="D81" s="119" t="s">
        <v>53</v>
      </c>
      <c r="E81" s="119" t="s">
        <v>49</v>
      </c>
      <c r="F81" s="119" t="s">
        <v>50</v>
      </c>
      <c r="G81" s="119" t="s">
        <v>111</v>
      </c>
      <c r="H81" s="119" t="s">
        <v>112</v>
      </c>
      <c r="I81" s="119" t="s">
        <v>113</v>
      </c>
      <c r="J81" s="119" t="s">
        <v>105</v>
      </c>
      <c r="K81" s="120" t="s">
        <v>114</v>
      </c>
      <c r="L81" s="121"/>
      <c r="M81" s="59" t="s">
        <v>3</v>
      </c>
      <c r="N81" s="60" t="s">
        <v>38</v>
      </c>
      <c r="O81" s="60" t="s">
        <v>115</v>
      </c>
      <c r="P81" s="60" t="s">
        <v>116</v>
      </c>
      <c r="Q81" s="60" t="s">
        <v>117</v>
      </c>
      <c r="R81" s="60" t="s">
        <v>118</v>
      </c>
      <c r="S81" s="60" t="s">
        <v>119</v>
      </c>
      <c r="T81" s="61" t="s">
        <v>120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121</v>
      </c>
      <c r="D82" s="34"/>
      <c r="E82" s="34"/>
      <c r="F82" s="34"/>
      <c r="G82" s="34"/>
      <c r="H82" s="34"/>
      <c r="I82" s="34"/>
      <c r="J82" s="122">
        <f>BK82</f>
        <v>0</v>
      </c>
      <c r="K82" s="34"/>
      <c r="L82" s="35"/>
      <c r="M82" s="62"/>
      <c r="N82" s="53"/>
      <c r="O82" s="63"/>
      <c r="P82" s="123">
        <f>P83</f>
        <v>0</v>
      </c>
      <c r="Q82" s="63"/>
      <c r="R82" s="123">
        <f>R83</f>
        <v>0</v>
      </c>
      <c r="S82" s="63"/>
      <c r="T82" s="124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67</v>
      </c>
      <c r="AU82" s="19" t="s">
        <v>106</v>
      </c>
      <c r="BK82" s="125">
        <f>BK83</f>
        <v>0</v>
      </c>
    </row>
    <row r="83" spans="2:63" s="12" customFormat="1" ht="25.9" customHeight="1">
      <c r="B83" s="126"/>
      <c r="D83" s="127" t="s">
        <v>67</v>
      </c>
      <c r="E83" s="128" t="s">
        <v>122</v>
      </c>
      <c r="F83" s="128" t="s">
        <v>123</v>
      </c>
      <c r="I83" s="129"/>
      <c r="J83" s="130">
        <f>BK83</f>
        <v>0</v>
      </c>
      <c r="L83" s="126"/>
      <c r="M83" s="131"/>
      <c r="N83" s="132"/>
      <c r="O83" s="132"/>
      <c r="P83" s="133">
        <f>P84</f>
        <v>0</v>
      </c>
      <c r="Q83" s="132"/>
      <c r="R83" s="133">
        <f>R84</f>
        <v>0</v>
      </c>
      <c r="S83" s="132"/>
      <c r="T83" s="134">
        <f>T84</f>
        <v>0</v>
      </c>
      <c r="AR83" s="127" t="s">
        <v>76</v>
      </c>
      <c r="AT83" s="135" t="s">
        <v>67</v>
      </c>
      <c r="AU83" s="135" t="s">
        <v>68</v>
      </c>
      <c r="AY83" s="127" t="s">
        <v>124</v>
      </c>
      <c r="BK83" s="136">
        <f>BK84</f>
        <v>0</v>
      </c>
    </row>
    <row r="84" spans="2:63" s="12" customFormat="1" ht="22.9" customHeight="1">
      <c r="B84" s="126"/>
      <c r="D84" s="127" t="s">
        <v>67</v>
      </c>
      <c r="E84" s="137" t="s">
        <v>182</v>
      </c>
      <c r="F84" s="137" t="s">
        <v>307</v>
      </c>
      <c r="I84" s="129"/>
      <c r="J84" s="138">
        <f>BK84</f>
        <v>0</v>
      </c>
      <c r="L84" s="126"/>
      <c r="M84" s="131"/>
      <c r="N84" s="132"/>
      <c r="O84" s="132"/>
      <c r="P84" s="133">
        <f>P85</f>
        <v>0</v>
      </c>
      <c r="Q84" s="132"/>
      <c r="R84" s="133">
        <f>R85</f>
        <v>0</v>
      </c>
      <c r="S84" s="132"/>
      <c r="T84" s="134">
        <f>T85</f>
        <v>0</v>
      </c>
      <c r="AR84" s="127" t="s">
        <v>76</v>
      </c>
      <c r="AT84" s="135" t="s">
        <v>67</v>
      </c>
      <c r="AU84" s="135" t="s">
        <v>76</v>
      </c>
      <c r="AY84" s="127" t="s">
        <v>124</v>
      </c>
      <c r="BK84" s="136">
        <f>BK85</f>
        <v>0</v>
      </c>
    </row>
    <row r="85" spans="2:63" s="12" customFormat="1" ht="20.85" customHeight="1">
      <c r="B85" s="126"/>
      <c r="D85" s="127" t="s">
        <v>67</v>
      </c>
      <c r="E85" s="137" t="s">
        <v>1198</v>
      </c>
      <c r="F85" s="137" t="s">
        <v>1199</v>
      </c>
      <c r="I85" s="129"/>
      <c r="J85" s="138">
        <f>BK85</f>
        <v>0</v>
      </c>
      <c r="L85" s="126"/>
      <c r="M85" s="131"/>
      <c r="N85" s="132"/>
      <c r="O85" s="132"/>
      <c r="P85" s="133">
        <f>SUM(P86:P128)</f>
        <v>0</v>
      </c>
      <c r="Q85" s="132"/>
      <c r="R85" s="133">
        <f>SUM(R86:R128)</f>
        <v>0</v>
      </c>
      <c r="S85" s="132"/>
      <c r="T85" s="134">
        <f>SUM(T86:T128)</f>
        <v>0</v>
      </c>
      <c r="AR85" s="127" t="s">
        <v>76</v>
      </c>
      <c r="AT85" s="135" t="s">
        <v>67</v>
      </c>
      <c r="AU85" s="135" t="s">
        <v>78</v>
      </c>
      <c r="AY85" s="127" t="s">
        <v>124</v>
      </c>
      <c r="BK85" s="136">
        <f>SUM(BK86:BK128)</f>
        <v>0</v>
      </c>
    </row>
    <row r="86" spans="1:65" s="2" customFormat="1" ht="21.75" customHeight="1">
      <c r="A86" s="34"/>
      <c r="B86" s="139"/>
      <c r="C86" s="140" t="s">
        <v>76</v>
      </c>
      <c r="D86" s="140" t="s">
        <v>126</v>
      </c>
      <c r="E86" s="141" t="s">
        <v>1200</v>
      </c>
      <c r="F86" s="142" t="s">
        <v>1201</v>
      </c>
      <c r="G86" s="143" t="s">
        <v>295</v>
      </c>
      <c r="H86" s="144">
        <v>1</v>
      </c>
      <c r="I86" s="145"/>
      <c r="J86" s="146">
        <f>ROUND(I86*H86,2)</f>
        <v>0</v>
      </c>
      <c r="K86" s="142" t="s">
        <v>3</v>
      </c>
      <c r="L86" s="35"/>
      <c r="M86" s="147" t="s">
        <v>3</v>
      </c>
      <c r="N86" s="148" t="s">
        <v>39</v>
      </c>
      <c r="O86" s="55"/>
      <c r="P86" s="149">
        <f>O86*H86</f>
        <v>0</v>
      </c>
      <c r="Q86" s="149">
        <v>0</v>
      </c>
      <c r="R86" s="149">
        <f>Q86*H86</f>
        <v>0</v>
      </c>
      <c r="S86" s="149">
        <v>0</v>
      </c>
      <c r="T86" s="150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131</v>
      </c>
      <c r="AT86" s="151" t="s">
        <v>126</v>
      </c>
      <c r="AU86" s="151" t="s">
        <v>146</v>
      </c>
      <c r="AY86" s="19" t="s">
        <v>124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9" t="s">
        <v>76</v>
      </c>
      <c r="BK86" s="152">
        <f>ROUND(I86*H86,2)</f>
        <v>0</v>
      </c>
      <c r="BL86" s="19" t="s">
        <v>131</v>
      </c>
      <c r="BM86" s="151" t="s">
        <v>1202</v>
      </c>
    </row>
    <row r="87" spans="1:47" s="2" customFormat="1" ht="12">
      <c r="A87" s="34"/>
      <c r="B87" s="35"/>
      <c r="C87" s="34"/>
      <c r="D87" s="153" t="s">
        <v>133</v>
      </c>
      <c r="E87" s="34"/>
      <c r="F87" s="154" t="s">
        <v>1201</v>
      </c>
      <c r="G87" s="34"/>
      <c r="H87" s="34"/>
      <c r="I87" s="155"/>
      <c r="J87" s="34"/>
      <c r="K87" s="34"/>
      <c r="L87" s="35"/>
      <c r="M87" s="156"/>
      <c r="N87" s="157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133</v>
      </c>
      <c r="AU87" s="19" t="s">
        <v>146</v>
      </c>
    </row>
    <row r="88" spans="1:65" s="2" customFormat="1" ht="24.2" customHeight="1">
      <c r="A88" s="34"/>
      <c r="B88" s="139"/>
      <c r="C88" s="140" t="s">
        <v>78</v>
      </c>
      <c r="D88" s="140" t="s">
        <v>126</v>
      </c>
      <c r="E88" s="141" t="s">
        <v>1203</v>
      </c>
      <c r="F88" s="142" t="s">
        <v>1204</v>
      </c>
      <c r="G88" s="143" t="s">
        <v>295</v>
      </c>
      <c r="H88" s="144">
        <v>1</v>
      </c>
      <c r="I88" s="145"/>
      <c r="J88" s="146">
        <f>ROUND(I88*H88,2)</f>
        <v>0</v>
      </c>
      <c r="K88" s="142" t="s">
        <v>3</v>
      </c>
      <c r="L88" s="35"/>
      <c r="M88" s="147" t="s">
        <v>3</v>
      </c>
      <c r="N88" s="148" t="s">
        <v>39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0</v>
      </c>
      <c r="T88" s="150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131</v>
      </c>
      <c r="AT88" s="151" t="s">
        <v>126</v>
      </c>
      <c r="AU88" s="151" t="s">
        <v>146</v>
      </c>
      <c r="AY88" s="19" t="s">
        <v>124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9" t="s">
        <v>76</v>
      </c>
      <c r="BK88" s="152">
        <f>ROUND(I88*H88,2)</f>
        <v>0</v>
      </c>
      <c r="BL88" s="19" t="s">
        <v>131</v>
      </c>
      <c r="BM88" s="151" t="s">
        <v>1205</v>
      </c>
    </row>
    <row r="89" spans="1:47" s="2" customFormat="1" ht="12">
      <c r="A89" s="34"/>
      <c r="B89" s="35"/>
      <c r="C89" s="34"/>
      <c r="D89" s="153" t="s">
        <v>133</v>
      </c>
      <c r="E89" s="34"/>
      <c r="F89" s="154" t="s">
        <v>1204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133</v>
      </c>
      <c r="AU89" s="19" t="s">
        <v>146</v>
      </c>
    </row>
    <row r="90" spans="1:65" s="2" customFormat="1" ht="21.75" customHeight="1">
      <c r="A90" s="34"/>
      <c r="B90" s="139"/>
      <c r="C90" s="140" t="s">
        <v>146</v>
      </c>
      <c r="D90" s="140" t="s">
        <v>126</v>
      </c>
      <c r="E90" s="141" t="s">
        <v>1206</v>
      </c>
      <c r="F90" s="142" t="s">
        <v>1207</v>
      </c>
      <c r="G90" s="143" t="s">
        <v>295</v>
      </c>
      <c r="H90" s="144">
        <v>1</v>
      </c>
      <c r="I90" s="145"/>
      <c r="J90" s="146">
        <f>ROUND(I90*H90,2)</f>
        <v>0</v>
      </c>
      <c r="K90" s="142" t="s">
        <v>3</v>
      </c>
      <c r="L90" s="35"/>
      <c r="M90" s="147" t="s">
        <v>3</v>
      </c>
      <c r="N90" s="148" t="s">
        <v>39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131</v>
      </c>
      <c r="AT90" s="151" t="s">
        <v>126</v>
      </c>
      <c r="AU90" s="151" t="s">
        <v>146</v>
      </c>
      <c r="AY90" s="19" t="s">
        <v>124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9" t="s">
        <v>76</v>
      </c>
      <c r="BK90" s="152">
        <f>ROUND(I90*H90,2)</f>
        <v>0</v>
      </c>
      <c r="BL90" s="19" t="s">
        <v>131</v>
      </c>
      <c r="BM90" s="151" t="s">
        <v>1208</v>
      </c>
    </row>
    <row r="91" spans="1:47" s="2" customFormat="1" ht="12">
      <c r="A91" s="34"/>
      <c r="B91" s="35"/>
      <c r="C91" s="34"/>
      <c r="D91" s="153" t="s">
        <v>133</v>
      </c>
      <c r="E91" s="34"/>
      <c r="F91" s="154" t="s">
        <v>1207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133</v>
      </c>
      <c r="AU91" s="19" t="s">
        <v>146</v>
      </c>
    </row>
    <row r="92" spans="1:65" s="2" customFormat="1" ht="21.75" customHeight="1">
      <c r="A92" s="34"/>
      <c r="B92" s="139"/>
      <c r="C92" s="140" t="s">
        <v>131</v>
      </c>
      <c r="D92" s="140" t="s">
        <v>126</v>
      </c>
      <c r="E92" s="141" t="s">
        <v>1209</v>
      </c>
      <c r="F92" s="142" t="s">
        <v>1210</v>
      </c>
      <c r="G92" s="143" t="s">
        <v>295</v>
      </c>
      <c r="H92" s="144">
        <v>1</v>
      </c>
      <c r="I92" s="145"/>
      <c r="J92" s="146">
        <f>ROUND(I92*H92,2)</f>
        <v>0</v>
      </c>
      <c r="K92" s="142" t="s">
        <v>3</v>
      </c>
      <c r="L92" s="35"/>
      <c r="M92" s="147" t="s">
        <v>3</v>
      </c>
      <c r="N92" s="148" t="s">
        <v>39</v>
      </c>
      <c r="O92" s="55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131</v>
      </c>
      <c r="AT92" s="151" t="s">
        <v>126</v>
      </c>
      <c r="AU92" s="151" t="s">
        <v>146</v>
      </c>
      <c r="AY92" s="19" t="s">
        <v>124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9" t="s">
        <v>76</v>
      </c>
      <c r="BK92" s="152">
        <f>ROUND(I92*H92,2)</f>
        <v>0</v>
      </c>
      <c r="BL92" s="19" t="s">
        <v>131</v>
      </c>
      <c r="BM92" s="151" t="s">
        <v>1211</v>
      </c>
    </row>
    <row r="93" spans="1:47" s="2" customFormat="1" ht="12">
      <c r="A93" s="34"/>
      <c r="B93" s="35"/>
      <c r="C93" s="34"/>
      <c r="D93" s="153" t="s">
        <v>133</v>
      </c>
      <c r="E93" s="34"/>
      <c r="F93" s="154" t="s">
        <v>1210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133</v>
      </c>
      <c r="AU93" s="19" t="s">
        <v>146</v>
      </c>
    </row>
    <row r="94" spans="1:65" s="2" customFormat="1" ht="21.75" customHeight="1">
      <c r="A94" s="34"/>
      <c r="B94" s="139"/>
      <c r="C94" s="140" t="s">
        <v>157</v>
      </c>
      <c r="D94" s="140" t="s">
        <v>126</v>
      </c>
      <c r="E94" s="141" t="s">
        <v>1212</v>
      </c>
      <c r="F94" s="142" t="s">
        <v>1213</v>
      </c>
      <c r="G94" s="143" t="s">
        <v>295</v>
      </c>
      <c r="H94" s="144">
        <v>2</v>
      </c>
      <c r="I94" s="145"/>
      <c r="J94" s="146">
        <f>ROUND(I94*H94,2)</f>
        <v>0</v>
      </c>
      <c r="K94" s="142" t="s">
        <v>3</v>
      </c>
      <c r="L94" s="35"/>
      <c r="M94" s="147" t="s">
        <v>3</v>
      </c>
      <c r="N94" s="148" t="s">
        <v>39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131</v>
      </c>
      <c r="AT94" s="151" t="s">
        <v>126</v>
      </c>
      <c r="AU94" s="151" t="s">
        <v>146</v>
      </c>
      <c r="AY94" s="19" t="s">
        <v>124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76</v>
      </c>
      <c r="BK94" s="152">
        <f>ROUND(I94*H94,2)</f>
        <v>0</v>
      </c>
      <c r="BL94" s="19" t="s">
        <v>131</v>
      </c>
      <c r="BM94" s="151" t="s">
        <v>1214</v>
      </c>
    </row>
    <row r="95" spans="1:47" s="2" customFormat="1" ht="12">
      <c r="A95" s="34"/>
      <c r="B95" s="35"/>
      <c r="C95" s="34"/>
      <c r="D95" s="153" t="s">
        <v>133</v>
      </c>
      <c r="E95" s="34"/>
      <c r="F95" s="154" t="s">
        <v>1213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133</v>
      </c>
      <c r="AU95" s="19" t="s">
        <v>146</v>
      </c>
    </row>
    <row r="96" spans="1:47" s="2" customFormat="1" ht="146.25">
      <c r="A96" s="34"/>
      <c r="B96" s="35"/>
      <c r="C96" s="34"/>
      <c r="D96" s="153" t="s">
        <v>297</v>
      </c>
      <c r="E96" s="34"/>
      <c r="F96" s="197" t="s">
        <v>1215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297</v>
      </c>
      <c r="AU96" s="19" t="s">
        <v>146</v>
      </c>
    </row>
    <row r="97" spans="1:65" s="2" customFormat="1" ht="24.2" customHeight="1">
      <c r="A97" s="34"/>
      <c r="B97" s="139"/>
      <c r="C97" s="140" t="s">
        <v>165</v>
      </c>
      <c r="D97" s="140" t="s">
        <v>126</v>
      </c>
      <c r="E97" s="141" t="s">
        <v>1216</v>
      </c>
      <c r="F97" s="142" t="s">
        <v>1217</v>
      </c>
      <c r="G97" s="143" t="s">
        <v>295</v>
      </c>
      <c r="H97" s="144">
        <v>3</v>
      </c>
      <c r="I97" s="145"/>
      <c r="J97" s="146">
        <f>ROUND(I97*H97,2)</f>
        <v>0</v>
      </c>
      <c r="K97" s="142" t="s">
        <v>3</v>
      </c>
      <c r="L97" s="35"/>
      <c r="M97" s="147" t="s">
        <v>3</v>
      </c>
      <c r="N97" s="148" t="s">
        <v>39</v>
      </c>
      <c r="O97" s="55"/>
      <c r="P97" s="149">
        <f>O97*H97</f>
        <v>0</v>
      </c>
      <c r="Q97" s="149">
        <v>0</v>
      </c>
      <c r="R97" s="149">
        <f>Q97*H97</f>
        <v>0</v>
      </c>
      <c r="S97" s="149">
        <v>0</v>
      </c>
      <c r="T97" s="150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131</v>
      </c>
      <c r="AT97" s="151" t="s">
        <v>126</v>
      </c>
      <c r="AU97" s="151" t="s">
        <v>146</v>
      </c>
      <c r="AY97" s="19" t="s">
        <v>124</v>
      </c>
      <c r="BE97" s="152">
        <f>IF(N97="základní",J97,0)</f>
        <v>0</v>
      </c>
      <c r="BF97" s="152">
        <f>IF(N97="snížená",J97,0)</f>
        <v>0</v>
      </c>
      <c r="BG97" s="152">
        <f>IF(N97="zákl. přenesená",J97,0)</f>
        <v>0</v>
      </c>
      <c r="BH97" s="152">
        <f>IF(N97="sníž. přenesená",J97,0)</f>
        <v>0</v>
      </c>
      <c r="BI97" s="152">
        <f>IF(N97="nulová",J97,0)</f>
        <v>0</v>
      </c>
      <c r="BJ97" s="19" t="s">
        <v>76</v>
      </c>
      <c r="BK97" s="152">
        <f>ROUND(I97*H97,2)</f>
        <v>0</v>
      </c>
      <c r="BL97" s="19" t="s">
        <v>131</v>
      </c>
      <c r="BM97" s="151" t="s">
        <v>1218</v>
      </c>
    </row>
    <row r="98" spans="1:47" s="2" customFormat="1" ht="12">
      <c r="A98" s="34"/>
      <c r="B98" s="35"/>
      <c r="C98" s="34"/>
      <c r="D98" s="153" t="s">
        <v>133</v>
      </c>
      <c r="E98" s="34"/>
      <c r="F98" s="154" t="s">
        <v>1217</v>
      </c>
      <c r="G98" s="34"/>
      <c r="H98" s="34"/>
      <c r="I98" s="155"/>
      <c r="J98" s="34"/>
      <c r="K98" s="34"/>
      <c r="L98" s="35"/>
      <c r="M98" s="156"/>
      <c r="N98" s="157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9" t="s">
        <v>133</v>
      </c>
      <c r="AU98" s="19" t="s">
        <v>146</v>
      </c>
    </row>
    <row r="99" spans="1:65" s="2" customFormat="1" ht="21.75" customHeight="1">
      <c r="A99" s="34"/>
      <c r="B99" s="139"/>
      <c r="C99" s="140" t="s">
        <v>171</v>
      </c>
      <c r="D99" s="140" t="s">
        <v>126</v>
      </c>
      <c r="E99" s="141" t="s">
        <v>1219</v>
      </c>
      <c r="F99" s="142" t="s">
        <v>1220</v>
      </c>
      <c r="G99" s="143" t="s">
        <v>295</v>
      </c>
      <c r="H99" s="144">
        <v>1</v>
      </c>
      <c r="I99" s="145"/>
      <c r="J99" s="146">
        <f>ROUND(I99*H99,2)</f>
        <v>0</v>
      </c>
      <c r="K99" s="142" t="s">
        <v>3</v>
      </c>
      <c r="L99" s="35"/>
      <c r="M99" s="147" t="s">
        <v>3</v>
      </c>
      <c r="N99" s="148" t="s">
        <v>39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131</v>
      </c>
      <c r="AT99" s="151" t="s">
        <v>126</v>
      </c>
      <c r="AU99" s="151" t="s">
        <v>146</v>
      </c>
      <c r="AY99" s="19" t="s">
        <v>124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76</v>
      </c>
      <c r="BK99" s="152">
        <f>ROUND(I99*H99,2)</f>
        <v>0</v>
      </c>
      <c r="BL99" s="19" t="s">
        <v>131</v>
      </c>
      <c r="BM99" s="151" t="s">
        <v>1221</v>
      </c>
    </row>
    <row r="100" spans="1:47" s="2" customFormat="1" ht="12">
      <c r="A100" s="34"/>
      <c r="B100" s="35"/>
      <c r="C100" s="34"/>
      <c r="D100" s="153" t="s">
        <v>133</v>
      </c>
      <c r="E100" s="34"/>
      <c r="F100" s="154" t="s">
        <v>1220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133</v>
      </c>
      <c r="AU100" s="19" t="s">
        <v>146</v>
      </c>
    </row>
    <row r="101" spans="1:65" s="2" customFormat="1" ht="16.5" customHeight="1">
      <c r="A101" s="34"/>
      <c r="B101" s="139"/>
      <c r="C101" s="140" t="s">
        <v>162</v>
      </c>
      <c r="D101" s="140" t="s">
        <v>126</v>
      </c>
      <c r="E101" s="141" t="s">
        <v>1222</v>
      </c>
      <c r="F101" s="142" t="s">
        <v>1223</v>
      </c>
      <c r="G101" s="143" t="s">
        <v>342</v>
      </c>
      <c r="H101" s="144">
        <v>5</v>
      </c>
      <c r="I101" s="145"/>
      <c r="J101" s="146">
        <f>ROUND(I101*H101,2)</f>
        <v>0</v>
      </c>
      <c r="K101" s="142" t="s">
        <v>3</v>
      </c>
      <c r="L101" s="35"/>
      <c r="M101" s="147" t="s">
        <v>3</v>
      </c>
      <c r="N101" s="148" t="s">
        <v>39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131</v>
      </c>
      <c r="AT101" s="151" t="s">
        <v>126</v>
      </c>
      <c r="AU101" s="151" t="s">
        <v>146</v>
      </c>
      <c r="AY101" s="19" t="s">
        <v>124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9" t="s">
        <v>76</v>
      </c>
      <c r="BK101" s="152">
        <f>ROUND(I101*H101,2)</f>
        <v>0</v>
      </c>
      <c r="BL101" s="19" t="s">
        <v>131</v>
      </c>
      <c r="BM101" s="151" t="s">
        <v>1224</v>
      </c>
    </row>
    <row r="102" spans="1:47" s="2" customFormat="1" ht="12">
      <c r="A102" s="34"/>
      <c r="B102" s="35"/>
      <c r="C102" s="34"/>
      <c r="D102" s="153" t="s">
        <v>133</v>
      </c>
      <c r="E102" s="34"/>
      <c r="F102" s="154" t="s">
        <v>1223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9" t="s">
        <v>133</v>
      </c>
      <c r="AU102" s="19" t="s">
        <v>146</v>
      </c>
    </row>
    <row r="103" spans="1:47" s="2" customFormat="1" ht="58.5">
      <c r="A103" s="34"/>
      <c r="B103" s="35"/>
      <c r="C103" s="34"/>
      <c r="D103" s="153" t="s">
        <v>297</v>
      </c>
      <c r="E103" s="34"/>
      <c r="F103" s="197" t="s">
        <v>1225</v>
      </c>
      <c r="G103" s="34"/>
      <c r="H103" s="34"/>
      <c r="I103" s="155"/>
      <c r="J103" s="34"/>
      <c r="K103" s="34"/>
      <c r="L103" s="35"/>
      <c r="M103" s="156"/>
      <c r="N103" s="157"/>
      <c r="O103" s="55"/>
      <c r="P103" s="55"/>
      <c r="Q103" s="55"/>
      <c r="R103" s="55"/>
      <c r="S103" s="55"/>
      <c r="T103" s="56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9" t="s">
        <v>297</v>
      </c>
      <c r="AU103" s="19" t="s">
        <v>146</v>
      </c>
    </row>
    <row r="104" spans="1:65" s="2" customFormat="1" ht="16.5" customHeight="1">
      <c r="A104" s="34"/>
      <c r="B104" s="139"/>
      <c r="C104" s="140" t="s">
        <v>182</v>
      </c>
      <c r="D104" s="140" t="s">
        <v>126</v>
      </c>
      <c r="E104" s="141" t="s">
        <v>1226</v>
      </c>
      <c r="F104" s="142" t="s">
        <v>1227</v>
      </c>
      <c r="G104" s="143" t="s">
        <v>342</v>
      </c>
      <c r="H104" s="144">
        <v>1</v>
      </c>
      <c r="I104" s="145"/>
      <c r="J104" s="146">
        <f>ROUND(I104*H104,2)</f>
        <v>0</v>
      </c>
      <c r="K104" s="142" t="s">
        <v>3</v>
      </c>
      <c r="L104" s="35"/>
      <c r="M104" s="147" t="s">
        <v>3</v>
      </c>
      <c r="N104" s="148" t="s">
        <v>39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131</v>
      </c>
      <c r="AT104" s="151" t="s">
        <v>126</v>
      </c>
      <c r="AU104" s="151" t="s">
        <v>146</v>
      </c>
      <c r="AY104" s="19" t="s">
        <v>124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76</v>
      </c>
      <c r="BK104" s="152">
        <f>ROUND(I104*H104,2)</f>
        <v>0</v>
      </c>
      <c r="BL104" s="19" t="s">
        <v>131</v>
      </c>
      <c r="BM104" s="151" t="s">
        <v>1228</v>
      </c>
    </row>
    <row r="105" spans="1:47" s="2" customFormat="1" ht="12">
      <c r="A105" s="34"/>
      <c r="B105" s="35"/>
      <c r="C105" s="34"/>
      <c r="D105" s="153" t="s">
        <v>133</v>
      </c>
      <c r="E105" s="34"/>
      <c r="F105" s="154" t="s">
        <v>1227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133</v>
      </c>
      <c r="AU105" s="19" t="s">
        <v>146</v>
      </c>
    </row>
    <row r="106" spans="1:47" s="2" customFormat="1" ht="68.25">
      <c r="A106" s="34"/>
      <c r="B106" s="35"/>
      <c r="C106" s="34"/>
      <c r="D106" s="153" t="s">
        <v>297</v>
      </c>
      <c r="E106" s="34"/>
      <c r="F106" s="197" t="s">
        <v>1229</v>
      </c>
      <c r="G106" s="34"/>
      <c r="H106" s="34"/>
      <c r="I106" s="155"/>
      <c r="J106" s="34"/>
      <c r="K106" s="34"/>
      <c r="L106" s="35"/>
      <c r="M106" s="156"/>
      <c r="N106" s="157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297</v>
      </c>
      <c r="AU106" s="19" t="s">
        <v>146</v>
      </c>
    </row>
    <row r="107" spans="1:65" s="2" customFormat="1" ht="21.75" customHeight="1">
      <c r="A107" s="34"/>
      <c r="B107" s="139"/>
      <c r="C107" s="140" t="s">
        <v>188</v>
      </c>
      <c r="D107" s="140" t="s">
        <v>126</v>
      </c>
      <c r="E107" s="141" t="s">
        <v>1230</v>
      </c>
      <c r="F107" s="142" t="s">
        <v>1231</v>
      </c>
      <c r="G107" s="143" t="s">
        <v>295</v>
      </c>
      <c r="H107" s="144">
        <v>1</v>
      </c>
      <c r="I107" s="145"/>
      <c r="J107" s="146">
        <f>ROUND(I107*H107,2)</f>
        <v>0</v>
      </c>
      <c r="K107" s="142" t="s">
        <v>3</v>
      </c>
      <c r="L107" s="35"/>
      <c r="M107" s="147" t="s">
        <v>3</v>
      </c>
      <c r="N107" s="148" t="s">
        <v>39</v>
      </c>
      <c r="O107" s="55"/>
      <c r="P107" s="149">
        <f>O107*H107</f>
        <v>0</v>
      </c>
      <c r="Q107" s="149">
        <v>0</v>
      </c>
      <c r="R107" s="149">
        <f>Q107*H107</f>
        <v>0</v>
      </c>
      <c r="S107" s="149">
        <v>0</v>
      </c>
      <c r="T107" s="150">
        <f>S107*H107</f>
        <v>0</v>
      </c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R107" s="151" t="s">
        <v>131</v>
      </c>
      <c r="AT107" s="151" t="s">
        <v>126</v>
      </c>
      <c r="AU107" s="151" t="s">
        <v>146</v>
      </c>
      <c r="AY107" s="19" t="s">
        <v>124</v>
      </c>
      <c r="BE107" s="152">
        <f>IF(N107="základní",J107,0)</f>
        <v>0</v>
      </c>
      <c r="BF107" s="152">
        <f>IF(N107="snížená",J107,0)</f>
        <v>0</v>
      </c>
      <c r="BG107" s="152">
        <f>IF(N107="zákl. přenesená",J107,0)</f>
        <v>0</v>
      </c>
      <c r="BH107" s="152">
        <f>IF(N107="sníž. přenesená",J107,0)</f>
        <v>0</v>
      </c>
      <c r="BI107" s="152">
        <f>IF(N107="nulová",J107,0)</f>
        <v>0</v>
      </c>
      <c r="BJ107" s="19" t="s">
        <v>76</v>
      </c>
      <c r="BK107" s="152">
        <f>ROUND(I107*H107,2)</f>
        <v>0</v>
      </c>
      <c r="BL107" s="19" t="s">
        <v>131</v>
      </c>
      <c r="BM107" s="151" t="s">
        <v>1232</v>
      </c>
    </row>
    <row r="108" spans="1:47" s="2" customFormat="1" ht="12">
      <c r="A108" s="34"/>
      <c r="B108" s="35"/>
      <c r="C108" s="34"/>
      <c r="D108" s="153" t="s">
        <v>133</v>
      </c>
      <c r="E108" s="34"/>
      <c r="F108" s="154" t="s">
        <v>1231</v>
      </c>
      <c r="G108" s="34"/>
      <c r="H108" s="34"/>
      <c r="I108" s="155"/>
      <c r="J108" s="34"/>
      <c r="K108" s="34"/>
      <c r="L108" s="35"/>
      <c r="M108" s="156"/>
      <c r="N108" s="157"/>
      <c r="O108" s="55"/>
      <c r="P108" s="55"/>
      <c r="Q108" s="55"/>
      <c r="R108" s="55"/>
      <c r="S108" s="55"/>
      <c r="T108" s="56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T108" s="19" t="s">
        <v>133</v>
      </c>
      <c r="AU108" s="19" t="s">
        <v>146</v>
      </c>
    </row>
    <row r="109" spans="1:47" s="2" customFormat="1" ht="68.25">
      <c r="A109" s="34"/>
      <c r="B109" s="35"/>
      <c r="C109" s="34"/>
      <c r="D109" s="153" t="s">
        <v>297</v>
      </c>
      <c r="E109" s="34"/>
      <c r="F109" s="197" t="s">
        <v>1233</v>
      </c>
      <c r="G109" s="34"/>
      <c r="H109" s="34"/>
      <c r="I109" s="155"/>
      <c r="J109" s="34"/>
      <c r="K109" s="34"/>
      <c r="L109" s="35"/>
      <c r="M109" s="156"/>
      <c r="N109" s="157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9" t="s">
        <v>297</v>
      </c>
      <c r="AU109" s="19" t="s">
        <v>146</v>
      </c>
    </row>
    <row r="110" spans="1:65" s="2" customFormat="1" ht="21.75" customHeight="1">
      <c r="A110" s="34"/>
      <c r="B110" s="139"/>
      <c r="C110" s="140" t="s">
        <v>196</v>
      </c>
      <c r="D110" s="140" t="s">
        <v>126</v>
      </c>
      <c r="E110" s="141" t="s">
        <v>1234</v>
      </c>
      <c r="F110" s="142" t="s">
        <v>1235</v>
      </c>
      <c r="G110" s="143" t="s">
        <v>295</v>
      </c>
      <c r="H110" s="144">
        <v>1</v>
      </c>
      <c r="I110" s="145"/>
      <c r="J110" s="146">
        <f>ROUND(I110*H110,2)</f>
        <v>0</v>
      </c>
      <c r="K110" s="142" t="s">
        <v>3</v>
      </c>
      <c r="L110" s="35"/>
      <c r="M110" s="147" t="s">
        <v>3</v>
      </c>
      <c r="N110" s="148" t="s">
        <v>39</v>
      </c>
      <c r="O110" s="55"/>
      <c r="P110" s="149">
        <f>O110*H110</f>
        <v>0</v>
      </c>
      <c r="Q110" s="149">
        <v>0</v>
      </c>
      <c r="R110" s="149">
        <f>Q110*H110</f>
        <v>0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131</v>
      </c>
      <c r="AT110" s="151" t="s">
        <v>126</v>
      </c>
      <c r="AU110" s="151" t="s">
        <v>146</v>
      </c>
      <c r="AY110" s="19" t="s">
        <v>124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9" t="s">
        <v>76</v>
      </c>
      <c r="BK110" s="152">
        <f>ROUND(I110*H110,2)</f>
        <v>0</v>
      </c>
      <c r="BL110" s="19" t="s">
        <v>131</v>
      </c>
      <c r="BM110" s="151" t="s">
        <v>1236</v>
      </c>
    </row>
    <row r="111" spans="1:47" s="2" customFormat="1" ht="12">
      <c r="A111" s="34"/>
      <c r="B111" s="35"/>
      <c r="C111" s="34"/>
      <c r="D111" s="153" t="s">
        <v>133</v>
      </c>
      <c r="E111" s="34"/>
      <c r="F111" s="154" t="s">
        <v>1235</v>
      </c>
      <c r="G111" s="34"/>
      <c r="H111" s="34"/>
      <c r="I111" s="155"/>
      <c r="J111" s="34"/>
      <c r="K111" s="34"/>
      <c r="L111" s="35"/>
      <c r="M111" s="156"/>
      <c r="N111" s="157"/>
      <c r="O111" s="55"/>
      <c r="P111" s="55"/>
      <c r="Q111" s="55"/>
      <c r="R111" s="55"/>
      <c r="S111" s="55"/>
      <c r="T111" s="56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T111" s="19" t="s">
        <v>133</v>
      </c>
      <c r="AU111" s="19" t="s">
        <v>146</v>
      </c>
    </row>
    <row r="112" spans="1:47" s="2" customFormat="1" ht="68.25">
      <c r="A112" s="34"/>
      <c r="B112" s="35"/>
      <c r="C112" s="34"/>
      <c r="D112" s="153" t="s">
        <v>297</v>
      </c>
      <c r="E112" s="34"/>
      <c r="F112" s="197" t="s">
        <v>1237</v>
      </c>
      <c r="G112" s="34"/>
      <c r="H112" s="34"/>
      <c r="I112" s="155"/>
      <c r="J112" s="34"/>
      <c r="K112" s="34"/>
      <c r="L112" s="35"/>
      <c r="M112" s="156"/>
      <c r="N112" s="157"/>
      <c r="O112" s="55"/>
      <c r="P112" s="55"/>
      <c r="Q112" s="55"/>
      <c r="R112" s="55"/>
      <c r="S112" s="55"/>
      <c r="T112" s="56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9" t="s">
        <v>297</v>
      </c>
      <c r="AU112" s="19" t="s">
        <v>146</v>
      </c>
    </row>
    <row r="113" spans="1:65" s="2" customFormat="1" ht="16.5" customHeight="1">
      <c r="A113" s="34"/>
      <c r="B113" s="139"/>
      <c r="C113" s="140" t="s">
        <v>282</v>
      </c>
      <c r="D113" s="140" t="s">
        <v>126</v>
      </c>
      <c r="E113" s="141" t="s">
        <v>1238</v>
      </c>
      <c r="F113" s="142" t="s">
        <v>1239</v>
      </c>
      <c r="G113" s="143" t="s">
        <v>342</v>
      </c>
      <c r="H113" s="144">
        <v>2</v>
      </c>
      <c r="I113" s="145"/>
      <c r="J113" s="146">
        <f>ROUND(I113*H113,2)</f>
        <v>0</v>
      </c>
      <c r="K113" s="142" t="s">
        <v>3</v>
      </c>
      <c r="L113" s="35"/>
      <c r="M113" s="147" t="s">
        <v>3</v>
      </c>
      <c r="N113" s="148" t="s">
        <v>39</v>
      </c>
      <c r="O113" s="55"/>
      <c r="P113" s="149">
        <f>O113*H113</f>
        <v>0</v>
      </c>
      <c r="Q113" s="149">
        <v>0</v>
      </c>
      <c r="R113" s="149">
        <f>Q113*H113</f>
        <v>0</v>
      </c>
      <c r="S113" s="149">
        <v>0</v>
      </c>
      <c r="T113" s="150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51" t="s">
        <v>131</v>
      </c>
      <c r="AT113" s="151" t="s">
        <v>126</v>
      </c>
      <c r="AU113" s="151" t="s">
        <v>146</v>
      </c>
      <c r="AY113" s="19" t="s">
        <v>124</v>
      </c>
      <c r="BE113" s="152">
        <f>IF(N113="základní",J113,0)</f>
        <v>0</v>
      </c>
      <c r="BF113" s="152">
        <f>IF(N113="snížená",J113,0)</f>
        <v>0</v>
      </c>
      <c r="BG113" s="152">
        <f>IF(N113="zákl. přenesená",J113,0)</f>
        <v>0</v>
      </c>
      <c r="BH113" s="152">
        <f>IF(N113="sníž. přenesená",J113,0)</f>
        <v>0</v>
      </c>
      <c r="BI113" s="152">
        <f>IF(N113="nulová",J113,0)</f>
        <v>0</v>
      </c>
      <c r="BJ113" s="19" t="s">
        <v>76</v>
      </c>
      <c r="BK113" s="152">
        <f>ROUND(I113*H113,2)</f>
        <v>0</v>
      </c>
      <c r="BL113" s="19" t="s">
        <v>131</v>
      </c>
      <c r="BM113" s="151" t="s">
        <v>1240</v>
      </c>
    </row>
    <row r="114" spans="1:47" s="2" customFormat="1" ht="12">
      <c r="A114" s="34"/>
      <c r="B114" s="35"/>
      <c r="C114" s="34"/>
      <c r="D114" s="153" t="s">
        <v>133</v>
      </c>
      <c r="E114" s="34"/>
      <c r="F114" s="154" t="s">
        <v>1239</v>
      </c>
      <c r="G114" s="34"/>
      <c r="H114" s="34"/>
      <c r="I114" s="155"/>
      <c r="J114" s="34"/>
      <c r="K114" s="34"/>
      <c r="L114" s="35"/>
      <c r="M114" s="156"/>
      <c r="N114" s="157"/>
      <c r="O114" s="55"/>
      <c r="P114" s="55"/>
      <c r="Q114" s="55"/>
      <c r="R114" s="55"/>
      <c r="S114" s="55"/>
      <c r="T114" s="56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9" t="s">
        <v>133</v>
      </c>
      <c r="AU114" s="19" t="s">
        <v>146</v>
      </c>
    </row>
    <row r="115" spans="1:47" s="2" customFormat="1" ht="39">
      <c r="A115" s="34"/>
      <c r="B115" s="35"/>
      <c r="C115" s="34"/>
      <c r="D115" s="153" t="s">
        <v>297</v>
      </c>
      <c r="E115" s="34"/>
      <c r="F115" s="197" t="s">
        <v>1241</v>
      </c>
      <c r="G115" s="34"/>
      <c r="H115" s="34"/>
      <c r="I115" s="155"/>
      <c r="J115" s="34"/>
      <c r="K115" s="34"/>
      <c r="L115" s="35"/>
      <c r="M115" s="156"/>
      <c r="N115" s="157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297</v>
      </c>
      <c r="AU115" s="19" t="s">
        <v>146</v>
      </c>
    </row>
    <row r="116" spans="1:65" s="2" customFormat="1" ht="24.2" customHeight="1">
      <c r="A116" s="34"/>
      <c r="B116" s="139"/>
      <c r="C116" s="140" t="s">
        <v>292</v>
      </c>
      <c r="D116" s="140" t="s">
        <v>126</v>
      </c>
      <c r="E116" s="141" t="s">
        <v>1242</v>
      </c>
      <c r="F116" s="142" t="s">
        <v>1243</v>
      </c>
      <c r="G116" s="143" t="s">
        <v>342</v>
      </c>
      <c r="H116" s="144">
        <v>1</v>
      </c>
      <c r="I116" s="145"/>
      <c r="J116" s="146">
        <f>ROUND(I116*H116,2)</f>
        <v>0</v>
      </c>
      <c r="K116" s="142" t="s">
        <v>3</v>
      </c>
      <c r="L116" s="35"/>
      <c r="M116" s="147" t="s">
        <v>3</v>
      </c>
      <c r="N116" s="148" t="s">
        <v>39</v>
      </c>
      <c r="O116" s="55"/>
      <c r="P116" s="149">
        <f>O116*H116</f>
        <v>0</v>
      </c>
      <c r="Q116" s="149">
        <v>0</v>
      </c>
      <c r="R116" s="149">
        <f>Q116*H116</f>
        <v>0</v>
      </c>
      <c r="S116" s="149">
        <v>0</v>
      </c>
      <c r="T116" s="15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131</v>
      </c>
      <c r="AT116" s="151" t="s">
        <v>126</v>
      </c>
      <c r="AU116" s="151" t="s">
        <v>146</v>
      </c>
      <c r="AY116" s="19" t="s">
        <v>124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9" t="s">
        <v>76</v>
      </c>
      <c r="BK116" s="152">
        <f>ROUND(I116*H116,2)</f>
        <v>0</v>
      </c>
      <c r="BL116" s="19" t="s">
        <v>131</v>
      </c>
      <c r="BM116" s="151" t="s">
        <v>1244</v>
      </c>
    </row>
    <row r="117" spans="1:47" s="2" customFormat="1" ht="12">
      <c r="A117" s="34"/>
      <c r="B117" s="35"/>
      <c r="C117" s="34"/>
      <c r="D117" s="153" t="s">
        <v>133</v>
      </c>
      <c r="E117" s="34"/>
      <c r="F117" s="154" t="s">
        <v>1245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9" t="s">
        <v>133</v>
      </c>
      <c r="AU117" s="19" t="s">
        <v>146</v>
      </c>
    </row>
    <row r="118" spans="1:47" s="2" customFormat="1" ht="29.25">
      <c r="A118" s="34"/>
      <c r="B118" s="35"/>
      <c r="C118" s="34"/>
      <c r="D118" s="153" t="s">
        <v>297</v>
      </c>
      <c r="E118" s="34"/>
      <c r="F118" s="197" t="s">
        <v>1246</v>
      </c>
      <c r="G118" s="34"/>
      <c r="H118" s="34"/>
      <c r="I118" s="155"/>
      <c r="J118" s="34"/>
      <c r="K118" s="34"/>
      <c r="L118" s="35"/>
      <c r="M118" s="156"/>
      <c r="N118" s="157"/>
      <c r="O118" s="55"/>
      <c r="P118" s="55"/>
      <c r="Q118" s="55"/>
      <c r="R118" s="55"/>
      <c r="S118" s="55"/>
      <c r="T118" s="56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9" t="s">
        <v>297</v>
      </c>
      <c r="AU118" s="19" t="s">
        <v>146</v>
      </c>
    </row>
    <row r="119" spans="1:65" s="2" customFormat="1" ht="21.75" customHeight="1">
      <c r="A119" s="34"/>
      <c r="B119" s="139"/>
      <c r="C119" s="140" t="s">
        <v>300</v>
      </c>
      <c r="D119" s="140" t="s">
        <v>126</v>
      </c>
      <c r="E119" s="141" t="s">
        <v>1247</v>
      </c>
      <c r="F119" s="142" t="s">
        <v>1248</v>
      </c>
      <c r="G119" s="143" t="s">
        <v>295</v>
      </c>
      <c r="H119" s="144">
        <v>2</v>
      </c>
      <c r="I119" s="145"/>
      <c r="J119" s="146">
        <f>ROUND(I119*H119,2)</f>
        <v>0</v>
      </c>
      <c r="K119" s="142" t="s">
        <v>3</v>
      </c>
      <c r="L119" s="35"/>
      <c r="M119" s="147" t="s">
        <v>3</v>
      </c>
      <c r="N119" s="148" t="s">
        <v>39</v>
      </c>
      <c r="O119" s="55"/>
      <c r="P119" s="149">
        <f>O119*H119</f>
        <v>0</v>
      </c>
      <c r="Q119" s="149">
        <v>0</v>
      </c>
      <c r="R119" s="149">
        <f>Q119*H119</f>
        <v>0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131</v>
      </c>
      <c r="AT119" s="151" t="s">
        <v>126</v>
      </c>
      <c r="AU119" s="151" t="s">
        <v>146</v>
      </c>
      <c r="AY119" s="19" t="s">
        <v>124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76</v>
      </c>
      <c r="BK119" s="152">
        <f>ROUND(I119*H119,2)</f>
        <v>0</v>
      </c>
      <c r="BL119" s="19" t="s">
        <v>131</v>
      </c>
      <c r="BM119" s="151" t="s">
        <v>1249</v>
      </c>
    </row>
    <row r="120" spans="1:47" s="2" customFormat="1" ht="12">
      <c r="A120" s="34"/>
      <c r="B120" s="35"/>
      <c r="C120" s="34"/>
      <c r="D120" s="153" t="s">
        <v>133</v>
      </c>
      <c r="E120" s="34"/>
      <c r="F120" s="154" t="s">
        <v>1250</v>
      </c>
      <c r="G120" s="34"/>
      <c r="H120" s="34"/>
      <c r="I120" s="155"/>
      <c r="J120" s="34"/>
      <c r="K120" s="34"/>
      <c r="L120" s="35"/>
      <c r="M120" s="156"/>
      <c r="N120" s="157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133</v>
      </c>
      <c r="AU120" s="19" t="s">
        <v>146</v>
      </c>
    </row>
    <row r="121" spans="1:47" s="2" customFormat="1" ht="39">
      <c r="A121" s="34"/>
      <c r="B121" s="35"/>
      <c r="C121" s="34"/>
      <c r="D121" s="153" t="s">
        <v>297</v>
      </c>
      <c r="E121" s="34"/>
      <c r="F121" s="197" t="s">
        <v>1251</v>
      </c>
      <c r="G121" s="34"/>
      <c r="H121" s="34"/>
      <c r="I121" s="155"/>
      <c r="J121" s="34"/>
      <c r="K121" s="34"/>
      <c r="L121" s="35"/>
      <c r="M121" s="156"/>
      <c r="N121" s="157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9" t="s">
        <v>297</v>
      </c>
      <c r="AU121" s="19" t="s">
        <v>146</v>
      </c>
    </row>
    <row r="122" spans="1:65" s="2" customFormat="1" ht="24.2" customHeight="1">
      <c r="A122" s="34"/>
      <c r="B122" s="139"/>
      <c r="C122" s="140" t="s">
        <v>9</v>
      </c>
      <c r="D122" s="140" t="s">
        <v>126</v>
      </c>
      <c r="E122" s="141" t="s">
        <v>1252</v>
      </c>
      <c r="F122" s="142" t="s">
        <v>1253</v>
      </c>
      <c r="G122" s="143" t="s">
        <v>342</v>
      </c>
      <c r="H122" s="144">
        <v>1</v>
      </c>
      <c r="I122" s="145"/>
      <c r="J122" s="146">
        <f>ROUND(I122*H122,2)</f>
        <v>0</v>
      </c>
      <c r="K122" s="142" t="s">
        <v>3</v>
      </c>
      <c r="L122" s="35"/>
      <c r="M122" s="147" t="s">
        <v>3</v>
      </c>
      <c r="N122" s="148" t="s">
        <v>39</v>
      </c>
      <c r="O122" s="55"/>
      <c r="P122" s="149">
        <f>O122*H122</f>
        <v>0</v>
      </c>
      <c r="Q122" s="149">
        <v>0</v>
      </c>
      <c r="R122" s="149">
        <f>Q122*H122</f>
        <v>0</v>
      </c>
      <c r="S122" s="149">
        <v>0</v>
      </c>
      <c r="T122" s="150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51" t="s">
        <v>131</v>
      </c>
      <c r="AT122" s="151" t="s">
        <v>126</v>
      </c>
      <c r="AU122" s="151" t="s">
        <v>146</v>
      </c>
      <c r="AY122" s="19" t="s">
        <v>124</v>
      </c>
      <c r="BE122" s="152">
        <f>IF(N122="základní",J122,0)</f>
        <v>0</v>
      </c>
      <c r="BF122" s="152">
        <f>IF(N122="snížená",J122,0)</f>
        <v>0</v>
      </c>
      <c r="BG122" s="152">
        <f>IF(N122="zákl. přenesená",J122,0)</f>
        <v>0</v>
      </c>
      <c r="BH122" s="152">
        <f>IF(N122="sníž. přenesená",J122,0)</f>
        <v>0</v>
      </c>
      <c r="BI122" s="152">
        <f>IF(N122="nulová",J122,0)</f>
        <v>0</v>
      </c>
      <c r="BJ122" s="19" t="s">
        <v>76</v>
      </c>
      <c r="BK122" s="152">
        <f>ROUND(I122*H122,2)</f>
        <v>0</v>
      </c>
      <c r="BL122" s="19" t="s">
        <v>131</v>
      </c>
      <c r="BM122" s="151" t="s">
        <v>1254</v>
      </c>
    </row>
    <row r="123" spans="1:47" s="2" customFormat="1" ht="12">
      <c r="A123" s="34"/>
      <c r="B123" s="35"/>
      <c r="C123" s="34"/>
      <c r="D123" s="153" t="s">
        <v>133</v>
      </c>
      <c r="E123" s="34"/>
      <c r="F123" s="154" t="s">
        <v>1255</v>
      </c>
      <c r="G123" s="34"/>
      <c r="H123" s="34"/>
      <c r="I123" s="155"/>
      <c r="J123" s="34"/>
      <c r="K123" s="34"/>
      <c r="L123" s="35"/>
      <c r="M123" s="156"/>
      <c r="N123" s="157"/>
      <c r="O123" s="55"/>
      <c r="P123" s="55"/>
      <c r="Q123" s="55"/>
      <c r="R123" s="55"/>
      <c r="S123" s="55"/>
      <c r="T123" s="56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9" t="s">
        <v>133</v>
      </c>
      <c r="AU123" s="19" t="s">
        <v>146</v>
      </c>
    </row>
    <row r="124" spans="1:47" s="2" customFormat="1" ht="29.25">
      <c r="A124" s="34"/>
      <c r="B124" s="35"/>
      <c r="C124" s="34"/>
      <c r="D124" s="153" t="s">
        <v>297</v>
      </c>
      <c r="E124" s="34"/>
      <c r="F124" s="197" t="s">
        <v>1256</v>
      </c>
      <c r="G124" s="34"/>
      <c r="H124" s="34"/>
      <c r="I124" s="155"/>
      <c r="J124" s="34"/>
      <c r="K124" s="34"/>
      <c r="L124" s="35"/>
      <c r="M124" s="156"/>
      <c r="N124" s="157"/>
      <c r="O124" s="55"/>
      <c r="P124" s="55"/>
      <c r="Q124" s="55"/>
      <c r="R124" s="55"/>
      <c r="S124" s="55"/>
      <c r="T124" s="56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9" t="s">
        <v>297</v>
      </c>
      <c r="AU124" s="19" t="s">
        <v>146</v>
      </c>
    </row>
    <row r="125" spans="1:65" s="2" customFormat="1" ht="16.5" customHeight="1">
      <c r="A125" s="34"/>
      <c r="B125" s="139"/>
      <c r="C125" s="140" t="s">
        <v>310</v>
      </c>
      <c r="D125" s="140" t="s">
        <v>126</v>
      </c>
      <c r="E125" s="141" t="s">
        <v>1257</v>
      </c>
      <c r="F125" s="142" t="s">
        <v>1258</v>
      </c>
      <c r="G125" s="143" t="s">
        <v>342</v>
      </c>
      <c r="H125" s="144">
        <v>1</v>
      </c>
      <c r="I125" s="145"/>
      <c r="J125" s="146">
        <f>ROUND(I125*H125,2)</f>
        <v>0</v>
      </c>
      <c r="K125" s="142" t="s">
        <v>3</v>
      </c>
      <c r="L125" s="35"/>
      <c r="M125" s="147" t="s">
        <v>3</v>
      </c>
      <c r="N125" s="148" t="s">
        <v>39</v>
      </c>
      <c r="O125" s="55"/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51" t="s">
        <v>131</v>
      </c>
      <c r="AT125" s="151" t="s">
        <v>126</v>
      </c>
      <c r="AU125" s="151" t="s">
        <v>146</v>
      </c>
      <c r="AY125" s="19" t="s">
        <v>124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9" t="s">
        <v>76</v>
      </c>
      <c r="BK125" s="152">
        <f>ROUND(I125*H125,2)</f>
        <v>0</v>
      </c>
      <c r="BL125" s="19" t="s">
        <v>131</v>
      </c>
      <c r="BM125" s="151" t="s">
        <v>1259</v>
      </c>
    </row>
    <row r="126" spans="1:47" s="2" customFormat="1" ht="12">
      <c r="A126" s="34"/>
      <c r="B126" s="35"/>
      <c r="C126" s="34"/>
      <c r="D126" s="153" t="s">
        <v>133</v>
      </c>
      <c r="E126" s="34"/>
      <c r="F126" s="154" t="s">
        <v>1258</v>
      </c>
      <c r="G126" s="34"/>
      <c r="H126" s="34"/>
      <c r="I126" s="155"/>
      <c r="J126" s="34"/>
      <c r="K126" s="34"/>
      <c r="L126" s="35"/>
      <c r="M126" s="156"/>
      <c r="N126" s="157"/>
      <c r="O126" s="55"/>
      <c r="P126" s="55"/>
      <c r="Q126" s="55"/>
      <c r="R126" s="55"/>
      <c r="S126" s="55"/>
      <c r="T126" s="5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9" t="s">
        <v>133</v>
      </c>
      <c r="AU126" s="19" t="s">
        <v>146</v>
      </c>
    </row>
    <row r="127" spans="1:65" s="2" customFormat="1" ht="21.75" customHeight="1">
      <c r="A127" s="34"/>
      <c r="B127" s="139"/>
      <c r="C127" s="140" t="s">
        <v>326</v>
      </c>
      <c r="D127" s="140" t="s">
        <v>126</v>
      </c>
      <c r="E127" s="141" t="s">
        <v>1260</v>
      </c>
      <c r="F127" s="142" t="s">
        <v>1261</v>
      </c>
      <c r="G127" s="143" t="s">
        <v>342</v>
      </c>
      <c r="H127" s="144">
        <v>1</v>
      </c>
      <c r="I127" s="145"/>
      <c r="J127" s="146">
        <f>ROUND(I127*H127,2)</f>
        <v>0</v>
      </c>
      <c r="K127" s="142" t="s">
        <v>3</v>
      </c>
      <c r="L127" s="35"/>
      <c r="M127" s="147" t="s">
        <v>3</v>
      </c>
      <c r="N127" s="148" t="s">
        <v>39</v>
      </c>
      <c r="O127" s="55"/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131</v>
      </c>
      <c r="AT127" s="151" t="s">
        <v>126</v>
      </c>
      <c r="AU127" s="151" t="s">
        <v>146</v>
      </c>
      <c r="AY127" s="19" t="s">
        <v>124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9" t="s">
        <v>76</v>
      </c>
      <c r="BK127" s="152">
        <f>ROUND(I127*H127,2)</f>
        <v>0</v>
      </c>
      <c r="BL127" s="19" t="s">
        <v>131</v>
      </c>
      <c r="BM127" s="151" t="s">
        <v>1262</v>
      </c>
    </row>
    <row r="128" spans="1:47" s="2" customFormat="1" ht="12">
      <c r="A128" s="34"/>
      <c r="B128" s="35"/>
      <c r="C128" s="34"/>
      <c r="D128" s="153" t="s">
        <v>133</v>
      </c>
      <c r="E128" s="34"/>
      <c r="F128" s="154" t="s">
        <v>1261</v>
      </c>
      <c r="G128" s="34"/>
      <c r="H128" s="34"/>
      <c r="I128" s="155"/>
      <c r="J128" s="34"/>
      <c r="K128" s="34"/>
      <c r="L128" s="35"/>
      <c r="M128" s="185"/>
      <c r="N128" s="186"/>
      <c r="O128" s="187"/>
      <c r="P128" s="187"/>
      <c r="Q128" s="187"/>
      <c r="R128" s="187"/>
      <c r="S128" s="187"/>
      <c r="T128" s="188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9" t="s">
        <v>133</v>
      </c>
      <c r="AU128" s="19" t="s">
        <v>146</v>
      </c>
    </row>
    <row r="129" spans="1:31" s="2" customFormat="1" ht="6.95" customHeight="1">
      <c r="A129" s="34"/>
      <c r="B129" s="44"/>
      <c r="C129" s="45"/>
      <c r="D129" s="45"/>
      <c r="E129" s="45"/>
      <c r="F129" s="45"/>
      <c r="G129" s="45"/>
      <c r="H129" s="45"/>
      <c r="I129" s="45"/>
      <c r="J129" s="45"/>
      <c r="K129" s="45"/>
      <c r="L129" s="35"/>
      <c r="M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</sheetData>
  <autoFilter ref="C81:K128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78"/>
  <sheetViews>
    <sheetView showGridLines="0" workbookViewId="0" topLeftCell="A4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96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1263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ROUND(J82,2)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ROUND((SUM(BE82:BE377)),2)</f>
        <v>0</v>
      </c>
      <c r="G33" s="34"/>
      <c r="H33" s="34"/>
      <c r="I33" s="98">
        <v>0.21</v>
      </c>
      <c r="J33" s="97">
        <f>ROUND(((SUM(BE82:BE377))*I33),2)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ROUND((SUM(BF82:BF377)),2)</f>
        <v>0</v>
      </c>
      <c r="G34" s="34"/>
      <c r="H34" s="34"/>
      <c r="I34" s="98">
        <v>0.15</v>
      </c>
      <c r="J34" s="97">
        <f>ROUND(((SUM(BF82:BF377))*I34),2)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ROUND((SUM(BG82:BG377)),2)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ROUND((SUM(BH82:BH377)),2)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ROUND((SUM(BI82:BI377)),2)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SO 07 - Sadové úpravy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J82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107</v>
      </c>
      <c r="E60" s="110"/>
      <c r="F60" s="110"/>
      <c r="G60" s="110"/>
      <c r="H60" s="110"/>
      <c r="I60" s="110"/>
      <c r="J60" s="111">
        <f>J83</f>
        <v>0</v>
      </c>
      <c r="L60" s="108"/>
    </row>
    <row r="61" spans="2:12" s="10" customFormat="1" ht="19.9" customHeight="1">
      <c r="B61" s="112"/>
      <c r="D61" s="113" t="s">
        <v>108</v>
      </c>
      <c r="E61" s="114"/>
      <c r="F61" s="114"/>
      <c r="G61" s="114"/>
      <c r="H61" s="114"/>
      <c r="I61" s="114"/>
      <c r="J61" s="115">
        <f>J84</f>
        <v>0</v>
      </c>
      <c r="L61" s="112"/>
    </row>
    <row r="62" spans="2:12" s="10" customFormat="1" ht="19.9" customHeight="1">
      <c r="B62" s="112"/>
      <c r="D62" s="113" t="s">
        <v>459</v>
      </c>
      <c r="E62" s="114"/>
      <c r="F62" s="114"/>
      <c r="G62" s="114"/>
      <c r="H62" s="114"/>
      <c r="I62" s="114"/>
      <c r="J62" s="115">
        <f>J374</f>
        <v>0</v>
      </c>
      <c r="L62" s="112"/>
    </row>
    <row r="63" spans="1:31" s="2" customFormat="1" ht="21.75" customHeight="1">
      <c r="A63" s="34"/>
      <c r="B63" s="35"/>
      <c r="C63" s="34"/>
      <c r="D63" s="34"/>
      <c r="E63" s="34"/>
      <c r="F63" s="34"/>
      <c r="G63" s="34"/>
      <c r="H63" s="34"/>
      <c r="I63" s="34"/>
      <c r="J63" s="34"/>
      <c r="K63" s="34"/>
      <c r="L63" s="91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4" spans="1:31" s="2" customFormat="1" ht="6.95" customHeight="1">
      <c r="A64" s="34"/>
      <c r="B64" s="44"/>
      <c r="C64" s="45"/>
      <c r="D64" s="45"/>
      <c r="E64" s="45"/>
      <c r="F64" s="45"/>
      <c r="G64" s="45"/>
      <c r="H64" s="45"/>
      <c r="I64" s="45"/>
      <c r="J64" s="45"/>
      <c r="K64" s="45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8" spans="1:31" s="2" customFormat="1" ht="6.95" customHeight="1">
      <c r="A68" s="34"/>
      <c r="B68" s="46"/>
      <c r="C68" s="47"/>
      <c r="D68" s="47"/>
      <c r="E68" s="47"/>
      <c r="F68" s="47"/>
      <c r="G68" s="47"/>
      <c r="H68" s="47"/>
      <c r="I68" s="47"/>
      <c r="J68" s="47"/>
      <c r="K68" s="47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24.95" customHeight="1">
      <c r="A69" s="34"/>
      <c r="B69" s="35"/>
      <c r="C69" s="23" t="s">
        <v>109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6.95" customHeight="1">
      <c r="A70" s="34"/>
      <c r="B70" s="35"/>
      <c r="C70" s="34"/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16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25" t="str">
        <f>E7</f>
        <v>MŠ Jirásková - zahrada</v>
      </c>
      <c r="F72" s="326"/>
      <c r="G72" s="326"/>
      <c r="H72" s="326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101</v>
      </c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4"/>
      <c r="D74" s="34"/>
      <c r="E74" s="315" t="str">
        <f>E9</f>
        <v>SO 07 - Sadové úpravy</v>
      </c>
      <c r="F74" s="324"/>
      <c r="G74" s="324"/>
      <c r="H74" s="32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20</v>
      </c>
      <c r="D76" s="34"/>
      <c r="E76" s="34"/>
      <c r="F76" s="27" t="str">
        <f>F12</f>
        <v xml:space="preserve"> </v>
      </c>
      <c r="G76" s="34"/>
      <c r="H76" s="34"/>
      <c r="I76" s="29" t="s">
        <v>22</v>
      </c>
      <c r="J76" s="52" t="str">
        <f>IF(J12="","",J12)</f>
        <v>11. 12. 2022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4"/>
      <c r="D77" s="34"/>
      <c r="E77" s="34"/>
      <c r="F77" s="34"/>
      <c r="G77" s="34"/>
      <c r="H77" s="34"/>
      <c r="I77" s="34"/>
      <c r="J77" s="34"/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24</v>
      </c>
      <c r="D78" s="34"/>
      <c r="E78" s="34"/>
      <c r="F78" s="27" t="str">
        <f>E15</f>
        <v xml:space="preserve"> </v>
      </c>
      <c r="G78" s="34"/>
      <c r="H78" s="34"/>
      <c r="I78" s="29" t="s">
        <v>29</v>
      </c>
      <c r="J78" s="32" t="str">
        <f>E21</f>
        <v xml:space="preserve"> </v>
      </c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27</v>
      </c>
      <c r="D79" s="34"/>
      <c r="E79" s="34"/>
      <c r="F79" s="27" t="str">
        <f>IF(E18="","",E18)</f>
        <v>Vyplň údaj</v>
      </c>
      <c r="G79" s="34"/>
      <c r="H79" s="34"/>
      <c r="I79" s="29" t="s">
        <v>31</v>
      </c>
      <c r="J79" s="32" t="str">
        <f>E24</f>
        <v xml:space="preserve"> 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16"/>
      <c r="B81" s="117"/>
      <c r="C81" s="118" t="s">
        <v>110</v>
      </c>
      <c r="D81" s="119" t="s">
        <v>53</v>
      </c>
      <c r="E81" s="119" t="s">
        <v>49</v>
      </c>
      <c r="F81" s="119" t="s">
        <v>50</v>
      </c>
      <c r="G81" s="119" t="s">
        <v>111</v>
      </c>
      <c r="H81" s="119" t="s">
        <v>112</v>
      </c>
      <c r="I81" s="119" t="s">
        <v>113</v>
      </c>
      <c r="J81" s="119" t="s">
        <v>105</v>
      </c>
      <c r="K81" s="120" t="s">
        <v>114</v>
      </c>
      <c r="L81" s="121"/>
      <c r="M81" s="59" t="s">
        <v>3</v>
      </c>
      <c r="N81" s="60" t="s">
        <v>38</v>
      </c>
      <c r="O81" s="60" t="s">
        <v>115</v>
      </c>
      <c r="P81" s="60" t="s">
        <v>116</v>
      </c>
      <c r="Q81" s="60" t="s">
        <v>117</v>
      </c>
      <c r="R81" s="60" t="s">
        <v>118</v>
      </c>
      <c r="S81" s="60" t="s">
        <v>119</v>
      </c>
      <c r="T81" s="61" t="s">
        <v>120</v>
      </c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</row>
    <row r="82" spans="1:63" s="2" customFormat="1" ht="22.9" customHeight="1">
      <c r="A82" s="34"/>
      <c r="B82" s="35"/>
      <c r="C82" s="66" t="s">
        <v>121</v>
      </c>
      <c r="D82" s="34"/>
      <c r="E82" s="34"/>
      <c r="F82" s="34"/>
      <c r="G82" s="34"/>
      <c r="H82" s="34"/>
      <c r="I82" s="34"/>
      <c r="J82" s="122">
        <f>BK82</f>
        <v>0</v>
      </c>
      <c r="K82" s="34"/>
      <c r="L82" s="35"/>
      <c r="M82" s="62"/>
      <c r="N82" s="53"/>
      <c r="O82" s="63"/>
      <c r="P82" s="123">
        <f>P83</f>
        <v>0</v>
      </c>
      <c r="Q82" s="63"/>
      <c r="R82" s="123">
        <f>R83</f>
        <v>6.172560000000001</v>
      </c>
      <c r="S82" s="63"/>
      <c r="T82" s="124">
        <f>T83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9" t="s">
        <v>67</v>
      </c>
      <c r="AU82" s="19" t="s">
        <v>106</v>
      </c>
      <c r="BK82" s="125">
        <f>BK83</f>
        <v>0</v>
      </c>
    </row>
    <row r="83" spans="2:63" s="12" customFormat="1" ht="25.9" customHeight="1">
      <c r="B83" s="126"/>
      <c r="D83" s="127" t="s">
        <v>67</v>
      </c>
      <c r="E83" s="128" t="s">
        <v>122</v>
      </c>
      <c r="F83" s="128" t="s">
        <v>123</v>
      </c>
      <c r="I83" s="129"/>
      <c r="J83" s="130">
        <f>BK83</f>
        <v>0</v>
      </c>
      <c r="L83" s="126"/>
      <c r="M83" s="131"/>
      <c r="N83" s="132"/>
      <c r="O83" s="132"/>
      <c r="P83" s="133">
        <f>P84+P374</f>
        <v>0</v>
      </c>
      <c r="Q83" s="132"/>
      <c r="R83" s="133">
        <f>R84+R374</f>
        <v>6.172560000000001</v>
      </c>
      <c r="S83" s="132"/>
      <c r="T83" s="134">
        <f>T84+T374</f>
        <v>0</v>
      </c>
      <c r="AR83" s="127" t="s">
        <v>76</v>
      </c>
      <c r="AT83" s="135" t="s">
        <v>67</v>
      </c>
      <c r="AU83" s="135" t="s">
        <v>68</v>
      </c>
      <c r="AY83" s="127" t="s">
        <v>124</v>
      </c>
      <c r="BK83" s="136">
        <f>BK84+BK374</f>
        <v>0</v>
      </c>
    </row>
    <row r="84" spans="2:63" s="12" customFormat="1" ht="22.9" customHeight="1">
      <c r="B84" s="126"/>
      <c r="D84" s="127" t="s">
        <v>67</v>
      </c>
      <c r="E84" s="137" t="s">
        <v>76</v>
      </c>
      <c r="F84" s="137" t="s">
        <v>125</v>
      </c>
      <c r="I84" s="129"/>
      <c r="J84" s="138">
        <f>BK84</f>
        <v>0</v>
      </c>
      <c r="L84" s="126"/>
      <c r="M84" s="131"/>
      <c r="N84" s="132"/>
      <c r="O84" s="132"/>
      <c r="P84" s="133">
        <f>SUM(P85:P373)</f>
        <v>0</v>
      </c>
      <c r="Q84" s="132"/>
      <c r="R84" s="133">
        <f>SUM(R85:R373)</f>
        <v>6.172560000000001</v>
      </c>
      <c r="S84" s="132"/>
      <c r="T84" s="134">
        <f>SUM(T85:T373)</f>
        <v>0</v>
      </c>
      <c r="AR84" s="127" t="s">
        <v>76</v>
      </c>
      <c r="AT84" s="135" t="s">
        <v>67</v>
      </c>
      <c r="AU84" s="135" t="s">
        <v>76</v>
      </c>
      <c r="AY84" s="127" t="s">
        <v>124</v>
      </c>
      <c r="BK84" s="136">
        <f>SUM(BK85:BK373)</f>
        <v>0</v>
      </c>
    </row>
    <row r="85" spans="1:65" s="2" customFormat="1" ht="37.9" customHeight="1">
      <c r="A85" s="34"/>
      <c r="B85" s="139"/>
      <c r="C85" s="140" t="s">
        <v>76</v>
      </c>
      <c r="D85" s="140" t="s">
        <v>126</v>
      </c>
      <c r="E85" s="141" t="s">
        <v>1264</v>
      </c>
      <c r="F85" s="142" t="s">
        <v>1265</v>
      </c>
      <c r="G85" s="143" t="s">
        <v>129</v>
      </c>
      <c r="H85" s="144">
        <v>412</v>
      </c>
      <c r="I85" s="145"/>
      <c r="J85" s="146">
        <f>ROUND(I85*H85,2)</f>
        <v>0</v>
      </c>
      <c r="K85" s="142" t="s">
        <v>130</v>
      </c>
      <c r="L85" s="35"/>
      <c r="M85" s="147" t="s">
        <v>3</v>
      </c>
      <c r="N85" s="148" t="s">
        <v>39</v>
      </c>
      <c r="O85" s="55"/>
      <c r="P85" s="149">
        <f>O85*H85</f>
        <v>0</v>
      </c>
      <c r="Q85" s="149">
        <v>0</v>
      </c>
      <c r="R85" s="149">
        <f>Q85*H85</f>
        <v>0</v>
      </c>
      <c r="S85" s="149">
        <v>0</v>
      </c>
      <c r="T85" s="150">
        <f>S85*H85</f>
        <v>0</v>
      </c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R85" s="151" t="s">
        <v>131</v>
      </c>
      <c r="AT85" s="151" t="s">
        <v>126</v>
      </c>
      <c r="AU85" s="151" t="s">
        <v>78</v>
      </c>
      <c r="AY85" s="19" t="s">
        <v>124</v>
      </c>
      <c r="BE85" s="152">
        <f>IF(N85="základní",J85,0)</f>
        <v>0</v>
      </c>
      <c r="BF85" s="152">
        <f>IF(N85="snížená",J85,0)</f>
        <v>0</v>
      </c>
      <c r="BG85" s="152">
        <f>IF(N85="zákl. přenesená",J85,0)</f>
        <v>0</v>
      </c>
      <c r="BH85" s="152">
        <f>IF(N85="sníž. přenesená",J85,0)</f>
        <v>0</v>
      </c>
      <c r="BI85" s="152">
        <f>IF(N85="nulová",J85,0)</f>
        <v>0</v>
      </c>
      <c r="BJ85" s="19" t="s">
        <v>76</v>
      </c>
      <c r="BK85" s="152">
        <f>ROUND(I85*H85,2)</f>
        <v>0</v>
      </c>
      <c r="BL85" s="19" t="s">
        <v>131</v>
      </c>
      <c r="BM85" s="151" t="s">
        <v>1266</v>
      </c>
    </row>
    <row r="86" spans="1:47" s="2" customFormat="1" ht="29.25">
      <c r="A86" s="34"/>
      <c r="B86" s="35"/>
      <c r="C86" s="34"/>
      <c r="D86" s="153" t="s">
        <v>133</v>
      </c>
      <c r="E86" s="34"/>
      <c r="F86" s="154" t="s">
        <v>1267</v>
      </c>
      <c r="G86" s="34"/>
      <c r="H86" s="34"/>
      <c r="I86" s="155"/>
      <c r="J86" s="34"/>
      <c r="K86" s="34"/>
      <c r="L86" s="35"/>
      <c r="M86" s="156"/>
      <c r="N86" s="157"/>
      <c r="O86" s="55"/>
      <c r="P86" s="55"/>
      <c r="Q86" s="55"/>
      <c r="R86" s="55"/>
      <c r="S86" s="55"/>
      <c r="T86" s="56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T86" s="19" t="s">
        <v>133</v>
      </c>
      <c r="AU86" s="19" t="s">
        <v>78</v>
      </c>
    </row>
    <row r="87" spans="1:47" s="2" customFormat="1" ht="12">
      <c r="A87" s="34"/>
      <c r="B87" s="35"/>
      <c r="C87" s="34"/>
      <c r="D87" s="158" t="s">
        <v>135</v>
      </c>
      <c r="E87" s="34"/>
      <c r="F87" s="159" t="s">
        <v>1268</v>
      </c>
      <c r="G87" s="34"/>
      <c r="H87" s="34"/>
      <c r="I87" s="155"/>
      <c r="J87" s="34"/>
      <c r="K87" s="34"/>
      <c r="L87" s="35"/>
      <c r="M87" s="156"/>
      <c r="N87" s="157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135</v>
      </c>
      <c r="AU87" s="19" t="s">
        <v>78</v>
      </c>
    </row>
    <row r="88" spans="1:65" s="2" customFormat="1" ht="24.2" customHeight="1">
      <c r="A88" s="34"/>
      <c r="B88" s="139"/>
      <c r="C88" s="140" t="s">
        <v>78</v>
      </c>
      <c r="D88" s="140" t="s">
        <v>126</v>
      </c>
      <c r="E88" s="141" t="s">
        <v>1269</v>
      </c>
      <c r="F88" s="142" t="s">
        <v>1270</v>
      </c>
      <c r="G88" s="143" t="s">
        <v>129</v>
      </c>
      <c r="H88" s="144">
        <v>412</v>
      </c>
      <c r="I88" s="145"/>
      <c r="J88" s="146">
        <f>ROUND(I88*H88,2)</f>
        <v>0</v>
      </c>
      <c r="K88" s="142" t="s">
        <v>130</v>
      </c>
      <c r="L88" s="35"/>
      <c r="M88" s="147" t="s">
        <v>3</v>
      </c>
      <c r="N88" s="148" t="s">
        <v>39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0</v>
      </c>
      <c r="T88" s="150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131</v>
      </c>
      <c r="AT88" s="151" t="s">
        <v>126</v>
      </c>
      <c r="AU88" s="151" t="s">
        <v>78</v>
      </c>
      <c r="AY88" s="19" t="s">
        <v>124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9" t="s">
        <v>76</v>
      </c>
      <c r="BK88" s="152">
        <f>ROUND(I88*H88,2)</f>
        <v>0</v>
      </c>
      <c r="BL88" s="19" t="s">
        <v>131</v>
      </c>
      <c r="BM88" s="151" t="s">
        <v>1271</v>
      </c>
    </row>
    <row r="89" spans="1:47" s="2" customFormat="1" ht="19.5">
      <c r="A89" s="34"/>
      <c r="B89" s="35"/>
      <c r="C89" s="34"/>
      <c r="D89" s="153" t="s">
        <v>133</v>
      </c>
      <c r="E89" s="34"/>
      <c r="F89" s="154" t="s">
        <v>1272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9" t="s">
        <v>133</v>
      </c>
      <c r="AU89" s="19" t="s">
        <v>78</v>
      </c>
    </row>
    <row r="90" spans="1:47" s="2" customFormat="1" ht="12">
      <c r="A90" s="34"/>
      <c r="B90" s="35"/>
      <c r="C90" s="34"/>
      <c r="D90" s="158" t="s">
        <v>135</v>
      </c>
      <c r="E90" s="34"/>
      <c r="F90" s="159" t="s">
        <v>1273</v>
      </c>
      <c r="G90" s="34"/>
      <c r="H90" s="34"/>
      <c r="I90" s="155"/>
      <c r="J90" s="34"/>
      <c r="K90" s="34"/>
      <c r="L90" s="35"/>
      <c r="M90" s="156"/>
      <c r="N90" s="157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135</v>
      </c>
      <c r="AU90" s="19" t="s">
        <v>78</v>
      </c>
    </row>
    <row r="91" spans="1:65" s="2" customFormat="1" ht="16.5" customHeight="1">
      <c r="A91" s="34"/>
      <c r="B91" s="139"/>
      <c r="C91" s="175" t="s">
        <v>146</v>
      </c>
      <c r="D91" s="175" t="s">
        <v>158</v>
      </c>
      <c r="E91" s="176" t="s">
        <v>1274</v>
      </c>
      <c r="F91" s="177" t="s">
        <v>1275</v>
      </c>
      <c r="G91" s="178" t="s">
        <v>820</v>
      </c>
      <c r="H91" s="179">
        <v>8.24</v>
      </c>
      <c r="I91" s="180"/>
      <c r="J91" s="181">
        <f>ROUND(I91*H91,2)</f>
        <v>0</v>
      </c>
      <c r="K91" s="177" t="s">
        <v>130</v>
      </c>
      <c r="L91" s="182"/>
      <c r="M91" s="183" t="s">
        <v>3</v>
      </c>
      <c r="N91" s="184" t="s">
        <v>39</v>
      </c>
      <c r="O91" s="55"/>
      <c r="P91" s="149">
        <f>O91*H91</f>
        <v>0</v>
      </c>
      <c r="Q91" s="149">
        <v>0.001</v>
      </c>
      <c r="R91" s="149">
        <f>Q91*H91</f>
        <v>0.00824</v>
      </c>
      <c r="S91" s="149">
        <v>0</v>
      </c>
      <c r="T91" s="150">
        <f>S91*H91</f>
        <v>0</v>
      </c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R91" s="151" t="s">
        <v>162</v>
      </c>
      <c r="AT91" s="151" t="s">
        <v>158</v>
      </c>
      <c r="AU91" s="151" t="s">
        <v>78</v>
      </c>
      <c r="AY91" s="19" t="s">
        <v>124</v>
      </c>
      <c r="BE91" s="152">
        <f>IF(N91="základní",J91,0)</f>
        <v>0</v>
      </c>
      <c r="BF91" s="152">
        <f>IF(N91="snížená",J91,0)</f>
        <v>0</v>
      </c>
      <c r="BG91" s="152">
        <f>IF(N91="zákl. přenesená",J91,0)</f>
        <v>0</v>
      </c>
      <c r="BH91" s="152">
        <f>IF(N91="sníž. přenesená",J91,0)</f>
        <v>0</v>
      </c>
      <c r="BI91" s="152">
        <f>IF(N91="nulová",J91,0)</f>
        <v>0</v>
      </c>
      <c r="BJ91" s="19" t="s">
        <v>76</v>
      </c>
      <c r="BK91" s="152">
        <f>ROUND(I91*H91,2)</f>
        <v>0</v>
      </c>
      <c r="BL91" s="19" t="s">
        <v>131</v>
      </c>
      <c r="BM91" s="151" t="s">
        <v>1276</v>
      </c>
    </row>
    <row r="92" spans="1:47" s="2" customFormat="1" ht="12">
      <c r="A92" s="34"/>
      <c r="B92" s="35"/>
      <c r="C92" s="34"/>
      <c r="D92" s="153" t="s">
        <v>133</v>
      </c>
      <c r="E92" s="34"/>
      <c r="F92" s="154" t="s">
        <v>1275</v>
      </c>
      <c r="G92" s="34"/>
      <c r="H92" s="34"/>
      <c r="I92" s="155"/>
      <c r="J92" s="34"/>
      <c r="K92" s="34"/>
      <c r="L92" s="35"/>
      <c r="M92" s="156"/>
      <c r="N92" s="157"/>
      <c r="O92" s="55"/>
      <c r="P92" s="55"/>
      <c r="Q92" s="55"/>
      <c r="R92" s="55"/>
      <c r="S92" s="55"/>
      <c r="T92" s="56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9" t="s">
        <v>133</v>
      </c>
      <c r="AU92" s="19" t="s">
        <v>78</v>
      </c>
    </row>
    <row r="93" spans="2:51" s="14" customFormat="1" ht="12">
      <c r="B93" s="167"/>
      <c r="D93" s="153" t="s">
        <v>137</v>
      </c>
      <c r="F93" s="169" t="s">
        <v>1277</v>
      </c>
      <c r="H93" s="170">
        <v>8.24</v>
      </c>
      <c r="I93" s="171"/>
      <c r="L93" s="167"/>
      <c r="M93" s="172"/>
      <c r="N93" s="173"/>
      <c r="O93" s="173"/>
      <c r="P93" s="173"/>
      <c r="Q93" s="173"/>
      <c r="R93" s="173"/>
      <c r="S93" s="173"/>
      <c r="T93" s="174"/>
      <c r="AT93" s="168" t="s">
        <v>137</v>
      </c>
      <c r="AU93" s="168" t="s">
        <v>78</v>
      </c>
      <c r="AV93" s="14" t="s">
        <v>78</v>
      </c>
      <c r="AW93" s="14" t="s">
        <v>4</v>
      </c>
      <c r="AX93" s="14" t="s">
        <v>76</v>
      </c>
      <c r="AY93" s="168" t="s">
        <v>124</v>
      </c>
    </row>
    <row r="94" spans="1:65" s="2" customFormat="1" ht="33" customHeight="1">
      <c r="A94" s="34"/>
      <c r="B94" s="139"/>
      <c r="C94" s="140" t="s">
        <v>131</v>
      </c>
      <c r="D94" s="140" t="s">
        <v>126</v>
      </c>
      <c r="E94" s="141" t="s">
        <v>1278</v>
      </c>
      <c r="F94" s="142" t="s">
        <v>1279</v>
      </c>
      <c r="G94" s="143" t="s">
        <v>129</v>
      </c>
      <c r="H94" s="144">
        <v>412</v>
      </c>
      <c r="I94" s="145"/>
      <c r="J94" s="146">
        <f>ROUND(I94*H94,2)</f>
        <v>0</v>
      </c>
      <c r="K94" s="142" t="s">
        <v>130</v>
      </c>
      <c r="L94" s="35"/>
      <c r="M94" s="147" t="s">
        <v>3</v>
      </c>
      <c r="N94" s="148" t="s">
        <v>39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131</v>
      </c>
      <c r="AT94" s="151" t="s">
        <v>126</v>
      </c>
      <c r="AU94" s="151" t="s">
        <v>78</v>
      </c>
      <c r="AY94" s="19" t="s">
        <v>124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76</v>
      </c>
      <c r="BK94" s="152">
        <f>ROUND(I94*H94,2)</f>
        <v>0</v>
      </c>
      <c r="BL94" s="19" t="s">
        <v>131</v>
      </c>
      <c r="BM94" s="151" t="s">
        <v>1280</v>
      </c>
    </row>
    <row r="95" spans="1:47" s="2" customFormat="1" ht="19.5">
      <c r="A95" s="34"/>
      <c r="B95" s="35"/>
      <c r="C95" s="34"/>
      <c r="D95" s="153" t="s">
        <v>133</v>
      </c>
      <c r="E95" s="34"/>
      <c r="F95" s="154" t="s">
        <v>1281</v>
      </c>
      <c r="G95" s="34"/>
      <c r="H95" s="34"/>
      <c r="I95" s="155"/>
      <c r="J95" s="34"/>
      <c r="K95" s="34"/>
      <c r="L95" s="35"/>
      <c r="M95" s="156"/>
      <c r="N95" s="157"/>
      <c r="O95" s="55"/>
      <c r="P95" s="55"/>
      <c r="Q95" s="55"/>
      <c r="R95" s="55"/>
      <c r="S95" s="55"/>
      <c r="T95" s="56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133</v>
      </c>
      <c r="AU95" s="19" t="s">
        <v>78</v>
      </c>
    </row>
    <row r="96" spans="1:47" s="2" customFormat="1" ht="12">
      <c r="A96" s="34"/>
      <c r="B96" s="35"/>
      <c r="C96" s="34"/>
      <c r="D96" s="158" t="s">
        <v>135</v>
      </c>
      <c r="E96" s="34"/>
      <c r="F96" s="159" t="s">
        <v>1282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9" t="s">
        <v>135</v>
      </c>
      <c r="AU96" s="19" t="s">
        <v>78</v>
      </c>
    </row>
    <row r="97" spans="2:51" s="13" customFormat="1" ht="12">
      <c r="B97" s="160"/>
      <c r="D97" s="153" t="s">
        <v>137</v>
      </c>
      <c r="E97" s="161" t="s">
        <v>3</v>
      </c>
      <c r="F97" s="162" t="s">
        <v>1283</v>
      </c>
      <c r="H97" s="161" t="s">
        <v>3</v>
      </c>
      <c r="I97" s="163"/>
      <c r="L97" s="160"/>
      <c r="M97" s="164"/>
      <c r="N97" s="165"/>
      <c r="O97" s="165"/>
      <c r="P97" s="165"/>
      <c r="Q97" s="165"/>
      <c r="R97" s="165"/>
      <c r="S97" s="165"/>
      <c r="T97" s="166"/>
      <c r="AT97" s="161" t="s">
        <v>137</v>
      </c>
      <c r="AU97" s="161" t="s">
        <v>78</v>
      </c>
      <c r="AV97" s="13" t="s">
        <v>76</v>
      </c>
      <c r="AW97" s="13" t="s">
        <v>30</v>
      </c>
      <c r="AX97" s="13" t="s">
        <v>68</v>
      </c>
      <c r="AY97" s="161" t="s">
        <v>124</v>
      </c>
    </row>
    <row r="98" spans="2:51" s="14" customFormat="1" ht="12">
      <c r="B98" s="167"/>
      <c r="D98" s="153" t="s">
        <v>137</v>
      </c>
      <c r="E98" s="168" t="s">
        <v>3</v>
      </c>
      <c r="F98" s="169" t="s">
        <v>1284</v>
      </c>
      <c r="H98" s="170">
        <v>412</v>
      </c>
      <c r="I98" s="171"/>
      <c r="L98" s="167"/>
      <c r="M98" s="172"/>
      <c r="N98" s="173"/>
      <c r="O98" s="173"/>
      <c r="P98" s="173"/>
      <c r="Q98" s="173"/>
      <c r="R98" s="173"/>
      <c r="S98" s="173"/>
      <c r="T98" s="174"/>
      <c r="AT98" s="168" t="s">
        <v>137</v>
      </c>
      <c r="AU98" s="168" t="s">
        <v>78</v>
      </c>
      <c r="AV98" s="14" t="s">
        <v>78</v>
      </c>
      <c r="AW98" s="14" t="s">
        <v>30</v>
      </c>
      <c r="AX98" s="14" t="s">
        <v>76</v>
      </c>
      <c r="AY98" s="168" t="s">
        <v>124</v>
      </c>
    </row>
    <row r="99" spans="1:65" s="2" customFormat="1" ht="16.5" customHeight="1">
      <c r="A99" s="34"/>
      <c r="B99" s="139"/>
      <c r="C99" s="175" t="s">
        <v>157</v>
      </c>
      <c r="D99" s="175" t="s">
        <v>158</v>
      </c>
      <c r="E99" s="176" t="s">
        <v>1285</v>
      </c>
      <c r="F99" s="177" t="s">
        <v>1286</v>
      </c>
      <c r="G99" s="178" t="s">
        <v>245</v>
      </c>
      <c r="H99" s="179">
        <v>0.63</v>
      </c>
      <c r="I99" s="180"/>
      <c r="J99" s="181">
        <f>ROUND(I99*H99,2)</f>
        <v>0</v>
      </c>
      <c r="K99" s="177" t="s">
        <v>130</v>
      </c>
      <c r="L99" s="182"/>
      <c r="M99" s="183" t="s">
        <v>3</v>
      </c>
      <c r="N99" s="184" t="s">
        <v>39</v>
      </c>
      <c r="O99" s="55"/>
      <c r="P99" s="149">
        <f>O99*H99</f>
        <v>0</v>
      </c>
      <c r="Q99" s="149">
        <v>0.21</v>
      </c>
      <c r="R99" s="149">
        <f>Q99*H99</f>
        <v>0.1323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162</v>
      </c>
      <c r="AT99" s="151" t="s">
        <v>158</v>
      </c>
      <c r="AU99" s="151" t="s">
        <v>78</v>
      </c>
      <c r="AY99" s="19" t="s">
        <v>124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9" t="s">
        <v>76</v>
      </c>
      <c r="BK99" s="152">
        <f>ROUND(I99*H99,2)</f>
        <v>0</v>
      </c>
      <c r="BL99" s="19" t="s">
        <v>131</v>
      </c>
      <c r="BM99" s="151" t="s">
        <v>1287</v>
      </c>
    </row>
    <row r="100" spans="1:47" s="2" customFormat="1" ht="12">
      <c r="A100" s="34"/>
      <c r="B100" s="35"/>
      <c r="C100" s="34"/>
      <c r="D100" s="153" t="s">
        <v>133</v>
      </c>
      <c r="E100" s="34"/>
      <c r="F100" s="154" t="s">
        <v>1286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9" t="s">
        <v>133</v>
      </c>
      <c r="AU100" s="19" t="s">
        <v>78</v>
      </c>
    </row>
    <row r="101" spans="2:51" s="13" customFormat="1" ht="12">
      <c r="B101" s="160"/>
      <c r="D101" s="153" t="s">
        <v>137</v>
      </c>
      <c r="E101" s="161" t="s">
        <v>3</v>
      </c>
      <c r="F101" s="162" t="s">
        <v>1283</v>
      </c>
      <c r="H101" s="161" t="s">
        <v>3</v>
      </c>
      <c r="I101" s="163"/>
      <c r="L101" s="160"/>
      <c r="M101" s="164"/>
      <c r="N101" s="165"/>
      <c r="O101" s="165"/>
      <c r="P101" s="165"/>
      <c r="Q101" s="165"/>
      <c r="R101" s="165"/>
      <c r="S101" s="165"/>
      <c r="T101" s="166"/>
      <c r="AT101" s="161" t="s">
        <v>137</v>
      </c>
      <c r="AU101" s="161" t="s">
        <v>78</v>
      </c>
      <c r="AV101" s="13" t="s">
        <v>76</v>
      </c>
      <c r="AW101" s="13" t="s">
        <v>30</v>
      </c>
      <c r="AX101" s="13" t="s">
        <v>68</v>
      </c>
      <c r="AY101" s="161" t="s">
        <v>124</v>
      </c>
    </row>
    <row r="102" spans="2:51" s="14" customFormat="1" ht="12">
      <c r="B102" s="167"/>
      <c r="D102" s="153" t="s">
        <v>137</v>
      </c>
      <c r="E102" s="168" t="s">
        <v>3</v>
      </c>
      <c r="F102" s="169" t="s">
        <v>1288</v>
      </c>
      <c r="H102" s="170">
        <v>12.36</v>
      </c>
      <c r="I102" s="171"/>
      <c r="L102" s="167"/>
      <c r="M102" s="172"/>
      <c r="N102" s="173"/>
      <c r="O102" s="173"/>
      <c r="P102" s="173"/>
      <c r="Q102" s="173"/>
      <c r="R102" s="173"/>
      <c r="S102" s="173"/>
      <c r="T102" s="174"/>
      <c r="AT102" s="168" t="s">
        <v>137</v>
      </c>
      <c r="AU102" s="168" t="s">
        <v>78</v>
      </c>
      <c r="AV102" s="14" t="s">
        <v>78</v>
      </c>
      <c r="AW102" s="14" t="s">
        <v>30</v>
      </c>
      <c r="AX102" s="14" t="s">
        <v>76</v>
      </c>
      <c r="AY102" s="168" t="s">
        <v>124</v>
      </c>
    </row>
    <row r="103" spans="2:51" s="14" customFormat="1" ht="12">
      <c r="B103" s="167"/>
      <c r="D103" s="153" t="s">
        <v>137</v>
      </c>
      <c r="F103" s="169" t="s">
        <v>1289</v>
      </c>
      <c r="H103" s="170">
        <v>0.63</v>
      </c>
      <c r="I103" s="171"/>
      <c r="L103" s="167"/>
      <c r="M103" s="172"/>
      <c r="N103" s="173"/>
      <c r="O103" s="173"/>
      <c r="P103" s="173"/>
      <c r="Q103" s="173"/>
      <c r="R103" s="173"/>
      <c r="S103" s="173"/>
      <c r="T103" s="174"/>
      <c r="AT103" s="168" t="s">
        <v>137</v>
      </c>
      <c r="AU103" s="168" t="s">
        <v>78</v>
      </c>
      <c r="AV103" s="14" t="s">
        <v>78</v>
      </c>
      <c r="AW103" s="14" t="s">
        <v>4</v>
      </c>
      <c r="AX103" s="14" t="s">
        <v>76</v>
      </c>
      <c r="AY103" s="168" t="s">
        <v>124</v>
      </c>
    </row>
    <row r="104" spans="1:65" s="2" customFormat="1" ht="37.9" customHeight="1">
      <c r="A104" s="34"/>
      <c r="B104" s="139"/>
      <c r="C104" s="140" t="s">
        <v>165</v>
      </c>
      <c r="D104" s="140" t="s">
        <v>126</v>
      </c>
      <c r="E104" s="141" t="s">
        <v>1290</v>
      </c>
      <c r="F104" s="142" t="s">
        <v>1291</v>
      </c>
      <c r="G104" s="143" t="s">
        <v>142</v>
      </c>
      <c r="H104" s="144">
        <v>7</v>
      </c>
      <c r="I104" s="145"/>
      <c r="J104" s="146">
        <f>ROUND(I104*H104,2)</f>
        <v>0</v>
      </c>
      <c r="K104" s="142" t="s">
        <v>130</v>
      </c>
      <c r="L104" s="35"/>
      <c r="M104" s="147" t="s">
        <v>3</v>
      </c>
      <c r="N104" s="148" t="s">
        <v>39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131</v>
      </c>
      <c r="AT104" s="151" t="s">
        <v>126</v>
      </c>
      <c r="AU104" s="151" t="s">
        <v>78</v>
      </c>
      <c r="AY104" s="19" t="s">
        <v>124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9" t="s">
        <v>76</v>
      </c>
      <c r="BK104" s="152">
        <f>ROUND(I104*H104,2)</f>
        <v>0</v>
      </c>
      <c r="BL104" s="19" t="s">
        <v>131</v>
      </c>
      <c r="BM104" s="151" t="s">
        <v>1292</v>
      </c>
    </row>
    <row r="105" spans="1:47" s="2" customFormat="1" ht="29.25">
      <c r="A105" s="34"/>
      <c r="B105" s="35"/>
      <c r="C105" s="34"/>
      <c r="D105" s="153" t="s">
        <v>133</v>
      </c>
      <c r="E105" s="34"/>
      <c r="F105" s="154" t="s">
        <v>1293</v>
      </c>
      <c r="G105" s="34"/>
      <c r="H105" s="34"/>
      <c r="I105" s="155"/>
      <c r="J105" s="34"/>
      <c r="K105" s="34"/>
      <c r="L105" s="35"/>
      <c r="M105" s="156"/>
      <c r="N105" s="157"/>
      <c r="O105" s="55"/>
      <c r="P105" s="55"/>
      <c r="Q105" s="55"/>
      <c r="R105" s="55"/>
      <c r="S105" s="55"/>
      <c r="T105" s="56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9" t="s">
        <v>133</v>
      </c>
      <c r="AU105" s="19" t="s">
        <v>78</v>
      </c>
    </row>
    <row r="106" spans="1:47" s="2" customFormat="1" ht="12">
      <c r="A106" s="34"/>
      <c r="B106" s="35"/>
      <c r="C106" s="34"/>
      <c r="D106" s="158" t="s">
        <v>135</v>
      </c>
      <c r="E106" s="34"/>
      <c r="F106" s="159" t="s">
        <v>1294</v>
      </c>
      <c r="G106" s="34"/>
      <c r="H106" s="34"/>
      <c r="I106" s="155"/>
      <c r="J106" s="34"/>
      <c r="K106" s="34"/>
      <c r="L106" s="35"/>
      <c r="M106" s="156"/>
      <c r="N106" s="157"/>
      <c r="O106" s="55"/>
      <c r="P106" s="55"/>
      <c r="Q106" s="55"/>
      <c r="R106" s="55"/>
      <c r="S106" s="55"/>
      <c r="T106" s="56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9" t="s">
        <v>135</v>
      </c>
      <c r="AU106" s="19" t="s">
        <v>78</v>
      </c>
    </row>
    <row r="107" spans="2:51" s="13" customFormat="1" ht="12">
      <c r="B107" s="160"/>
      <c r="D107" s="153" t="s">
        <v>137</v>
      </c>
      <c r="E107" s="161" t="s">
        <v>3</v>
      </c>
      <c r="F107" s="162" t="s">
        <v>1295</v>
      </c>
      <c r="H107" s="161" t="s">
        <v>3</v>
      </c>
      <c r="I107" s="163"/>
      <c r="L107" s="160"/>
      <c r="M107" s="164"/>
      <c r="N107" s="165"/>
      <c r="O107" s="165"/>
      <c r="P107" s="165"/>
      <c r="Q107" s="165"/>
      <c r="R107" s="165"/>
      <c r="S107" s="165"/>
      <c r="T107" s="166"/>
      <c r="AT107" s="161" t="s">
        <v>137</v>
      </c>
      <c r="AU107" s="161" t="s">
        <v>78</v>
      </c>
      <c r="AV107" s="13" t="s">
        <v>76</v>
      </c>
      <c r="AW107" s="13" t="s">
        <v>30</v>
      </c>
      <c r="AX107" s="13" t="s">
        <v>68</v>
      </c>
      <c r="AY107" s="161" t="s">
        <v>124</v>
      </c>
    </row>
    <row r="108" spans="2:51" s="14" customFormat="1" ht="12">
      <c r="B108" s="167"/>
      <c r="D108" s="153" t="s">
        <v>137</v>
      </c>
      <c r="E108" s="168" t="s">
        <v>3</v>
      </c>
      <c r="F108" s="169" t="s">
        <v>171</v>
      </c>
      <c r="H108" s="170">
        <v>7</v>
      </c>
      <c r="I108" s="171"/>
      <c r="L108" s="167"/>
      <c r="M108" s="172"/>
      <c r="N108" s="173"/>
      <c r="O108" s="173"/>
      <c r="P108" s="173"/>
      <c r="Q108" s="173"/>
      <c r="R108" s="173"/>
      <c r="S108" s="173"/>
      <c r="T108" s="174"/>
      <c r="AT108" s="168" t="s">
        <v>137</v>
      </c>
      <c r="AU108" s="168" t="s">
        <v>78</v>
      </c>
      <c r="AV108" s="14" t="s">
        <v>78</v>
      </c>
      <c r="AW108" s="14" t="s">
        <v>30</v>
      </c>
      <c r="AX108" s="14" t="s">
        <v>76</v>
      </c>
      <c r="AY108" s="168" t="s">
        <v>124</v>
      </c>
    </row>
    <row r="109" spans="1:65" s="2" customFormat="1" ht="16.5" customHeight="1">
      <c r="A109" s="34"/>
      <c r="B109" s="139"/>
      <c r="C109" s="175" t="s">
        <v>171</v>
      </c>
      <c r="D109" s="175" t="s">
        <v>158</v>
      </c>
      <c r="E109" s="176" t="s">
        <v>1296</v>
      </c>
      <c r="F109" s="177" t="s">
        <v>1297</v>
      </c>
      <c r="G109" s="178" t="s">
        <v>245</v>
      </c>
      <c r="H109" s="179">
        <v>1.05</v>
      </c>
      <c r="I109" s="180"/>
      <c r="J109" s="181">
        <f>ROUND(I109*H109,2)</f>
        <v>0</v>
      </c>
      <c r="K109" s="177" t="s">
        <v>130</v>
      </c>
      <c r="L109" s="182"/>
      <c r="M109" s="183" t="s">
        <v>3</v>
      </c>
      <c r="N109" s="184" t="s">
        <v>39</v>
      </c>
      <c r="O109" s="55"/>
      <c r="P109" s="149">
        <f>O109*H109</f>
        <v>0</v>
      </c>
      <c r="Q109" s="149">
        <v>0.22</v>
      </c>
      <c r="R109" s="149">
        <f>Q109*H109</f>
        <v>0.231</v>
      </c>
      <c r="S109" s="149">
        <v>0</v>
      </c>
      <c r="T109" s="150">
        <f>S109*H109</f>
        <v>0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51" t="s">
        <v>162</v>
      </c>
      <c r="AT109" s="151" t="s">
        <v>158</v>
      </c>
      <c r="AU109" s="151" t="s">
        <v>78</v>
      </c>
      <c r="AY109" s="19" t="s">
        <v>124</v>
      </c>
      <c r="BE109" s="152">
        <f>IF(N109="základní",J109,0)</f>
        <v>0</v>
      </c>
      <c r="BF109" s="152">
        <f>IF(N109="snížená",J109,0)</f>
        <v>0</v>
      </c>
      <c r="BG109" s="152">
        <f>IF(N109="zákl. přenesená",J109,0)</f>
        <v>0</v>
      </c>
      <c r="BH109" s="152">
        <f>IF(N109="sníž. přenesená",J109,0)</f>
        <v>0</v>
      </c>
      <c r="BI109" s="152">
        <f>IF(N109="nulová",J109,0)</f>
        <v>0</v>
      </c>
      <c r="BJ109" s="19" t="s">
        <v>76</v>
      </c>
      <c r="BK109" s="152">
        <f>ROUND(I109*H109,2)</f>
        <v>0</v>
      </c>
      <c r="BL109" s="19" t="s">
        <v>131</v>
      </c>
      <c r="BM109" s="151" t="s">
        <v>1298</v>
      </c>
    </row>
    <row r="110" spans="1:47" s="2" customFormat="1" ht="12">
      <c r="A110" s="34"/>
      <c r="B110" s="35"/>
      <c r="C110" s="34"/>
      <c r="D110" s="153" t="s">
        <v>133</v>
      </c>
      <c r="E110" s="34"/>
      <c r="F110" s="154" t="s">
        <v>1297</v>
      </c>
      <c r="G110" s="34"/>
      <c r="H110" s="34"/>
      <c r="I110" s="155"/>
      <c r="J110" s="34"/>
      <c r="K110" s="34"/>
      <c r="L110" s="35"/>
      <c r="M110" s="156"/>
      <c r="N110" s="157"/>
      <c r="O110" s="55"/>
      <c r="P110" s="55"/>
      <c r="Q110" s="55"/>
      <c r="R110" s="55"/>
      <c r="S110" s="55"/>
      <c r="T110" s="56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9" t="s">
        <v>133</v>
      </c>
      <c r="AU110" s="19" t="s">
        <v>78</v>
      </c>
    </row>
    <row r="111" spans="2:51" s="13" customFormat="1" ht="12">
      <c r="B111" s="160"/>
      <c r="D111" s="153" t="s">
        <v>137</v>
      </c>
      <c r="E111" s="161" t="s">
        <v>3</v>
      </c>
      <c r="F111" s="162" t="s">
        <v>1295</v>
      </c>
      <c r="H111" s="161" t="s">
        <v>3</v>
      </c>
      <c r="I111" s="163"/>
      <c r="L111" s="160"/>
      <c r="M111" s="164"/>
      <c r="N111" s="165"/>
      <c r="O111" s="165"/>
      <c r="P111" s="165"/>
      <c r="Q111" s="165"/>
      <c r="R111" s="165"/>
      <c r="S111" s="165"/>
      <c r="T111" s="166"/>
      <c r="AT111" s="161" t="s">
        <v>137</v>
      </c>
      <c r="AU111" s="161" t="s">
        <v>78</v>
      </c>
      <c r="AV111" s="13" t="s">
        <v>76</v>
      </c>
      <c r="AW111" s="13" t="s">
        <v>30</v>
      </c>
      <c r="AX111" s="13" t="s">
        <v>68</v>
      </c>
      <c r="AY111" s="161" t="s">
        <v>124</v>
      </c>
    </row>
    <row r="112" spans="2:51" s="14" customFormat="1" ht="12">
      <c r="B112" s="167"/>
      <c r="D112" s="153" t="s">
        <v>137</v>
      </c>
      <c r="E112" s="168" t="s">
        <v>3</v>
      </c>
      <c r="F112" s="169" t="s">
        <v>1299</v>
      </c>
      <c r="H112" s="170">
        <v>2.1</v>
      </c>
      <c r="I112" s="171"/>
      <c r="L112" s="167"/>
      <c r="M112" s="172"/>
      <c r="N112" s="173"/>
      <c r="O112" s="173"/>
      <c r="P112" s="173"/>
      <c r="Q112" s="173"/>
      <c r="R112" s="173"/>
      <c r="S112" s="173"/>
      <c r="T112" s="174"/>
      <c r="AT112" s="168" t="s">
        <v>137</v>
      </c>
      <c r="AU112" s="168" t="s">
        <v>78</v>
      </c>
      <c r="AV112" s="14" t="s">
        <v>78</v>
      </c>
      <c r="AW112" s="14" t="s">
        <v>30</v>
      </c>
      <c r="AX112" s="14" t="s">
        <v>76</v>
      </c>
      <c r="AY112" s="168" t="s">
        <v>124</v>
      </c>
    </row>
    <row r="113" spans="2:51" s="14" customFormat="1" ht="12">
      <c r="B113" s="167"/>
      <c r="D113" s="153" t="s">
        <v>137</v>
      </c>
      <c r="F113" s="169" t="s">
        <v>1300</v>
      </c>
      <c r="H113" s="170">
        <v>1.05</v>
      </c>
      <c r="I113" s="171"/>
      <c r="L113" s="167"/>
      <c r="M113" s="172"/>
      <c r="N113" s="173"/>
      <c r="O113" s="173"/>
      <c r="P113" s="173"/>
      <c r="Q113" s="173"/>
      <c r="R113" s="173"/>
      <c r="S113" s="173"/>
      <c r="T113" s="174"/>
      <c r="AT113" s="168" t="s">
        <v>137</v>
      </c>
      <c r="AU113" s="168" t="s">
        <v>78</v>
      </c>
      <c r="AV113" s="14" t="s">
        <v>78</v>
      </c>
      <c r="AW113" s="14" t="s">
        <v>4</v>
      </c>
      <c r="AX113" s="14" t="s">
        <v>76</v>
      </c>
      <c r="AY113" s="168" t="s">
        <v>124</v>
      </c>
    </row>
    <row r="114" spans="1:65" s="2" customFormat="1" ht="16.5" customHeight="1">
      <c r="A114" s="34"/>
      <c r="B114" s="139"/>
      <c r="C114" s="175" t="s">
        <v>162</v>
      </c>
      <c r="D114" s="175" t="s">
        <v>158</v>
      </c>
      <c r="E114" s="176" t="s">
        <v>1301</v>
      </c>
      <c r="F114" s="177" t="s">
        <v>1302</v>
      </c>
      <c r="G114" s="178" t="s">
        <v>161</v>
      </c>
      <c r="H114" s="179">
        <v>0.756</v>
      </c>
      <c r="I114" s="180"/>
      <c r="J114" s="181">
        <f>ROUND(I114*H114,2)</f>
        <v>0</v>
      </c>
      <c r="K114" s="177" t="s">
        <v>130</v>
      </c>
      <c r="L114" s="182"/>
      <c r="M114" s="183" t="s">
        <v>3</v>
      </c>
      <c r="N114" s="184" t="s">
        <v>39</v>
      </c>
      <c r="O114" s="55"/>
      <c r="P114" s="149">
        <f>O114*H114</f>
        <v>0</v>
      </c>
      <c r="Q114" s="149">
        <v>1</v>
      </c>
      <c r="R114" s="149">
        <f>Q114*H114</f>
        <v>0.756</v>
      </c>
      <c r="S114" s="149">
        <v>0</v>
      </c>
      <c r="T114" s="150">
        <f>S114*H114</f>
        <v>0</v>
      </c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R114" s="151" t="s">
        <v>162</v>
      </c>
      <c r="AT114" s="151" t="s">
        <v>158</v>
      </c>
      <c r="AU114" s="151" t="s">
        <v>78</v>
      </c>
      <c r="AY114" s="19" t="s">
        <v>124</v>
      </c>
      <c r="BE114" s="152">
        <f>IF(N114="základní",J114,0)</f>
        <v>0</v>
      </c>
      <c r="BF114" s="152">
        <f>IF(N114="snížená",J114,0)</f>
        <v>0</v>
      </c>
      <c r="BG114" s="152">
        <f>IF(N114="zákl. přenesená",J114,0)</f>
        <v>0</v>
      </c>
      <c r="BH114" s="152">
        <f>IF(N114="sníž. přenesená",J114,0)</f>
        <v>0</v>
      </c>
      <c r="BI114" s="152">
        <f>IF(N114="nulová",J114,0)</f>
        <v>0</v>
      </c>
      <c r="BJ114" s="19" t="s">
        <v>76</v>
      </c>
      <c r="BK114" s="152">
        <f>ROUND(I114*H114,2)</f>
        <v>0</v>
      </c>
      <c r="BL114" s="19" t="s">
        <v>131</v>
      </c>
      <c r="BM114" s="151" t="s">
        <v>1303</v>
      </c>
    </row>
    <row r="115" spans="1:47" s="2" customFormat="1" ht="12">
      <c r="A115" s="34"/>
      <c r="B115" s="35"/>
      <c r="C115" s="34"/>
      <c r="D115" s="153" t="s">
        <v>133</v>
      </c>
      <c r="E115" s="34"/>
      <c r="F115" s="154" t="s">
        <v>1302</v>
      </c>
      <c r="G115" s="34"/>
      <c r="H115" s="34"/>
      <c r="I115" s="155"/>
      <c r="J115" s="34"/>
      <c r="K115" s="34"/>
      <c r="L115" s="35"/>
      <c r="M115" s="156"/>
      <c r="N115" s="157"/>
      <c r="O115" s="55"/>
      <c r="P115" s="55"/>
      <c r="Q115" s="55"/>
      <c r="R115" s="55"/>
      <c r="S115" s="55"/>
      <c r="T115" s="56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T115" s="19" t="s">
        <v>133</v>
      </c>
      <c r="AU115" s="19" t="s">
        <v>78</v>
      </c>
    </row>
    <row r="116" spans="2:51" s="13" customFormat="1" ht="12">
      <c r="B116" s="160"/>
      <c r="D116" s="153" t="s">
        <v>137</v>
      </c>
      <c r="E116" s="161" t="s">
        <v>3</v>
      </c>
      <c r="F116" s="162" t="s">
        <v>1295</v>
      </c>
      <c r="H116" s="161" t="s">
        <v>3</v>
      </c>
      <c r="I116" s="163"/>
      <c r="L116" s="160"/>
      <c r="M116" s="164"/>
      <c r="N116" s="165"/>
      <c r="O116" s="165"/>
      <c r="P116" s="165"/>
      <c r="Q116" s="165"/>
      <c r="R116" s="165"/>
      <c r="S116" s="165"/>
      <c r="T116" s="166"/>
      <c r="AT116" s="161" t="s">
        <v>137</v>
      </c>
      <c r="AU116" s="161" t="s">
        <v>78</v>
      </c>
      <c r="AV116" s="13" t="s">
        <v>76</v>
      </c>
      <c r="AW116" s="13" t="s">
        <v>30</v>
      </c>
      <c r="AX116" s="13" t="s">
        <v>68</v>
      </c>
      <c r="AY116" s="161" t="s">
        <v>124</v>
      </c>
    </row>
    <row r="117" spans="2:51" s="14" customFormat="1" ht="12">
      <c r="B117" s="167"/>
      <c r="D117" s="153" t="s">
        <v>137</v>
      </c>
      <c r="E117" s="168" t="s">
        <v>3</v>
      </c>
      <c r="F117" s="169" t="s">
        <v>1304</v>
      </c>
      <c r="H117" s="170">
        <v>0.42</v>
      </c>
      <c r="I117" s="171"/>
      <c r="L117" s="167"/>
      <c r="M117" s="172"/>
      <c r="N117" s="173"/>
      <c r="O117" s="173"/>
      <c r="P117" s="173"/>
      <c r="Q117" s="173"/>
      <c r="R117" s="173"/>
      <c r="S117" s="173"/>
      <c r="T117" s="174"/>
      <c r="AT117" s="168" t="s">
        <v>137</v>
      </c>
      <c r="AU117" s="168" t="s">
        <v>78</v>
      </c>
      <c r="AV117" s="14" t="s">
        <v>78</v>
      </c>
      <c r="AW117" s="14" t="s">
        <v>30</v>
      </c>
      <c r="AX117" s="14" t="s">
        <v>76</v>
      </c>
      <c r="AY117" s="168" t="s">
        <v>124</v>
      </c>
    </row>
    <row r="118" spans="2:51" s="14" customFormat="1" ht="12">
      <c r="B118" s="167"/>
      <c r="D118" s="153" t="s">
        <v>137</v>
      </c>
      <c r="F118" s="169" t="s">
        <v>1305</v>
      </c>
      <c r="H118" s="170">
        <v>0.756</v>
      </c>
      <c r="I118" s="171"/>
      <c r="L118" s="167"/>
      <c r="M118" s="172"/>
      <c r="N118" s="173"/>
      <c r="O118" s="173"/>
      <c r="P118" s="173"/>
      <c r="Q118" s="173"/>
      <c r="R118" s="173"/>
      <c r="S118" s="173"/>
      <c r="T118" s="174"/>
      <c r="AT118" s="168" t="s">
        <v>137</v>
      </c>
      <c r="AU118" s="168" t="s">
        <v>78</v>
      </c>
      <c r="AV118" s="14" t="s">
        <v>78</v>
      </c>
      <c r="AW118" s="14" t="s">
        <v>4</v>
      </c>
      <c r="AX118" s="14" t="s">
        <v>76</v>
      </c>
      <c r="AY118" s="168" t="s">
        <v>124</v>
      </c>
    </row>
    <row r="119" spans="1:65" s="2" customFormat="1" ht="16.5" customHeight="1">
      <c r="A119" s="34"/>
      <c r="B119" s="139"/>
      <c r="C119" s="175" t="s">
        <v>182</v>
      </c>
      <c r="D119" s="175" t="s">
        <v>158</v>
      </c>
      <c r="E119" s="176" t="s">
        <v>1306</v>
      </c>
      <c r="F119" s="177" t="s">
        <v>1307</v>
      </c>
      <c r="G119" s="178" t="s">
        <v>161</v>
      </c>
      <c r="H119" s="179">
        <v>1.512</v>
      </c>
      <c r="I119" s="180"/>
      <c r="J119" s="181">
        <f>ROUND(I119*H119,2)</f>
        <v>0</v>
      </c>
      <c r="K119" s="177" t="s">
        <v>130</v>
      </c>
      <c r="L119" s="182"/>
      <c r="M119" s="183" t="s">
        <v>3</v>
      </c>
      <c r="N119" s="184" t="s">
        <v>39</v>
      </c>
      <c r="O119" s="55"/>
      <c r="P119" s="149">
        <f>O119*H119</f>
        <v>0</v>
      </c>
      <c r="Q119" s="149">
        <v>1</v>
      </c>
      <c r="R119" s="149">
        <f>Q119*H119</f>
        <v>1.512</v>
      </c>
      <c r="S119" s="149">
        <v>0</v>
      </c>
      <c r="T119" s="150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51" t="s">
        <v>162</v>
      </c>
      <c r="AT119" s="151" t="s">
        <v>158</v>
      </c>
      <c r="AU119" s="151" t="s">
        <v>78</v>
      </c>
      <c r="AY119" s="19" t="s">
        <v>124</v>
      </c>
      <c r="BE119" s="152">
        <f>IF(N119="základní",J119,0)</f>
        <v>0</v>
      </c>
      <c r="BF119" s="152">
        <f>IF(N119="snížená",J119,0)</f>
        <v>0</v>
      </c>
      <c r="BG119" s="152">
        <f>IF(N119="zákl. přenesená",J119,0)</f>
        <v>0</v>
      </c>
      <c r="BH119" s="152">
        <f>IF(N119="sníž. přenesená",J119,0)</f>
        <v>0</v>
      </c>
      <c r="BI119" s="152">
        <f>IF(N119="nulová",J119,0)</f>
        <v>0</v>
      </c>
      <c r="BJ119" s="19" t="s">
        <v>76</v>
      </c>
      <c r="BK119" s="152">
        <f>ROUND(I119*H119,2)</f>
        <v>0</v>
      </c>
      <c r="BL119" s="19" t="s">
        <v>131</v>
      </c>
      <c r="BM119" s="151" t="s">
        <v>1308</v>
      </c>
    </row>
    <row r="120" spans="1:47" s="2" customFormat="1" ht="12">
      <c r="A120" s="34"/>
      <c r="B120" s="35"/>
      <c r="C120" s="34"/>
      <c r="D120" s="153" t="s">
        <v>133</v>
      </c>
      <c r="E120" s="34"/>
      <c r="F120" s="154" t="s">
        <v>1307</v>
      </c>
      <c r="G120" s="34"/>
      <c r="H120" s="34"/>
      <c r="I120" s="155"/>
      <c r="J120" s="34"/>
      <c r="K120" s="34"/>
      <c r="L120" s="35"/>
      <c r="M120" s="156"/>
      <c r="N120" s="157"/>
      <c r="O120" s="55"/>
      <c r="P120" s="55"/>
      <c r="Q120" s="55"/>
      <c r="R120" s="55"/>
      <c r="S120" s="55"/>
      <c r="T120" s="56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9" t="s">
        <v>133</v>
      </c>
      <c r="AU120" s="19" t="s">
        <v>78</v>
      </c>
    </row>
    <row r="121" spans="2:51" s="13" customFormat="1" ht="12">
      <c r="B121" s="160"/>
      <c r="D121" s="153" t="s">
        <v>137</v>
      </c>
      <c r="E121" s="161" t="s">
        <v>3</v>
      </c>
      <c r="F121" s="162" t="s">
        <v>1295</v>
      </c>
      <c r="H121" s="161" t="s">
        <v>3</v>
      </c>
      <c r="I121" s="163"/>
      <c r="L121" s="160"/>
      <c r="M121" s="164"/>
      <c r="N121" s="165"/>
      <c r="O121" s="165"/>
      <c r="P121" s="165"/>
      <c r="Q121" s="165"/>
      <c r="R121" s="165"/>
      <c r="S121" s="165"/>
      <c r="T121" s="166"/>
      <c r="AT121" s="161" t="s">
        <v>137</v>
      </c>
      <c r="AU121" s="161" t="s">
        <v>78</v>
      </c>
      <c r="AV121" s="13" t="s">
        <v>76</v>
      </c>
      <c r="AW121" s="13" t="s">
        <v>30</v>
      </c>
      <c r="AX121" s="13" t="s">
        <v>68</v>
      </c>
      <c r="AY121" s="161" t="s">
        <v>124</v>
      </c>
    </row>
    <row r="122" spans="2:51" s="14" customFormat="1" ht="12">
      <c r="B122" s="167"/>
      <c r="D122" s="153" t="s">
        <v>137</v>
      </c>
      <c r="E122" s="168" t="s">
        <v>3</v>
      </c>
      <c r="F122" s="169" t="s">
        <v>1309</v>
      </c>
      <c r="H122" s="170">
        <v>0.84</v>
      </c>
      <c r="I122" s="171"/>
      <c r="L122" s="167"/>
      <c r="M122" s="172"/>
      <c r="N122" s="173"/>
      <c r="O122" s="173"/>
      <c r="P122" s="173"/>
      <c r="Q122" s="173"/>
      <c r="R122" s="173"/>
      <c r="S122" s="173"/>
      <c r="T122" s="174"/>
      <c r="AT122" s="168" t="s">
        <v>137</v>
      </c>
      <c r="AU122" s="168" t="s">
        <v>78</v>
      </c>
      <c r="AV122" s="14" t="s">
        <v>78</v>
      </c>
      <c r="AW122" s="14" t="s">
        <v>30</v>
      </c>
      <c r="AX122" s="14" t="s">
        <v>76</v>
      </c>
      <c r="AY122" s="168" t="s">
        <v>124</v>
      </c>
    </row>
    <row r="123" spans="2:51" s="14" customFormat="1" ht="12">
      <c r="B123" s="167"/>
      <c r="D123" s="153" t="s">
        <v>137</v>
      </c>
      <c r="F123" s="169" t="s">
        <v>1310</v>
      </c>
      <c r="H123" s="170">
        <v>1.512</v>
      </c>
      <c r="I123" s="171"/>
      <c r="L123" s="167"/>
      <c r="M123" s="172"/>
      <c r="N123" s="173"/>
      <c r="O123" s="173"/>
      <c r="P123" s="173"/>
      <c r="Q123" s="173"/>
      <c r="R123" s="173"/>
      <c r="S123" s="173"/>
      <c r="T123" s="174"/>
      <c r="AT123" s="168" t="s">
        <v>137</v>
      </c>
      <c r="AU123" s="168" t="s">
        <v>78</v>
      </c>
      <c r="AV123" s="14" t="s">
        <v>78</v>
      </c>
      <c r="AW123" s="14" t="s">
        <v>4</v>
      </c>
      <c r="AX123" s="14" t="s">
        <v>76</v>
      </c>
      <c r="AY123" s="168" t="s">
        <v>124</v>
      </c>
    </row>
    <row r="124" spans="1:65" s="2" customFormat="1" ht="16.5" customHeight="1">
      <c r="A124" s="34"/>
      <c r="B124" s="139"/>
      <c r="C124" s="175" t="s">
        <v>188</v>
      </c>
      <c r="D124" s="175" t="s">
        <v>158</v>
      </c>
      <c r="E124" s="176" t="s">
        <v>1311</v>
      </c>
      <c r="F124" s="177" t="s">
        <v>1312</v>
      </c>
      <c r="G124" s="178" t="s">
        <v>161</v>
      </c>
      <c r="H124" s="179">
        <v>1.512</v>
      </c>
      <c r="I124" s="180"/>
      <c r="J124" s="181">
        <f>ROUND(I124*H124,2)</f>
        <v>0</v>
      </c>
      <c r="K124" s="177" t="s">
        <v>130</v>
      </c>
      <c r="L124" s="182"/>
      <c r="M124" s="183" t="s">
        <v>3</v>
      </c>
      <c r="N124" s="184" t="s">
        <v>39</v>
      </c>
      <c r="O124" s="55"/>
      <c r="P124" s="149">
        <f>O124*H124</f>
        <v>0</v>
      </c>
      <c r="Q124" s="149">
        <v>1</v>
      </c>
      <c r="R124" s="149">
        <f>Q124*H124</f>
        <v>1.512</v>
      </c>
      <c r="S124" s="149">
        <v>0</v>
      </c>
      <c r="T124" s="15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162</v>
      </c>
      <c r="AT124" s="151" t="s">
        <v>158</v>
      </c>
      <c r="AU124" s="151" t="s">
        <v>78</v>
      </c>
      <c r="AY124" s="19" t="s">
        <v>124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9" t="s">
        <v>76</v>
      </c>
      <c r="BK124" s="152">
        <f>ROUND(I124*H124,2)</f>
        <v>0</v>
      </c>
      <c r="BL124" s="19" t="s">
        <v>131</v>
      </c>
      <c r="BM124" s="151" t="s">
        <v>1313</v>
      </c>
    </row>
    <row r="125" spans="1:47" s="2" customFormat="1" ht="12">
      <c r="A125" s="34"/>
      <c r="B125" s="35"/>
      <c r="C125" s="34"/>
      <c r="D125" s="153" t="s">
        <v>133</v>
      </c>
      <c r="E125" s="34"/>
      <c r="F125" s="154" t="s">
        <v>1312</v>
      </c>
      <c r="G125" s="34"/>
      <c r="H125" s="34"/>
      <c r="I125" s="155"/>
      <c r="J125" s="34"/>
      <c r="K125" s="34"/>
      <c r="L125" s="35"/>
      <c r="M125" s="156"/>
      <c r="N125" s="157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9" t="s">
        <v>133</v>
      </c>
      <c r="AU125" s="19" t="s">
        <v>78</v>
      </c>
    </row>
    <row r="126" spans="2:51" s="13" customFormat="1" ht="12">
      <c r="B126" s="160"/>
      <c r="D126" s="153" t="s">
        <v>137</v>
      </c>
      <c r="E126" s="161" t="s">
        <v>3</v>
      </c>
      <c r="F126" s="162" t="s">
        <v>1295</v>
      </c>
      <c r="H126" s="161" t="s">
        <v>3</v>
      </c>
      <c r="I126" s="163"/>
      <c r="L126" s="160"/>
      <c r="M126" s="164"/>
      <c r="N126" s="165"/>
      <c r="O126" s="165"/>
      <c r="P126" s="165"/>
      <c r="Q126" s="165"/>
      <c r="R126" s="165"/>
      <c r="S126" s="165"/>
      <c r="T126" s="166"/>
      <c r="AT126" s="161" t="s">
        <v>137</v>
      </c>
      <c r="AU126" s="161" t="s">
        <v>78</v>
      </c>
      <c r="AV126" s="13" t="s">
        <v>76</v>
      </c>
      <c r="AW126" s="13" t="s">
        <v>30</v>
      </c>
      <c r="AX126" s="13" t="s">
        <v>68</v>
      </c>
      <c r="AY126" s="161" t="s">
        <v>124</v>
      </c>
    </row>
    <row r="127" spans="2:51" s="14" customFormat="1" ht="12">
      <c r="B127" s="167"/>
      <c r="D127" s="153" t="s">
        <v>137</v>
      </c>
      <c r="E127" s="168" t="s">
        <v>3</v>
      </c>
      <c r="F127" s="169" t="s">
        <v>1309</v>
      </c>
      <c r="H127" s="170">
        <v>0.84</v>
      </c>
      <c r="I127" s="171"/>
      <c r="L127" s="167"/>
      <c r="M127" s="172"/>
      <c r="N127" s="173"/>
      <c r="O127" s="173"/>
      <c r="P127" s="173"/>
      <c r="Q127" s="173"/>
      <c r="R127" s="173"/>
      <c r="S127" s="173"/>
      <c r="T127" s="174"/>
      <c r="AT127" s="168" t="s">
        <v>137</v>
      </c>
      <c r="AU127" s="168" t="s">
        <v>78</v>
      </c>
      <c r="AV127" s="14" t="s">
        <v>78</v>
      </c>
      <c r="AW127" s="14" t="s">
        <v>30</v>
      </c>
      <c r="AX127" s="14" t="s">
        <v>76</v>
      </c>
      <c r="AY127" s="168" t="s">
        <v>124</v>
      </c>
    </row>
    <row r="128" spans="2:51" s="14" customFormat="1" ht="12">
      <c r="B128" s="167"/>
      <c r="D128" s="153" t="s">
        <v>137</v>
      </c>
      <c r="F128" s="169" t="s">
        <v>1310</v>
      </c>
      <c r="H128" s="170">
        <v>1.512</v>
      </c>
      <c r="I128" s="171"/>
      <c r="L128" s="167"/>
      <c r="M128" s="172"/>
      <c r="N128" s="173"/>
      <c r="O128" s="173"/>
      <c r="P128" s="173"/>
      <c r="Q128" s="173"/>
      <c r="R128" s="173"/>
      <c r="S128" s="173"/>
      <c r="T128" s="174"/>
      <c r="AT128" s="168" t="s">
        <v>137</v>
      </c>
      <c r="AU128" s="168" t="s">
        <v>78</v>
      </c>
      <c r="AV128" s="14" t="s">
        <v>78</v>
      </c>
      <c r="AW128" s="14" t="s">
        <v>4</v>
      </c>
      <c r="AX128" s="14" t="s">
        <v>76</v>
      </c>
      <c r="AY128" s="168" t="s">
        <v>124</v>
      </c>
    </row>
    <row r="129" spans="1:65" s="2" customFormat="1" ht="24.2" customHeight="1">
      <c r="A129" s="34"/>
      <c r="B129" s="139"/>
      <c r="C129" s="175" t="s">
        <v>196</v>
      </c>
      <c r="D129" s="175" t="s">
        <v>158</v>
      </c>
      <c r="E129" s="176" t="s">
        <v>1314</v>
      </c>
      <c r="F129" s="177" t="s">
        <v>1315</v>
      </c>
      <c r="G129" s="178" t="s">
        <v>820</v>
      </c>
      <c r="H129" s="179">
        <v>8.4</v>
      </c>
      <c r="I129" s="180"/>
      <c r="J129" s="181">
        <f>ROUND(I129*H129,2)</f>
        <v>0</v>
      </c>
      <c r="K129" s="177" t="s">
        <v>3</v>
      </c>
      <c r="L129" s="182"/>
      <c r="M129" s="183" t="s">
        <v>3</v>
      </c>
      <c r="N129" s="184" t="s">
        <v>39</v>
      </c>
      <c r="O129" s="55"/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51" t="s">
        <v>162</v>
      </c>
      <c r="AT129" s="151" t="s">
        <v>158</v>
      </c>
      <c r="AU129" s="151" t="s">
        <v>78</v>
      </c>
      <c r="AY129" s="19" t="s">
        <v>124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9" t="s">
        <v>76</v>
      </c>
      <c r="BK129" s="152">
        <f>ROUND(I129*H129,2)</f>
        <v>0</v>
      </c>
      <c r="BL129" s="19" t="s">
        <v>131</v>
      </c>
      <c r="BM129" s="151" t="s">
        <v>1316</v>
      </c>
    </row>
    <row r="130" spans="1:47" s="2" customFormat="1" ht="12">
      <c r="A130" s="34"/>
      <c r="B130" s="35"/>
      <c r="C130" s="34"/>
      <c r="D130" s="153" t="s">
        <v>133</v>
      </c>
      <c r="E130" s="34"/>
      <c r="F130" s="154" t="s">
        <v>1315</v>
      </c>
      <c r="G130" s="34"/>
      <c r="H130" s="34"/>
      <c r="I130" s="155"/>
      <c r="J130" s="34"/>
      <c r="K130" s="34"/>
      <c r="L130" s="35"/>
      <c r="M130" s="156"/>
      <c r="N130" s="157"/>
      <c r="O130" s="55"/>
      <c r="P130" s="55"/>
      <c r="Q130" s="55"/>
      <c r="R130" s="55"/>
      <c r="S130" s="55"/>
      <c r="T130" s="56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9" t="s">
        <v>133</v>
      </c>
      <c r="AU130" s="19" t="s">
        <v>78</v>
      </c>
    </row>
    <row r="131" spans="1:47" s="2" customFormat="1" ht="29.25">
      <c r="A131" s="34"/>
      <c r="B131" s="35"/>
      <c r="C131" s="34"/>
      <c r="D131" s="153" t="s">
        <v>297</v>
      </c>
      <c r="E131" s="34"/>
      <c r="F131" s="197" t="s">
        <v>1317</v>
      </c>
      <c r="G131" s="34"/>
      <c r="H131" s="34"/>
      <c r="I131" s="155"/>
      <c r="J131" s="34"/>
      <c r="K131" s="34"/>
      <c r="L131" s="35"/>
      <c r="M131" s="156"/>
      <c r="N131" s="157"/>
      <c r="O131" s="55"/>
      <c r="P131" s="55"/>
      <c r="Q131" s="55"/>
      <c r="R131" s="55"/>
      <c r="S131" s="55"/>
      <c r="T131" s="56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9" t="s">
        <v>297</v>
      </c>
      <c r="AU131" s="19" t="s">
        <v>78</v>
      </c>
    </row>
    <row r="132" spans="2:51" s="13" customFormat="1" ht="12">
      <c r="B132" s="160"/>
      <c r="D132" s="153" t="s">
        <v>137</v>
      </c>
      <c r="E132" s="161" t="s">
        <v>3</v>
      </c>
      <c r="F132" s="162" t="s">
        <v>1295</v>
      </c>
      <c r="H132" s="161" t="s">
        <v>3</v>
      </c>
      <c r="I132" s="163"/>
      <c r="L132" s="160"/>
      <c r="M132" s="164"/>
      <c r="N132" s="165"/>
      <c r="O132" s="165"/>
      <c r="P132" s="165"/>
      <c r="Q132" s="165"/>
      <c r="R132" s="165"/>
      <c r="S132" s="165"/>
      <c r="T132" s="166"/>
      <c r="AT132" s="161" t="s">
        <v>137</v>
      </c>
      <c r="AU132" s="161" t="s">
        <v>78</v>
      </c>
      <c r="AV132" s="13" t="s">
        <v>76</v>
      </c>
      <c r="AW132" s="13" t="s">
        <v>30</v>
      </c>
      <c r="AX132" s="13" t="s">
        <v>68</v>
      </c>
      <c r="AY132" s="161" t="s">
        <v>124</v>
      </c>
    </row>
    <row r="133" spans="2:51" s="14" customFormat="1" ht="12">
      <c r="B133" s="167"/>
      <c r="D133" s="153" t="s">
        <v>137</v>
      </c>
      <c r="E133" s="168" t="s">
        <v>3</v>
      </c>
      <c r="F133" s="169" t="s">
        <v>1318</v>
      </c>
      <c r="H133" s="170">
        <v>8.4</v>
      </c>
      <c r="I133" s="171"/>
      <c r="L133" s="167"/>
      <c r="M133" s="172"/>
      <c r="N133" s="173"/>
      <c r="O133" s="173"/>
      <c r="P133" s="173"/>
      <c r="Q133" s="173"/>
      <c r="R133" s="173"/>
      <c r="S133" s="173"/>
      <c r="T133" s="174"/>
      <c r="AT133" s="168" t="s">
        <v>137</v>
      </c>
      <c r="AU133" s="168" t="s">
        <v>78</v>
      </c>
      <c r="AV133" s="14" t="s">
        <v>78</v>
      </c>
      <c r="AW133" s="14" t="s">
        <v>30</v>
      </c>
      <c r="AX133" s="14" t="s">
        <v>76</v>
      </c>
      <c r="AY133" s="168" t="s">
        <v>124</v>
      </c>
    </row>
    <row r="134" spans="1:65" s="2" customFormat="1" ht="16.5" customHeight="1">
      <c r="A134" s="34"/>
      <c r="B134" s="139"/>
      <c r="C134" s="175" t="s">
        <v>282</v>
      </c>
      <c r="D134" s="175" t="s">
        <v>158</v>
      </c>
      <c r="E134" s="176" t="s">
        <v>1319</v>
      </c>
      <c r="F134" s="177" t="s">
        <v>1320</v>
      </c>
      <c r="G134" s="178" t="s">
        <v>820</v>
      </c>
      <c r="H134" s="179">
        <v>12.6</v>
      </c>
      <c r="I134" s="180"/>
      <c r="J134" s="181">
        <f>ROUND(I134*H134,2)</f>
        <v>0</v>
      </c>
      <c r="K134" s="177" t="s">
        <v>3</v>
      </c>
      <c r="L134" s="182"/>
      <c r="M134" s="183" t="s">
        <v>3</v>
      </c>
      <c r="N134" s="184" t="s">
        <v>39</v>
      </c>
      <c r="O134" s="55"/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51" t="s">
        <v>162</v>
      </c>
      <c r="AT134" s="151" t="s">
        <v>158</v>
      </c>
      <c r="AU134" s="151" t="s">
        <v>78</v>
      </c>
      <c r="AY134" s="19" t="s">
        <v>124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9" t="s">
        <v>76</v>
      </c>
      <c r="BK134" s="152">
        <f>ROUND(I134*H134,2)</f>
        <v>0</v>
      </c>
      <c r="BL134" s="19" t="s">
        <v>131</v>
      </c>
      <c r="BM134" s="151" t="s">
        <v>1321</v>
      </c>
    </row>
    <row r="135" spans="1:47" s="2" customFormat="1" ht="19.5">
      <c r="A135" s="34"/>
      <c r="B135" s="35"/>
      <c r="C135" s="34"/>
      <c r="D135" s="153" t="s">
        <v>133</v>
      </c>
      <c r="E135" s="34"/>
      <c r="F135" s="154" t="s">
        <v>1322</v>
      </c>
      <c r="G135" s="34"/>
      <c r="H135" s="34"/>
      <c r="I135" s="155"/>
      <c r="J135" s="34"/>
      <c r="K135" s="34"/>
      <c r="L135" s="35"/>
      <c r="M135" s="156"/>
      <c r="N135" s="157"/>
      <c r="O135" s="55"/>
      <c r="P135" s="55"/>
      <c r="Q135" s="55"/>
      <c r="R135" s="55"/>
      <c r="S135" s="55"/>
      <c r="T135" s="56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9" t="s">
        <v>133</v>
      </c>
      <c r="AU135" s="19" t="s">
        <v>78</v>
      </c>
    </row>
    <row r="136" spans="1:47" s="2" customFormat="1" ht="19.5">
      <c r="A136" s="34"/>
      <c r="B136" s="35"/>
      <c r="C136" s="34"/>
      <c r="D136" s="153" t="s">
        <v>297</v>
      </c>
      <c r="E136" s="34"/>
      <c r="F136" s="197" t="s">
        <v>1323</v>
      </c>
      <c r="G136" s="34"/>
      <c r="H136" s="34"/>
      <c r="I136" s="155"/>
      <c r="J136" s="34"/>
      <c r="K136" s="34"/>
      <c r="L136" s="35"/>
      <c r="M136" s="156"/>
      <c r="N136" s="157"/>
      <c r="O136" s="55"/>
      <c r="P136" s="55"/>
      <c r="Q136" s="55"/>
      <c r="R136" s="55"/>
      <c r="S136" s="55"/>
      <c r="T136" s="56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9" t="s">
        <v>297</v>
      </c>
      <c r="AU136" s="19" t="s">
        <v>78</v>
      </c>
    </row>
    <row r="137" spans="2:51" s="13" customFormat="1" ht="12">
      <c r="B137" s="160"/>
      <c r="D137" s="153" t="s">
        <v>137</v>
      </c>
      <c r="E137" s="161" t="s">
        <v>3</v>
      </c>
      <c r="F137" s="162" t="s">
        <v>1295</v>
      </c>
      <c r="H137" s="161" t="s">
        <v>3</v>
      </c>
      <c r="I137" s="163"/>
      <c r="L137" s="160"/>
      <c r="M137" s="164"/>
      <c r="N137" s="165"/>
      <c r="O137" s="165"/>
      <c r="P137" s="165"/>
      <c r="Q137" s="165"/>
      <c r="R137" s="165"/>
      <c r="S137" s="165"/>
      <c r="T137" s="166"/>
      <c r="AT137" s="161" t="s">
        <v>137</v>
      </c>
      <c r="AU137" s="161" t="s">
        <v>78</v>
      </c>
      <c r="AV137" s="13" t="s">
        <v>76</v>
      </c>
      <c r="AW137" s="13" t="s">
        <v>30</v>
      </c>
      <c r="AX137" s="13" t="s">
        <v>68</v>
      </c>
      <c r="AY137" s="161" t="s">
        <v>124</v>
      </c>
    </row>
    <row r="138" spans="2:51" s="14" customFormat="1" ht="12">
      <c r="B138" s="167"/>
      <c r="D138" s="153" t="s">
        <v>137</v>
      </c>
      <c r="E138" s="168" t="s">
        <v>3</v>
      </c>
      <c r="F138" s="169" t="s">
        <v>1324</v>
      </c>
      <c r="H138" s="170">
        <v>12.6</v>
      </c>
      <c r="I138" s="171"/>
      <c r="L138" s="167"/>
      <c r="M138" s="172"/>
      <c r="N138" s="173"/>
      <c r="O138" s="173"/>
      <c r="P138" s="173"/>
      <c r="Q138" s="173"/>
      <c r="R138" s="173"/>
      <c r="S138" s="173"/>
      <c r="T138" s="174"/>
      <c r="AT138" s="168" t="s">
        <v>137</v>
      </c>
      <c r="AU138" s="168" t="s">
        <v>78</v>
      </c>
      <c r="AV138" s="14" t="s">
        <v>78</v>
      </c>
      <c r="AW138" s="14" t="s">
        <v>30</v>
      </c>
      <c r="AX138" s="14" t="s">
        <v>76</v>
      </c>
      <c r="AY138" s="168" t="s">
        <v>124</v>
      </c>
    </row>
    <row r="139" spans="1:65" s="2" customFormat="1" ht="33" customHeight="1">
      <c r="A139" s="34"/>
      <c r="B139" s="139"/>
      <c r="C139" s="140" t="s">
        <v>292</v>
      </c>
      <c r="D139" s="140" t="s">
        <v>126</v>
      </c>
      <c r="E139" s="141" t="s">
        <v>1325</v>
      </c>
      <c r="F139" s="142" t="s">
        <v>1326</v>
      </c>
      <c r="G139" s="143" t="s">
        <v>237</v>
      </c>
      <c r="H139" s="144">
        <v>5</v>
      </c>
      <c r="I139" s="145"/>
      <c r="J139" s="146">
        <f>ROUND(I139*H139,2)</f>
        <v>0</v>
      </c>
      <c r="K139" s="142" t="s">
        <v>130</v>
      </c>
      <c r="L139" s="35"/>
      <c r="M139" s="147" t="s">
        <v>3</v>
      </c>
      <c r="N139" s="148" t="s">
        <v>39</v>
      </c>
      <c r="O139" s="55"/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51" t="s">
        <v>131</v>
      </c>
      <c r="AT139" s="151" t="s">
        <v>126</v>
      </c>
      <c r="AU139" s="151" t="s">
        <v>78</v>
      </c>
      <c r="AY139" s="19" t="s">
        <v>124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9" t="s">
        <v>76</v>
      </c>
      <c r="BK139" s="152">
        <f>ROUND(I139*H139,2)</f>
        <v>0</v>
      </c>
      <c r="BL139" s="19" t="s">
        <v>131</v>
      </c>
      <c r="BM139" s="151" t="s">
        <v>1327</v>
      </c>
    </row>
    <row r="140" spans="1:47" s="2" customFormat="1" ht="29.25">
      <c r="A140" s="34"/>
      <c r="B140" s="35"/>
      <c r="C140" s="34"/>
      <c r="D140" s="153" t="s">
        <v>133</v>
      </c>
      <c r="E140" s="34"/>
      <c r="F140" s="154" t="s">
        <v>1328</v>
      </c>
      <c r="G140" s="34"/>
      <c r="H140" s="34"/>
      <c r="I140" s="155"/>
      <c r="J140" s="34"/>
      <c r="K140" s="34"/>
      <c r="L140" s="35"/>
      <c r="M140" s="156"/>
      <c r="N140" s="157"/>
      <c r="O140" s="55"/>
      <c r="P140" s="55"/>
      <c r="Q140" s="55"/>
      <c r="R140" s="55"/>
      <c r="S140" s="55"/>
      <c r="T140" s="56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9" t="s">
        <v>133</v>
      </c>
      <c r="AU140" s="19" t="s">
        <v>78</v>
      </c>
    </row>
    <row r="141" spans="1:47" s="2" customFormat="1" ht="12">
      <c r="A141" s="34"/>
      <c r="B141" s="35"/>
      <c r="C141" s="34"/>
      <c r="D141" s="158" t="s">
        <v>135</v>
      </c>
      <c r="E141" s="34"/>
      <c r="F141" s="159" t="s">
        <v>1329</v>
      </c>
      <c r="G141" s="34"/>
      <c r="H141" s="34"/>
      <c r="I141" s="155"/>
      <c r="J141" s="34"/>
      <c r="K141" s="34"/>
      <c r="L141" s="35"/>
      <c r="M141" s="156"/>
      <c r="N141" s="157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9" t="s">
        <v>135</v>
      </c>
      <c r="AU141" s="19" t="s">
        <v>78</v>
      </c>
    </row>
    <row r="142" spans="2:51" s="13" customFormat="1" ht="12">
      <c r="B142" s="160"/>
      <c r="D142" s="153" t="s">
        <v>137</v>
      </c>
      <c r="E142" s="161" t="s">
        <v>3</v>
      </c>
      <c r="F142" s="162" t="s">
        <v>1330</v>
      </c>
      <c r="H142" s="161" t="s">
        <v>3</v>
      </c>
      <c r="I142" s="163"/>
      <c r="L142" s="160"/>
      <c r="M142" s="164"/>
      <c r="N142" s="165"/>
      <c r="O142" s="165"/>
      <c r="P142" s="165"/>
      <c r="Q142" s="165"/>
      <c r="R142" s="165"/>
      <c r="S142" s="165"/>
      <c r="T142" s="166"/>
      <c r="AT142" s="161" t="s">
        <v>137</v>
      </c>
      <c r="AU142" s="161" t="s">
        <v>78</v>
      </c>
      <c r="AV142" s="13" t="s">
        <v>76</v>
      </c>
      <c r="AW142" s="13" t="s">
        <v>30</v>
      </c>
      <c r="AX142" s="13" t="s">
        <v>68</v>
      </c>
      <c r="AY142" s="161" t="s">
        <v>124</v>
      </c>
    </row>
    <row r="143" spans="2:51" s="14" customFormat="1" ht="12">
      <c r="B143" s="167"/>
      <c r="D143" s="153" t="s">
        <v>137</v>
      </c>
      <c r="E143" s="168" t="s">
        <v>3</v>
      </c>
      <c r="F143" s="169" t="s">
        <v>1331</v>
      </c>
      <c r="H143" s="170">
        <v>5</v>
      </c>
      <c r="I143" s="171"/>
      <c r="L143" s="167"/>
      <c r="M143" s="172"/>
      <c r="N143" s="173"/>
      <c r="O143" s="173"/>
      <c r="P143" s="173"/>
      <c r="Q143" s="173"/>
      <c r="R143" s="173"/>
      <c r="S143" s="173"/>
      <c r="T143" s="174"/>
      <c r="AT143" s="168" t="s">
        <v>137</v>
      </c>
      <c r="AU143" s="168" t="s">
        <v>78</v>
      </c>
      <c r="AV143" s="14" t="s">
        <v>78</v>
      </c>
      <c r="AW143" s="14" t="s">
        <v>30</v>
      </c>
      <c r="AX143" s="14" t="s">
        <v>76</v>
      </c>
      <c r="AY143" s="168" t="s">
        <v>124</v>
      </c>
    </row>
    <row r="144" spans="1:65" s="2" customFormat="1" ht="24.2" customHeight="1">
      <c r="A144" s="34"/>
      <c r="B144" s="139"/>
      <c r="C144" s="175" t="s">
        <v>300</v>
      </c>
      <c r="D144" s="175" t="s">
        <v>158</v>
      </c>
      <c r="E144" s="176" t="s">
        <v>1332</v>
      </c>
      <c r="F144" s="177" t="s">
        <v>1333</v>
      </c>
      <c r="G144" s="178" t="s">
        <v>129</v>
      </c>
      <c r="H144" s="179">
        <v>6</v>
      </c>
      <c r="I144" s="180"/>
      <c r="J144" s="181">
        <f>ROUND(I144*H144,2)</f>
        <v>0</v>
      </c>
      <c r="K144" s="177" t="s">
        <v>130</v>
      </c>
      <c r="L144" s="182"/>
      <c r="M144" s="183" t="s">
        <v>3</v>
      </c>
      <c r="N144" s="184" t="s">
        <v>39</v>
      </c>
      <c r="O144" s="55"/>
      <c r="P144" s="149">
        <f>O144*H144</f>
        <v>0</v>
      </c>
      <c r="Q144" s="149">
        <v>0.001</v>
      </c>
      <c r="R144" s="149">
        <f>Q144*H144</f>
        <v>0.006</v>
      </c>
      <c r="S144" s="149">
        <v>0</v>
      </c>
      <c r="T144" s="150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51" t="s">
        <v>162</v>
      </c>
      <c r="AT144" s="151" t="s">
        <v>158</v>
      </c>
      <c r="AU144" s="151" t="s">
        <v>78</v>
      </c>
      <c r="AY144" s="19" t="s">
        <v>124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9" t="s">
        <v>76</v>
      </c>
      <c r="BK144" s="152">
        <f>ROUND(I144*H144,2)</f>
        <v>0</v>
      </c>
      <c r="BL144" s="19" t="s">
        <v>131</v>
      </c>
      <c r="BM144" s="151" t="s">
        <v>1334</v>
      </c>
    </row>
    <row r="145" spans="1:47" s="2" customFormat="1" ht="19.5">
      <c r="A145" s="34"/>
      <c r="B145" s="35"/>
      <c r="C145" s="34"/>
      <c r="D145" s="153" t="s">
        <v>133</v>
      </c>
      <c r="E145" s="34"/>
      <c r="F145" s="154" t="s">
        <v>1333</v>
      </c>
      <c r="G145" s="34"/>
      <c r="H145" s="34"/>
      <c r="I145" s="155"/>
      <c r="J145" s="34"/>
      <c r="K145" s="34"/>
      <c r="L145" s="35"/>
      <c r="M145" s="156"/>
      <c r="N145" s="157"/>
      <c r="O145" s="55"/>
      <c r="P145" s="55"/>
      <c r="Q145" s="55"/>
      <c r="R145" s="55"/>
      <c r="S145" s="55"/>
      <c r="T145" s="56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9" t="s">
        <v>133</v>
      </c>
      <c r="AU145" s="19" t="s">
        <v>78</v>
      </c>
    </row>
    <row r="146" spans="2:51" s="14" customFormat="1" ht="12">
      <c r="B146" s="167"/>
      <c r="D146" s="153" t="s">
        <v>137</v>
      </c>
      <c r="F146" s="169" t="s">
        <v>1335</v>
      </c>
      <c r="H146" s="170">
        <v>6</v>
      </c>
      <c r="I146" s="171"/>
      <c r="L146" s="167"/>
      <c r="M146" s="172"/>
      <c r="N146" s="173"/>
      <c r="O146" s="173"/>
      <c r="P146" s="173"/>
      <c r="Q146" s="173"/>
      <c r="R146" s="173"/>
      <c r="S146" s="173"/>
      <c r="T146" s="174"/>
      <c r="AT146" s="168" t="s">
        <v>137</v>
      </c>
      <c r="AU146" s="168" t="s">
        <v>78</v>
      </c>
      <c r="AV146" s="14" t="s">
        <v>78</v>
      </c>
      <c r="AW146" s="14" t="s">
        <v>4</v>
      </c>
      <c r="AX146" s="14" t="s">
        <v>76</v>
      </c>
      <c r="AY146" s="168" t="s">
        <v>124</v>
      </c>
    </row>
    <row r="147" spans="1:65" s="2" customFormat="1" ht="33" customHeight="1">
      <c r="A147" s="34"/>
      <c r="B147" s="139"/>
      <c r="C147" s="140" t="s">
        <v>9</v>
      </c>
      <c r="D147" s="140" t="s">
        <v>126</v>
      </c>
      <c r="E147" s="141" t="s">
        <v>1336</v>
      </c>
      <c r="F147" s="142" t="s">
        <v>1337</v>
      </c>
      <c r="G147" s="143" t="s">
        <v>237</v>
      </c>
      <c r="H147" s="144">
        <v>5</v>
      </c>
      <c r="I147" s="145"/>
      <c r="J147" s="146">
        <f>ROUND(I147*H147,2)</f>
        <v>0</v>
      </c>
      <c r="K147" s="142" t="s">
        <v>130</v>
      </c>
      <c r="L147" s="35"/>
      <c r="M147" s="147" t="s">
        <v>3</v>
      </c>
      <c r="N147" s="148" t="s">
        <v>39</v>
      </c>
      <c r="O147" s="55"/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131</v>
      </c>
      <c r="AT147" s="151" t="s">
        <v>126</v>
      </c>
      <c r="AU147" s="151" t="s">
        <v>78</v>
      </c>
      <c r="AY147" s="19" t="s">
        <v>124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9" t="s">
        <v>76</v>
      </c>
      <c r="BK147" s="152">
        <f>ROUND(I147*H147,2)</f>
        <v>0</v>
      </c>
      <c r="BL147" s="19" t="s">
        <v>131</v>
      </c>
      <c r="BM147" s="151" t="s">
        <v>1338</v>
      </c>
    </row>
    <row r="148" spans="1:47" s="2" customFormat="1" ht="29.25">
      <c r="A148" s="34"/>
      <c r="B148" s="35"/>
      <c r="C148" s="34"/>
      <c r="D148" s="153" t="s">
        <v>133</v>
      </c>
      <c r="E148" s="34"/>
      <c r="F148" s="154" t="s">
        <v>1339</v>
      </c>
      <c r="G148" s="34"/>
      <c r="H148" s="34"/>
      <c r="I148" s="155"/>
      <c r="J148" s="34"/>
      <c r="K148" s="34"/>
      <c r="L148" s="35"/>
      <c r="M148" s="156"/>
      <c r="N148" s="157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9" t="s">
        <v>133</v>
      </c>
      <c r="AU148" s="19" t="s">
        <v>78</v>
      </c>
    </row>
    <row r="149" spans="1:47" s="2" customFormat="1" ht="12">
      <c r="A149" s="34"/>
      <c r="B149" s="35"/>
      <c r="C149" s="34"/>
      <c r="D149" s="158" t="s">
        <v>135</v>
      </c>
      <c r="E149" s="34"/>
      <c r="F149" s="159" t="s">
        <v>1340</v>
      </c>
      <c r="G149" s="34"/>
      <c r="H149" s="34"/>
      <c r="I149" s="155"/>
      <c r="J149" s="34"/>
      <c r="K149" s="34"/>
      <c r="L149" s="35"/>
      <c r="M149" s="156"/>
      <c r="N149" s="157"/>
      <c r="O149" s="55"/>
      <c r="P149" s="55"/>
      <c r="Q149" s="55"/>
      <c r="R149" s="55"/>
      <c r="S149" s="55"/>
      <c r="T149" s="56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9" t="s">
        <v>135</v>
      </c>
      <c r="AU149" s="19" t="s">
        <v>78</v>
      </c>
    </row>
    <row r="150" spans="2:51" s="13" customFormat="1" ht="12">
      <c r="B150" s="160"/>
      <c r="D150" s="153" t="s">
        <v>137</v>
      </c>
      <c r="E150" s="161" t="s">
        <v>3</v>
      </c>
      <c r="F150" s="162" t="s">
        <v>1330</v>
      </c>
      <c r="H150" s="161" t="s">
        <v>3</v>
      </c>
      <c r="I150" s="163"/>
      <c r="L150" s="160"/>
      <c r="M150" s="164"/>
      <c r="N150" s="165"/>
      <c r="O150" s="165"/>
      <c r="P150" s="165"/>
      <c r="Q150" s="165"/>
      <c r="R150" s="165"/>
      <c r="S150" s="165"/>
      <c r="T150" s="166"/>
      <c r="AT150" s="161" t="s">
        <v>137</v>
      </c>
      <c r="AU150" s="161" t="s">
        <v>78</v>
      </c>
      <c r="AV150" s="13" t="s">
        <v>76</v>
      </c>
      <c r="AW150" s="13" t="s">
        <v>30</v>
      </c>
      <c r="AX150" s="13" t="s">
        <v>68</v>
      </c>
      <c r="AY150" s="161" t="s">
        <v>124</v>
      </c>
    </row>
    <row r="151" spans="2:51" s="14" customFormat="1" ht="12">
      <c r="B151" s="167"/>
      <c r="D151" s="153" t="s">
        <v>137</v>
      </c>
      <c r="E151" s="168" t="s">
        <v>3</v>
      </c>
      <c r="F151" s="169" t="s">
        <v>157</v>
      </c>
      <c r="H151" s="170">
        <v>5</v>
      </c>
      <c r="I151" s="171"/>
      <c r="L151" s="167"/>
      <c r="M151" s="172"/>
      <c r="N151" s="173"/>
      <c r="O151" s="173"/>
      <c r="P151" s="173"/>
      <c r="Q151" s="173"/>
      <c r="R151" s="173"/>
      <c r="S151" s="173"/>
      <c r="T151" s="174"/>
      <c r="AT151" s="168" t="s">
        <v>137</v>
      </c>
      <c r="AU151" s="168" t="s">
        <v>78</v>
      </c>
      <c r="AV151" s="14" t="s">
        <v>78</v>
      </c>
      <c r="AW151" s="14" t="s">
        <v>30</v>
      </c>
      <c r="AX151" s="14" t="s">
        <v>76</v>
      </c>
      <c r="AY151" s="168" t="s">
        <v>124</v>
      </c>
    </row>
    <row r="152" spans="1:65" s="2" customFormat="1" ht="24.2" customHeight="1">
      <c r="A152" s="34"/>
      <c r="B152" s="139"/>
      <c r="C152" s="140" t="s">
        <v>310</v>
      </c>
      <c r="D152" s="140" t="s">
        <v>126</v>
      </c>
      <c r="E152" s="141" t="s">
        <v>1341</v>
      </c>
      <c r="F152" s="142" t="s">
        <v>1342</v>
      </c>
      <c r="G152" s="143" t="s">
        <v>129</v>
      </c>
      <c r="H152" s="144">
        <v>66</v>
      </c>
      <c r="I152" s="145"/>
      <c r="J152" s="146">
        <f>ROUND(I152*H152,2)</f>
        <v>0</v>
      </c>
      <c r="K152" s="142" t="s">
        <v>130</v>
      </c>
      <c r="L152" s="35"/>
      <c r="M152" s="147" t="s">
        <v>3</v>
      </c>
      <c r="N152" s="148" t="s">
        <v>39</v>
      </c>
      <c r="O152" s="55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131</v>
      </c>
      <c r="AT152" s="151" t="s">
        <v>126</v>
      </c>
      <c r="AU152" s="151" t="s">
        <v>78</v>
      </c>
      <c r="AY152" s="19" t="s">
        <v>124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9" t="s">
        <v>76</v>
      </c>
      <c r="BK152" s="152">
        <f>ROUND(I152*H152,2)</f>
        <v>0</v>
      </c>
      <c r="BL152" s="19" t="s">
        <v>131</v>
      </c>
      <c r="BM152" s="151" t="s">
        <v>1343</v>
      </c>
    </row>
    <row r="153" spans="1:47" s="2" customFormat="1" ht="19.5">
      <c r="A153" s="34"/>
      <c r="B153" s="35"/>
      <c r="C153" s="34"/>
      <c r="D153" s="153" t="s">
        <v>133</v>
      </c>
      <c r="E153" s="34"/>
      <c r="F153" s="154" t="s">
        <v>1344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9" t="s">
        <v>133</v>
      </c>
      <c r="AU153" s="19" t="s">
        <v>78</v>
      </c>
    </row>
    <row r="154" spans="1:47" s="2" customFormat="1" ht="12">
      <c r="A154" s="34"/>
      <c r="B154" s="35"/>
      <c r="C154" s="34"/>
      <c r="D154" s="158" t="s">
        <v>135</v>
      </c>
      <c r="E154" s="34"/>
      <c r="F154" s="159" t="s">
        <v>1345</v>
      </c>
      <c r="G154" s="34"/>
      <c r="H154" s="34"/>
      <c r="I154" s="155"/>
      <c r="J154" s="34"/>
      <c r="K154" s="34"/>
      <c r="L154" s="35"/>
      <c r="M154" s="156"/>
      <c r="N154" s="157"/>
      <c r="O154" s="55"/>
      <c r="P154" s="55"/>
      <c r="Q154" s="55"/>
      <c r="R154" s="55"/>
      <c r="S154" s="55"/>
      <c r="T154" s="56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9" t="s">
        <v>135</v>
      </c>
      <c r="AU154" s="19" t="s">
        <v>78</v>
      </c>
    </row>
    <row r="155" spans="2:51" s="13" customFormat="1" ht="12">
      <c r="B155" s="160"/>
      <c r="D155" s="153" t="s">
        <v>137</v>
      </c>
      <c r="E155" s="161" t="s">
        <v>3</v>
      </c>
      <c r="F155" s="162" t="s">
        <v>1346</v>
      </c>
      <c r="H155" s="161" t="s">
        <v>3</v>
      </c>
      <c r="I155" s="163"/>
      <c r="L155" s="160"/>
      <c r="M155" s="164"/>
      <c r="N155" s="165"/>
      <c r="O155" s="165"/>
      <c r="P155" s="165"/>
      <c r="Q155" s="165"/>
      <c r="R155" s="165"/>
      <c r="S155" s="165"/>
      <c r="T155" s="166"/>
      <c r="AT155" s="161" t="s">
        <v>137</v>
      </c>
      <c r="AU155" s="161" t="s">
        <v>78</v>
      </c>
      <c r="AV155" s="13" t="s">
        <v>76</v>
      </c>
      <c r="AW155" s="13" t="s">
        <v>30</v>
      </c>
      <c r="AX155" s="13" t="s">
        <v>68</v>
      </c>
      <c r="AY155" s="161" t="s">
        <v>124</v>
      </c>
    </row>
    <row r="156" spans="2:51" s="14" customFormat="1" ht="12">
      <c r="B156" s="167"/>
      <c r="D156" s="153" t="s">
        <v>137</v>
      </c>
      <c r="E156" s="168" t="s">
        <v>3</v>
      </c>
      <c r="F156" s="169" t="s">
        <v>1347</v>
      </c>
      <c r="H156" s="170">
        <v>66</v>
      </c>
      <c r="I156" s="171"/>
      <c r="L156" s="167"/>
      <c r="M156" s="172"/>
      <c r="N156" s="173"/>
      <c r="O156" s="173"/>
      <c r="P156" s="173"/>
      <c r="Q156" s="173"/>
      <c r="R156" s="173"/>
      <c r="S156" s="173"/>
      <c r="T156" s="174"/>
      <c r="AT156" s="168" t="s">
        <v>137</v>
      </c>
      <c r="AU156" s="168" t="s">
        <v>78</v>
      </c>
      <c r="AV156" s="14" t="s">
        <v>78</v>
      </c>
      <c r="AW156" s="14" t="s">
        <v>30</v>
      </c>
      <c r="AX156" s="14" t="s">
        <v>76</v>
      </c>
      <c r="AY156" s="168" t="s">
        <v>124</v>
      </c>
    </row>
    <row r="157" spans="1:65" s="2" customFormat="1" ht="33" customHeight="1">
      <c r="A157" s="34"/>
      <c r="B157" s="139"/>
      <c r="C157" s="140" t="s">
        <v>326</v>
      </c>
      <c r="D157" s="140" t="s">
        <v>126</v>
      </c>
      <c r="E157" s="141" t="s">
        <v>1348</v>
      </c>
      <c r="F157" s="142" t="s">
        <v>1349</v>
      </c>
      <c r="G157" s="143" t="s">
        <v>129</v>
      </c>
      <c r="H157" s="144">
        <v>9.1</v>
      </c>
      <c r="I157" s="145"/>
      <c r="J157" s="146">
        <f>ROUND(I157*H157,2)</f>
        <v>0</v>
      </c>
      <c r="K157" s="142" t="s">
        <v>130</v>
      </c>
      <c r="L157" s="35"/>
      <c r="M157" s="147" t="s">
        <v>3</v>
      </c>
      <c r="N157" s="148" t="s">
        <v>39</v>
      </c>
      <c r="O157" s="55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131</v>
      </c>
      <c r="AT157" s="151" t="s">
        <v>126</v>
      </c>
      <c r="AU157" s="151" t="s">
        <v>78</v>
      </c>
      <c r="AY157" s="19" t="s">
        <v>124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9" t="s">
        <v>76</v>
      </c>
      <c r="BK157" s="152">
        <f>ROUND(I157*H157,2)</f>
        <v>0</v>
      </c>
      <c r="BL157" s="19" t="s">
        <v>131</v>
      </c>
      <c r="BM157" s="151" t="s">
        <v>1350</v>
      </c>
    </row>
    <row r="158" spans="1:47" s="2" customFormat="1" ht="19.5">
      <c r="A158" s="34"/>
      <c r="B158" s="35"/>
      <c r="C158" s="34"/>
      <c r="D158" s="153" t="s">
        <v>133</v>
      </c>
      <c r="E158" s="34"/>
      <c r="F158" s="154" t="s">
        <v>1351</v>
      </c>
      <c r="G158" s="34"/>
      <c r="H158" s="34"/>
      <c r="I158" s="155"/>
      <c r="J158" s="34"/>
      <c r="K158" s="34"/>
      <c r="L158" s="35"/>
      <c r="M158" s="156"/>
      <c r="N158" s="157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9" t="s">
        <v>133</v>
      </c>
      <c r="AU158" s="19" t="s">
        <v>78</v>
      </c>
    </row>
    <row r="159" spans="1:47" s="2" customFormat="1" ht="12">
      <c r="A159" s="34"/>
      <c r="B159" s="35"/>
      <c r="C159" s="34"/>
      <c r="D159" s="158" t="s">
        <v>135</v>
      </c>
      <c r="E159" s="34"/>
      <c r="F159" s="159" t="s">
        <v>1352</v>
      </c>
      <c r="G159" s="34"/>
      <c r="H159" s="34"/>
      <c r="I159" s="155"/>
      <c r="J159" s="34"/>
      <c r="K159" s="34"/>
      <c r="L159" s="35"/>
      <c r="M159" s="156"/>
      <c r="N159" s="157"/>
      <c r="O159" s="55"/>
      <c r="P159" s="55"/>
      <c r="Q159" s="55"/>
      <c r="R159" s="55"/>
      <c r="S159" s="55"/>
      <c r="T159" s="56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9" t="s">
        <v>135</v>
      </c>
      <c r="AU159" s="19" t="s">
        <v>78</v>
      </c>
    </row>
    <row r="160" spans="2:51" s="13" customFormat="1" ht="12">
      <c r="B160" s="160"/>
      <c r="D160" s="153" t="s">
        <v>137</v>
      </c>
      <c r="E160" s="161" t="s">
        <v>3</v>
      </c>
      <c r="F160" s="162" t="s">
        <v>1353</v>
      </c>
      <c r="H160" s="161" t="s">
        <v>3</v>
      </c>
      <c r="I160" s="163"/>
      <c r="L160" s="160"/>
      <c r="M160" s="164"/>
      <c r="N160" s="165"/>
      <c r="O160" s="165"/>
      <c r="P160" s="165"/>
      <c r="Q160" s="165"/>
      <c r="R160" s="165"/>
      <c r="S160" s="165"/>
      <c r="T160" s="166"/>
      <c r="AT160" s="161" t="s">
        <v>137</v>
      </c>
      <c r="AU160" s="161" t="s">
        <v>78</v>
      </c>
      <c r="AV160" s="13" t="s">
        <v>76</v>
      </c>
      <c r="AW160" s="13" t="s">
        <v>30</v>
      </c>
      <c r="AX160" s="13" t="s">
        <v>68</v>
      </c>
      <c r="AY160" s="161" t="s">
        <v>124</v>
      </c>
    </row>
    <row r="161" spans="2:51" s="14" customFormat="1" ht="12">
      <c r="B161" s="167"/>
      <c r="D161" s="153" t="s">
        <v>137</v>
      </c>
      <c r="E161" s="168" t="s">
        <v>3</v>
      </c>
      <c r="F161" s="169" t="s">
        <v>1354</v>
      </c>
      <c r="H161" s="170">
        <v>9.1</v>
      </c>
      <c r="I161" s="171"/>
      <c r="L161" s="167"/>
      <c r="M161" s="172"/>
      <c r="N161" s="173"/>
      <c r="O161" s="173"/>
      <c r="P161" s="173"/>
      <c r="Q161" s="173"/>
      <c r="R161" s="173"/>
      <c r="S161" s="173"/>
      <c r="T161" s="174"/>
      <c r="AT161" s="168" t="s">
        <v>137</v>
      </c>
      <c r="AU161" s="168" t="s">
        <v>78</v>
      </c>
      <c r="AV161" s="14" t="s">
        <v>78</v>
      </c>
      <c r="AW161" s="14" t="s">
        <v>30</v>
      </c>
      <c r="AX161" s="14" t="s">
        <v>76</v>
      </c>
      <c r="AY161" s="168" t="s">
        <v>124</v>
      </c>
    </row>
    <row r="162" spans="1:65" s="2" customFormat="1" ht="16.5" customHeight="1">
      <c r="A162" s="34"/>
      <c r="B162" s="139"/>
      <c r="C162" s="175" t="s">
        <v>332</v>
      </c>
      <c r="D162" s="175" t="s">
        <v>158</v>
      </c>
      <c r="E162" s="176" t="s">
        <v>1355</v>
      </c>
      <c r="F162" s="177" t="s">
        <v>1356</v>
      </c>
      <c r="G162" s="178" t="s">
        <v>161</v>
      </c>
      <c r="H162" s="179">
        <v>1.638</v>
      </c>
      <c r="I162" s="180"/>
      <c r="J162" s="181">
        <f>ROUND(I162*H162,2)</f>
        <v>0</v>
      </c>
      <c r="K162" s="177" t="s">
        <v>130</v>
      </c>
      <c r="L162" s="182"/>
      <c r="M162" s="183" t="s">
        <v>3</v>
      </c>
      <c r="N162" s="184" t="s">
        <v>39</v>
      </c>
      <c r="O162" s="55"/>
      <c r="P162" s="149">
        <f>O162*H162</f>
        <v>0</v>
      </c>
      <c r="Q162" s="149">
        <v>1</v>
      </c>
      <c r="R162" s="149">
        <f>Q162*H162</f>
        <v>1.638</v>
      </c>
      <c r="S162" s="149">
        <v>0</v>
      </c>
      <c r="T162" s="150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51" t="s">
        <v>162</v>
      </c>
      <c r="AT162" s="151" t="s">
        <v>158</v>
      </c>
      <c r="AU162" s="151" t="s">
        <v>78</v>
      </c>
      <c r="AY162" s="19" t="s">
        <v>124</v>
      </c>
      <c r="BE162" s="152">
        <f>IF(N162="základní",J162,0)</f>
        <v>0</v>
      </c>
      <c r="BF162" s="152">
        <f>IF(N162="snížená",J162,0)</f>
        <v>0</v>
      </c>
      <c r="BG162" s="152">
        <f>IF(N162="zákl. přenesená",J162,0)</f>
        <v>0</v>
      </c>
      <c r="BH162" s="152">
        <f>IF(N162="sníž. přenesená",J162,0)</f>
        <v>0</v>
      </c>
      <c r="BI162" s="152">
        <f>IF(N162="nulová",J162,0)</f>
        <v>0</v>
      </c>
      <c r="BJ162" s="19" t="s">
        <v>76</v>
      </c>
      <c r="BK162" s="152">
        <f>ROUND(I162*H162,2)</f>
        <v>0</v>
      </c>
      <c r="BL162" s="19" t="s">
        <v>131</v>
      </c>
      <c r="BM162" s="151" t="s">
        <v>1357</v>
      </c>
    </row>
    <row r="163" spans="1:47" s="2" customFormat="1" ht="12">
      <c r="A163" s="34"/>
      <c r="B163" s="35"/>
      <c r="C163" s="34"/>
      <c r="D163" s="153" t="s">
        <v>133</v>
      </c>
      <c r="E163" s="34"/>
      <c r="F163" s="154" t="s">
        <v>1356</v>
      </c>
      <c r="G163" s="34"/>
      <c r="H163" s="34"/>
      <c r="I163" s="155"/>
      <c r="J163" s="34"/>
      <c r="K163" s="34"/>
      <c r="L163" s="35"/>
      <c r="M163" s="156"/>
      <c r="N163" s="157"/>
      <c r="O163" s="55"/>
      <c r="P163" s="55"/>
      <c r="Q163" s="55"/>
      <c r="R163" s="55"/>
      <c r="S163" s="55"/>
      <c r="T163" s="56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9" t="s">
        <v>133</v>
      </c>
      <c r="AU163" s="19" t="s">
        <v>78</v>
      </c>
    </row>
    <row r="164" spans="2:51" s="13" customFormat="1" ht="12">
      <c r="B164" s="160"/>
      <c r="D164" s="153" t="s">
        <v>137</v>
      </c>
      <c r="E164" s="161" t="s">
        <v>3</v>
      </c>
      <c r="F164" s="162" t="s">
        <v>1353</v>
      </c>
      <c r="H164" s="161" t="s">
        <v>3</v>
      </c>
      <c r="I164" s="163"/>
      <c r="L164" s="160"/>
      <c r="M164" s="164"/>
      <c r="N164" s="165"/>
      <c r="O164" s="165"/>
      <c r="P164" s="165"/>
      <c r="Q164" s="165"/>
      <c r="R164" s="165"/>
      <c r="S164" s="165"/>
      <c r="T164" s="166"/>
      <c r="AT164" s="161" t="s">
        <v>137</v>
      </c>
      <c r="AU164" s="161" t="s">
        <v>78</v>
      </c>
      <c r="AV164" s="13" t="s">
        <v>76</v>
      </c>
      <c r="AW164" s="13" t="s">
        <v>30</v>
      </c>
      <c r="AX164" s="13" t="s">
        <v>68</v>
      </c>
      <c r="AY164" s="161" t="s">
        <v>124</v>
      </c>
    </row>
    <row r="165" spans="2:51" s="14" customFormat="1" ht="12">
      <c r="B165" s="167"/>
      <c r="D165" s="153" t="s">
        <v>137</v>
      </c>
      <c r="E165" s="168" t="s">
        <v>3</v>
      </c>
      <c r="F165" s="169" t="s">
        <v>1358</v>
      </c>
      <c r="H165" s="170">
        <v>0.91</v>
      </c>
      <c r="I165" s="171"/>
      <c r="L165" s="167"/>
      <c r="M165" s="172"/>
      <c r="N165" s="173"/>
      <c r="O165" s="173"/>
      <c r="P165" s="173"/>
      <c r="Q165" s="173"/>
      <c r="R165" s="173"/>
      <c r="S165" s="173"/>
      <c r="T165" s="174"/>
      <c r="AT165" s="168" t="s">
        <v>137</v>
      </c>
      <c r="AU165" s="168" t="s">
        <v>78</v>
      </c>
      <c r="AV165" s="14" t="s">
        <v>78</v>
      </c>
      <c r="AW165" s="14" t="s">
        <v>30</v>
      </c>
      <c r="AX165" s="14" t="s">
        <v>76</v>
      </c>
      <c r="AY165" s="168" t="s">
        <v>124</v>
      </c>
    </row>
    <row r="166" spans="2:51" s="14" customFormat="1" ht="12">
      <c r="B166" s="167"/>
      <c r="D166" s="153" t="s">
        <v>137</v>
      </c>
      <c r="F166" s="169" t="s">
        <v>1359</v>
      </c>
      <c r="H166" s="170">
        <v>1.638</v>
      </c>
      <c r="I166" s="171"/>
      <c r="L166" s="167"/>
      <c r="M166" s="172"/>
      <c r="N166" s="173"/>
      <c r="O166" s="173"/>
      <c r="P166" s="173"/>
      <c r="Q166" s="173"/>
      <c r="R166" s="173"/>
      <c r="S166" s="173"/>
      <c r="T166" s="174"/>
      <c r="AT166" s="168" t="s">
        <v>137</v>
      </c>
      <c r="AU166" s="168" t="s">
        <v>78</v>
      </c>
      <c r="AV166" s="14" t="s">
        <v>78</v>
      </c>
      <c r="AW166" s="14" t="s">
        <v>4</v>
      </c>
      <c r="AX166" s="14" t="s">
        <v>76</v>
      </c>
      <c r="AY166" s="168" t="s">
        <v>124</v>
      </c>
    </row>
    <row r="167" spans="1:65" s="2" customFormat="1" ht="24.2" customHeight="1">
      <c r="A167" s="34"/>
      <c r="B167" s="139"/>
      <c r="C167" s="175" t="s">
        <v>339</v>
      </c>
      <c r="D167" s="175" t="s">
        <v>158</v>
      </c>
      <c r="E167" s="176" t="s">
        <v>1314</v>
      </c>
      <c r="F167" s="177" t="s">
        <v>1315</v>
      </c>
      <c r="G167" s="178" t="s">
        <v>820</v>
      </c>
      <c r="H167" s="179">
        <v>45.06</v>
      </c>
      <c r="I167" s="180"/>
      <c r="J167" s="181">
        <f>ROUND(I167*H167,2)</f>
        <v>0</v>
      </c>
      <c r="K167" s="177" t="s">
        <v>3</v>
      </c>
      <c r="L167" s="182"/>
      <c r="M167" s="183" t="s">
        <v>3</v>
      </c>
      <c r="N167" s="184" t="s">
        <v>39</v>
      </c>
      <c r="O167" s="55"/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51" t="s">
        <v>162</v>
      </c>
      <c r="AT167" s="151" t="s">
        <v>158</v>
      </c>
      <c r="AU167" s="151" t="s">
        <v>78</v>
      </c>
      <c r="AY167" s="19" t="s">
        <v>124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9" t="s">
        <v>76</v>
      </c>
      <c r="BK167" s="152">
        <f>ROUND(I167*H167,2)</f>
        <v>0</v>
      </c>
      <c r="BL167" s="19" t="s">
        <v>131</v>
      </c>
      <c r="BM167" s="151" t="s">
        <v>1360</v>
      </c>
    </row>
    <row r="168" spans="1:47" s="2" customFormat="1" ht="12">
      <c r="A168" s="34"/>
      <c r="B168" s="35"/>
      <c r="C168" s="34"/>
      <c r="D168" s="153" t="s">
        <v>133</v>
      </c>
      <c r="E168" s="34"/>
      <c r="F168" s="154" t="s">
        <v>1315</v>
      </c>
      <c r="G168" s="34"/>
      <c r="H168" s="34"/>
      <c r="I168" s="155"/>
      <c r="J168" s="34"/>
      <c r="K168" s="34"/>
      <c r="L168" s="35"/>
      <c r="M168" s="156"/>
      <c r="N168" s="157"/>
      <c r="O168" s="55"/>
      <c r="P168" s="55"/>
      <c r="Q168" s="55"/>
      <c r="R168" s="55"/>
      <c r="S168" s="55"/>
      <c r="T168" s="56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9" t="s">
        <v>133</v>
      </c>
      <c r="AU168" s="19" t="s">
        <v>78</v>
      </c>
    </row>
    <row r="169" spans="1:47" s="2" customFormat="1" ht="29.25">
      <c r="A169" s="34"/>
      <c r="B169" s="35"/>
      <c r="C169" s="34"/>
      <c r="D169" s="153" t="s">
        <v>297</v>
      </c>
      <c r="E169" s="34"/>
      <c r="F169" s="197" t="s">
        <v>1317</v>
      </c>
      <c r="G169" s="34"/>
      <c r="H169" s="34"/>
      <c r="I169" s="155"/>
      <c r="J169" s="34"/>
      <c r="K169" s="34"/>
      <c r="L169" s="35"/>
      <c r="M169" s="156"/>
      <c r="N169" s="157"/>
      <c r="O169" s="55"/>
      <c r="P169" s="55"/>
      <c r="Q169" s="55"/>
      <c r="R169" s="55"/>
      <c r="S169" s="55"/>
      <c r="T169" s="56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9" t="s">
        <v>297</v>
      </c>
      <c r="AU169" s="19" t="s">
        <v>78</v>
      </c>
    </row>
    <row r="170" spans="2:51" s="13" customFormat="1" ht="12">
      <c r="B170" s="160"/>
      <c r="D170" s="153" t="s">
        <v>137</v>
      </c>
      <c r="E170" s="161" t="s">
        <v>3</v>
      </c>
      <c r="F170" s="162" t="s">
        <v>1346</v>
      </c>
      <c r="H170" s="161" t="s">
        <v>3</v>
      </c>
      <c r="I170" s="163"/>
      <c r="L170" s="160"/>
      <c r="M170" s="164"/>
      <c r="N170" s="165"/>
      <c r="O170" s="165"/>
      <c r="P170" s="165"/>
      <c r="Q170" s="165"/>
      <c r="R170" s="165"/>
      <c r="S170" s="165"/>
      <c r="T170" s="166"/>
      <c r="AT170" s="161" t="s">
        <v>137</v>
      </c>
      <c r="AU170" s="161" t="s">
        <v>78</v>
      </c>
      <c r="AV170" s="13" t="s">
        <v>76</v>
      </c>
      <c r="AW170" s="13" t="s">
        <v>30</v>
      </c>
      <c r="AX170" s="13" t="s">
        <v>68</v>
      </c>
      <c r="AY170" s="161" t="s">
        <v>124</v>
      </c>
    </row>
    <row r="171" spans="2:51" s="14" customFormat="1" ht="12">
      <c r="B171" s="167"/>
      <c r="D171" s="153" t="s">
        <v>137</v>
      </c>
      <c r="E171" s="168" t="s">
        <v>3</v>
      </c>
      <c r="F171" s="169" t="s">
        <v>1361</v>
      </c>
      <c r="H171" s="170">
        <v>39.6</v>
      </c>
      <c r="I171" s="171"/>
      <c r="L171" s="167"/>
      <c r="M171" s="172"/>
      <c r="N171" s="173"/>
      <c r="O171" s="173"/>
      <c r="P171" s="173"/>
      <c r="Q171" s="173"/>
      <c r="R171" s="173"/>
      <c r="S171" s="173"/>
      <c r="T171" s="174"/>
      <c r="AT171" s="168" t="s">
        <v>137</v>
      </c>
      <c r="AU171" s="168" t="s">
        <v>78</v>
      </c>
      <c r="AV171" s="14" t="s">
        <v>78</v>
      </c>
      <c r="AW171" s="14" t="s">
        <v>30</v>
      </c>
      <c r="AX171" s="14" t="s">
        <v>68</v>
      </c>
      <c r="AY171" s="168" t="s">
        <v>124</v>
      </c>
    </row>
    <row r="172" spans="2:51" s="13" customFormat="1" ht="12">
      <c r="B172" s="160"/>
      <c r="D172" s="153" t="s">
        <v>137</v>
      </c>
      <c r="E172" s="161" t="s">
        <v>3</v>
      </c>
      <c r="F172" s="162" t="s">
        <v>1353</v>
      </c>
      <c r="H172" s="161" t="s">
        <v>3</v>
      </c>
      <c r="I172" s="163"/>
      <c r="L172" s="160"/>
      <c r="M172" s="164"/>
      <c r="N172" s="165"/>
      <c r="O172" s="165"/>
      <c r="P172" s="165"/>
      <c r="Q172" s="165"/>
      <c r="R172" s="165"/>
      <c r="S172" s="165"/>
      <c r="T172" s="166"/>
      <c r="AT172" s="161" t="s">
        <v>137</v>
      </c>
      <c r="AU172" s="161" t="s">
        <v>78</v>
      </c>
      <c r="AV172" s="13" t="s">
        <v>76</v>
      </c>
      <c r="AW172" s="13" t="s">
        <v>30</v>
      </c>
      <c r="AX172" s="13" t="s">
        <v>68</v>
      </c>
      <c r="AY172" s="161" t="s">
        <v>124</v>
      </c>
    </row>
    <row r="173" spans="2:51" s="14" customFormat="1" ht="12">
      <c r="B173" s="167"/>
      <c r="D173" s="153" t="s">
        <v>137</v>
      </c>
      <c r="E173" s="168" t="s">
        <v>3</v>
      </c>
      <c r="F173" s="169" t="s">
        <v>1362</v>
      </c>
      <c r="H173" s="170">
        <v>5.46</v>
      </c>
      <c r="I173" s="171"/>
      <c r="L173" s="167"/>
      <c r="M173" s="172"/>
      <c r="N173" s="173"/>
      <c r="O173" s="173"/>
      <c r="P173" s="173"/>
      <c r="Q173" s="173"/>
      <c r="R173" s="173"/>
      <c r="S173" s="173"/>
      <c r="T173" s="174"/>
      <c r="AT173" s="168" t="s">
        <v>137</v>
      </c>
      <c r="AU173" s="168" t="s">
        <v>78</v>
      </c>
      <c r="AV173" s="14" t="s">
        <v>78</v>
      </c>
      <c r="AW173" s="14" t="s">
        <v>30</v>
      </c>
      <c r="AX173" s="14" t="s">
        <v>68</v>
      </c>
      <c r="AY173" s="168" t="s">
        <v>124</v>
      </c>
    </row>
    <row r="174" spans="2:51" s="15" customFormat="1" ht="12">
      <c r="B174" s="189"/>
      <c r="D174" s="153" t="s">
        <v>137</v>
      </c>
      <c r="E174" s="190" t="s">
        <v>3</v>
      </c>
      <c r="F174" s="191" t="s">
        <v>217</v>
      </c>
      <c r="H174" s="192">
        <v>45.06</v>
      </c>
      <c r="I174" s="193"/>
      <c r="L174" s="189"/>
      <c r="M174" s="194"/>
      <c r="N174" s="195"/>
      <c r="O174" s="195"/>
      <c r="P174" s="195"/>
      <c r="Q174" s="195"/>
      <c r="R174" s="195"/>
      <c r="S174" s="195"/>
      <c r="T174" s="196"/>
      <c r="AT174" s="190" t="s">
        <v>137</v>
      </c>
      <c r="AU174" s="190" t="s">
        <v>78</v>
      </c>
      <c r="AV174" s="15" t="s">
        <v>131</v>
      </c>
      <c r="AW174" s="15" t="s">
        <v>30</v>
      </c>
      <c r="AX174" s="15" t="s">
        <v>76</v>
      </c>
      <c r="AY174" s="190" t="s">
        <v>124</v>
      </c>
    </row>
    <row r="175" spans="1:65" s="2" customFormat="1" ht="16.5" customHeight="1">
      <c r="A175" s="34"/>
      <c r="B175" s="139"/>
      <c r="C175" s="140" t="s">
        <v>345</v>
      </c>
      <c r="D175" s="140" t="s">
        <v>126</v>
      </c>
      <c r="E175" s="141" t="s">
        <v>1363</v>
      </c>
      <c r="F175" s="142" t="s">
        <v>1364</v>
      </c>
      <c r="G175" s="143" t="s">
        <v>142</v>
      </c>
      <c r="H175" s="144">
        <v>71</v>
      </c>
      <c r="I175" s="145"/>
      <c r="J175" s="146">
        <f>ROUND(I175*H175,2)</f>
        <v>0</v>
      </c>
      <c r="K175" s="142" t="s">
        <v>130</v>
      </c>
      <c r="L175" s="35"/>
      <c r="M175" s="147" t="s">
        <v>3</v>
      </c>
      <c r="N175" s="148" t="s">
        <v>39</v>
      </c>
      <c r="O175" s="55"/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51" t="s">
        <v>131</v>
      </c>
      <c r="AT175" s="151" t="s">
        <v>126</v>
      </c>
      <c r="AU175" s="151" t="s">
        <v>78</v>
      </c>
      <c r="AY175" s="19" t="s">
        <v>124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9" t="s">
        <v>76</v>
      </c>
      <c r="BK175" s="152">
        <f>ROUND(I175*H175,2)</f>
        <v>0</v>
      </c>
      <c r="BL175" s="19" t="s">
        <v>131</v>
      </c>
      <c r="BM175" s="151" t="s">
        <v>1365</v>
      </c>
    </row>
    <row r="176" spans="1:47" s="2" customFormat="1" ht="19.5">
      <c r="A176" s="34"/>
      <c r="B176" s="35"/>
      <c r="C176" s="34"/>
      <c r="D176" s="153" t="s">
        <v>133</v>
      </c>
      <c r="E176" s="34"/>
      <c r="F176" s="154" t="s">
        <v>1366</v>
      </c>
      <c r="G176" s="34"/>
      <c r="H176" s="34"/>
      <c r="I176" s="155"/>
      <c r="J176" s="34"/>
      <c r="K176" s="34"/>
      <c r="L176" s="35"/>
      <c r="M176" s="156"/>
      <c r="N176" s="157"/>
      <c r="O176" s="55"/>
      <c r="P176" s="55"/>
      <c r="Q176" s="55"/>
      <c r="R176" s="55"/>
      <c r="S176" s="55"/>
      <c r="T176" s="56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9" t="s">
        <v>133</v>
      </c>
      <c r="AU176" s="19" t="s">
        <v>78</v>
      </c>
    </row>
    <row r="177" spans="1:47" s="2" customFormat="1" ht="12">
      <c r="A177" s="34"/>
      <c r="B177" s="35"/>
      <c r="C177" s="34"/>
      <c r="D177" s="158" t="s">
        <v>135</v>
      </c>
      <c r="E177" s="34"/>
      <c r="F177" s="159" t="s">
        <v>1367</v>
      </c>
      <c r="G177" s="34"/>
      <c r="H177" s="34"/>
      <c r="I177" s="155"/>
      <c r="J177" s="34"/>
      <c r="K177" s="34"/>
      <c r="L177" s="35"/>
      <c r="M177" s="156"/>
      <c r="N177" s="157"/>
      <c r="O177" s="55"/>
      <c r="P177" s="55"/>
      <c r="Q177" s="55"/>
      <c r="R177" s="55"/>
      <c r="S177" s="55"/>
      <c r="T177" s="56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9" t="s">
        <v>135</v>
      </c>
      <c r="AU177" s="19" t="s">
        <v>78</v>
      </c>
    </row>
    <row r="178" spans="2:51" s="13" customFormat="1" ht="12">
      <c r="B178" s="160"/>
      <c r="D178" s="153" t="s">
        <v>137</v>
      </c>
      <c r="E178" s="161" t="s">
        <v>3</v>
      </c>
      <c r="F178" s="162" t="s">
        <v>1368</v>
      </c>
      <c r="H178" s="161" t="s">
        <v>3</v>
      </c>
      <c r="I178" s="163"/>
      <c r="L178" s="160"/>
      <c r="M178" s="164"/>
      <c r="N178" s="165"/>
      <c r="O178" s="165"/>
      <c r="P178" s="165"/>
      <c r="Q178" s="165"/>
      <c r="R178" s="165"/>
      <c r="S178" s="165"/>
      <c r="T178" s="166"/>
      <c r="AT178" s="161" t="s">
        <v>137</v>
      </c>
      <c r="AU178" s="161" t="s">
        <v>78</v>
      </c>
      <c r="AV178" s="13" t="s">
        <v>76</v>
      </c>
      <c r="AW178" s="13" t="s">
        <v>30</v>
      </c>
      <c r="AX178" s="13" t="s">
        <v>68</v>
      </c>
      <c r="AY178" s="161" t="s">
        <v>124</v>
      </c>
    </row>
    <row r="179" spans="2:51" s="14" customFormat="1" ht="12">
      <c r="B179" s="167"/>
      <c r="D179" s="153" t="s">
        <v>137</v>
      </c>
      <c r="E179" s="168" t="s">
        <v>3</v>
      </c>
      <c r="F179" s="169" t="s">
        <v>1369</v>
      </c>
      <c r="H179" s="170">
        <v>71</v>
      </c>
      <c r="I179" s="171"/>
      <c r="L179" s="167"/>
      <c r="M179" s="172"/>
      <c r="N179" s="173"/>
      <c r="O179" s="173"/>
      <c r="P179" s="173"/>
      <c r="Q179" s="173"/>
      <c r="R179" s="173"/>
      <c r="S179" s="173"/>
      <c r="T179" s="174"/>
      <c r="AT179" s="168" t="s">
        <v>137</v>
      </c>
      <c r="AU179" s="168" t="s">
        <v>78</v>
      </c>
      <c r="AV179" s="14" t="s">
        <v>78</v>
      </c>
      <c r="AW179" s="14" t="s">
        <v>30</v>
      </c>
      <c r="AX179" s="14" t="s">
        <v>76</v>
      </c>
      <c r="AY179" s="168" t="s">
        <v>124</v>
      </c>
    </row>
    <row r="180" spans="1:65" s="2" customFormat="1" ht="24.2" customHeight="1">
      <c r="A180" s="34"/>
      <c r="B180" s="139"/>
      <c r="C180" s="175" t="s">
        <v>8</v>
      </c>
      <c r="D180" s="175" t="s">
        <v>158</v>
      </c>
      <c r="E180" s="176" t="s">
        <v>1370</v>
      </c>
      <c r="F180" s="177" t="s">
        <v>1371</v>
      </c>
      <c r="G180" s="178" t="s">
        <v>342</v>
      </c>
      <c r="H180" s="179">
        <v>7</v>
      </c>
      <c r="I180" s="180"/>
      <c r="J180" s="181">
        <f>ROUND(I180*H180,2)</f>
        <v>0</v>
      </c>
      <c r="K180" s="177" t="s">
        <v>3</v>
      </c>
      <c r="L180" s="182"/>
      <c r="M180" s="183" t="s">
        <v>3</v>
      </c>
      <c r="N180" s="184" t="s">
        <v>39</v>
      </c>
      <c r="O180" s="55"/>
      <c r="P180" s="149">
        <f>O180*H180</f>
        <v>0</v>
      </c>
      <c r="Q180" s="149">
        <v>0</v>
      </c>
      <c r="R180" s="149">
        <f>Q180*H180</f>
        <v>0</v>
      </c>
      <c r="S180" s="149">
        <v>0</v>
      </c>
      <c r="T180" s="150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51" t="s">
        <v>162</v>
      </c>
      <c r="AT180" s="151" t="s">
        <v>158</v>
      </c>
      <c r="AU180" s="151" t="s">
        <v>78</v>
      </c>
      <c r="AY180" s="19" t="s">
        <v>124</v>
      </c>
      <c r="BE180" s="152">
        <f>IF(N180="základní",J180,0)</f>
        <v>0</v>
      </c>
      <c r="BF180" s="152">
        <f>IF(N180="snížená",J180,0)</f>
        <v>0</v>
      </c>
      <c r="BG180" s="152">
        <f>IF(N180="zákl. přenesená",J180,0)</f>
        <v>0</v>
      </c>
      <c r="BH180" s="152">
        <f>IF(N180="sníž. přenesená",J180,0)</f>
        <v>0</v>
      </c>
      <c r="BI180" s="152">
        <f>IF(N180="nulová",J180,0)</f>
        <v>0</v>
      </c>
      <c r="BJ180" s="19" t="s">
        <v>76</v>
      </c>
      <c r="BK180" s="152">
        <f>ROUND(I180*H180,2)</f>
        <v>0</v>
      </c>
      <c r="BL180" s="19" t="s">
        <v>131</v>
      </c>
      <c r="BM180" s="151" t="s">
        <v>1372</v>
      </c>
    </row>
    <row r="181" spans="1:47" s="2" customFormat="1" ht="19.5">
      <c r="A181" s="34"/>
      <c r="B181" s="35"/>
      <c r="C181" s="34"/>
      <c r="D181" s="153" t="s">
        <v>133</v>
      </c>
      <c r="E181" s="34"/>
      <c r="F181" s="154" t="s">
        <v>1371</v>
      </c>
      <c r="G181" s="34"/>
      <c r="H181" s="34"/>
      <c r="I181" s="155"/>
      <c r="J181" s="34"/>
      <c r="K181" s="34"/>
      <c r="L181" s="35"/>
      <c r="M181" s="156"/>
      <c r="N181" s="157"/>
      <c r="O181" s="55"/>
      <c r="P181" s="55"/>
      <c r="Q181" s="55"/>
      <c r="R181" s="55"/>
      <c r="S181" s="55"/>
      <c r="T181" s="56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9" t="s">
        <v>133</v>
      </c>
      <c r="AU181" s="19" t="s">
        <v>78</v>
      </c>
    </row>
    <row r="182" spans="1:65" s="2" customFormat="1" ht="24.2" customHeight="1">
      <c r="A182" s="34"/>
      <c r="B182" s="139"/>
      <c r="C182" s="175" t="s">
        <v>353</v>
      </c>
      <c r="D182" s="175" t="s">
        <v>158</v>
      </c>
      <c r="E182" s="176" t="s">
        <v>1373</v>
      </c>
      <c r="F182" s="177" t="s">
        <v>1374</v>
      </c>
      <c r="G182" s="178" t="s">
        <v>342</v>
      </c>
      <c r="H182" s="179">
        <v>7</v>
      </c>
      <c r="I182" s="180"/>
      <c r="J182" s="181">
        <f>ROUND(I182*H182,2)</f>
        <v>0</v>
      </c>
      <c r="K182" s="177" t="s">
        <v>3</v>
      </c>
      <c r="L182" s="182"/>
      <c r="M182" s="183" t="s">
        <v>3</v>
      </c>
      <c r="N182" s="184" t="s">
        <v>39</v>
      </c>
      <c r="O182" s="55"/>
      <c r="P182" s="149">
        <f>O182*H182</f>
        <v>0</v>
      </c>
      <c r="Q182" s="149">
        <v>0</v>
      </c>
      <c r="R182" s="149">
        <f>Q182*H182</f>
        <v>0</v>
      </c>
      <c r="S182" s="149">
        <v>0</v>
      </c>
      <c r="T182" s="15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1" t="s">
        <v>162</v>
      </c>
      <c r="AT182" s="151" t="s">
        <v>158</v>
      </c>
      <c r="AU182" s="151" t="s">
        <v>78</v>
      </c>
      <c r="AY182" s="19" t="s">
        <v>124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9" t="s">
        <v>76</v>
      </c>
      <c r="BK182" s="152">
        <f>ROUND(I182*H182,2)</f>
        <v>0</v>
      </c>
      <c r="BL182" s="19" t="s">
        <v>131</v>
      </c>
      <c r="BM182" s="151" t="s">
        <v>1375</v>
      </c>
    </row>
    <row r="183" spans="1:47" s="2" customFormat="1" ht="12">
      <c r="A183" s="34"/>
      <c r="B183" s="35"/>
      <c r="C183" s="34"/>
      <c r="D183" s="153" t="s">
        <v>133</v>
      </c>
      <c r="E183" s="34"/>
      <c r="F183" s="154" t="s">
        <v>1374</v>
      </c>
      <c r="G183" s="34"/>
      <c r="H183" s="34"/>
      <c r="I183" s="155"/>
      <c r="J183" s="34"/>
      <c r="K183" s="34"/>
      <c r="L183" s="35"/>
      <c r="M183" s="156"/>
      <c r="N183" s="157"/>
      <c r="O183" s="55"/>
      <c r="P183" s="55"/>
      <c r="Q183" s="55"/>
      <c r="R183" s="55"/>
      <c r="S183" s="55"/>
      <c r="T183" s="56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9" t="s">
        <v>133</v>
      </c>
      <c r="AU183" s="19" t="s">
        <v>78</v>
      </c>
    </row>
    <row r="184" spans="1:65" s="2" customFormat="1" ht="21.75" customHeight="1">
      <c r="A184" s="34"/>
      <c r="B184" s="139"/>
      <c r="C184" s="175" t="s">
        <v>360</v>
      </c>
      <c r="D184" s="175" t="s">
        <v>158</v>
      </c>
      <c r="E184" s="176" t="s">
        <v>1376</v>
      </c>
      <c r="F184" s="177" t="s">
        <v>1377</v>
      </c>
      <c r="G184" s="178" t="s">
        <v>342</v>
      </c>
      <c r="H184" s="179">
        <v>7</v>
      </c>
      <c r="I184" s="180"/>
      <c r="J184" s="181">
        <f>ROUND(I184*H184,2)</f>
        <v>0</v>
      </c>
      <c r="K184" s="177" t="s">
        <v>3</v>
      </c>
      <c r="L184" s="182"/>
      <c r="M184" s="183" t="s">
        <v>3</v>
      </c>
      <c r="N184" s="184" t="s">
        <v>39</v>
      </c>
      <c r="O184" s="55"/>
      <c r="P184" s="149">
        <f>O184*H184</f>
        <v>0</v>
      </c>
      <c r="Q184" s="149">
        <v>0</v>
      </c>
      <c r="R184" s="149">
        <f>Q184*H184</f>
        <v>0</v>
      </c>
      <c r="S184" s="149">
        <v>0</v>
      </c>
      <c r="T184" s="150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51" t="s">
        <v>162</v>
      </c>
      <c r="AT184" s="151" t="s">
        <v>158</v>
      </c>
      <c r="AU184" s="151" t="s">
        <v>78</v>
      </c>
      <c r="AY184" s="19" t="s">
        <v>124</v>
      </c>
      <c r="BE184" s="152">
        <f>IF(N184="základní",J184,0)</f>
        <v>0</v>
      </c>
      <c r="BF184" s="152">
        <f>IF(N184="snížená",J184,0)</f>
        <v>0</v>
      </c>
      <c r="BG184" s="152">
        <f>IF(N184="zákl. přenesená",J184,0)</f>
        <v>0</v>
      </c>
      <c r="BH184" s="152">
        <f>IF(N184="sníž. přenesená",J184,0)</f>
        <v>0</v>
      </c>
      <c r="BI184" s="152">
        <f>IF(N184="nulová",J184,0)</f>
        <v>0</v>
      </c>
      <c r="BJ184" s="19" t="s">
        <v>76</v>
      </c>
      <c r="BK184" s="152">
        <f>ROUND(I184*H184,2)</f>
        <v>0</v>
      </c>
      <c r="BL184" s="19" t="s">
        <v>131</v>
      </c>
      <c r="BM184" s="151" t="s">
        <v>1378</v>
      </c>
    </row>
    <row r="185" spans="1:47" s="2" customFormat="1" ht="12">
      <c r="A185" s="34"/>
      <c r="B185" s="35"/>
      <c r="C185" s="34"/>
      <c r="D185" s="153" t="s">
        <v>133</v>
      </c>
      <c r="E185" s="34"/>
      <c r="F185" s="154" t="s">
        <v>1377</v>
      </c>
      <c r="G185" s="34"/>
      <c r="H185" s="34"/>
      <c r="I185" s="155"/>
      <c r="J185" s="34"/>
      <c r="K185" s="34"/>
      <c r="L185" s="35"/>
      <c r="M185" s="156"/>
      <c r="N185" s="157"/>
      <c r="O185" s="55"/>
      <c r="P185" s="55"/>
      <c r="Q185" s="55"/>
      <c r="R185" s="55"/>
      <c r="S185" s="55"/>
      <c r="T185" s="56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9" t="s">
        <v>133</v>
      </c>
      <c r="AU185" s="19" t="s">
        <v>78</v>
      </c>
    </row>
    <row r="186" spans="1:65" s="2" customFormat="1" ht="21.75" customHeight="1">
      <c r="A186" s="34"/>
      <c r="B186" s="139"/>
      <c r="C186" s="175" t="s">
        <v>367</v>
      </c>
      <c r="D186" s="175" t="s">
        <v>158</v>
      </c>
      <c r="E186" s="176" t="s">
        <v>1379</v>
      </c>
      <c r="F186" s="177" t="s">
        <v>1380</v>
      </c>
      <c r="G186" s="178" t="s">
        <v>342</v>
      </c>
      <c r="H186" s="179">
        <v>5</v>
      </c>
      <c r="I186" s="180"/>
      <c r="J186" s="181">
        <f>ROUND(I186*H186,2)</f>
        <v>0</v>
      </c>
      <c r="K186" s="177" t="s">
        <v>3</v>
      </c>
      <c r="L186" s="182"/>
      <c r="M186" s="183" t="s">
        <v>3</v>
      </c>
      <c r="N186" s="184" t="s">
        <v>39</v>
      </c>
      <c r="O186" s="55"/>
      <c r="P186" s="149">
        <f>O186*H186</f>
        <v>0</v>
      </c>
      <c r="Q186" s="149">
        <v>0</v>
      </c>
      <c r="R186" s="149">
        <f>Q186*H186</f>
        <v>0</v>
      </c>
      <c r="S186" s="149">
        <v>0</v>
      </c>
      <c r="T186" s="15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1" t="s">
        <v>162</v>
      </c>
      <c r="AT186" s="151" t="s">
        <v>158</v>
      </c>
      <c r="AU186" s="151" t="s">
        <v>78</v>
      </c>
      <c r="AY186" s="19" t="s">
        <v>124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9" t="s">
        <v>76</v>
      </c>
      <c r="BK186" s="152">
        <f>ROUND(I186*H186,2)</f>
        <v>0</v>
      </c>
      <c r="BL186" s="19" t="s">
        <v>131</v>
      </c>
      <c r="BM186" s="151" t="s">
        <v>1381</v>
      </c>
    </row>
    <row r="187" spans="1:47" s="2" customFormat="1" ht="12">
      <c r="A187" s="34"/>
      <c r="B187" s="35"/>
      <c r="C187" s="34"/>
      <c r="D187" s="153" t="s">
        <v>133</v>
      </c>
      <c r="E187" s="34"/>
      <c r="F187" s="154" t="s">
        <v>1380</v>
      </c>
      <c r="G187" s="34"/>
      <c r="H187" s="34"/>
      <c r="I187" s="155"/>
      <c r="J187" s="34"/>
      <c r="K187" s="34"/>
      <c r="L187" s="35"/>
      <c r="M187" s="156"/>
      <c r="N187" s="157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9" t="s">
        <v>133</v>
      </c>
      <c r="AU187" s="19" t="s">
        <v>78</v>
      </c>
    </row>
    <row r="188" spans="1:65" s="2" customFormat="1" ht="24.2" customHeight="1">
      <c r="A188" s="34"/>
      <c r="B188" s="139"/>
      <c r="C188" s="175" t="s">
        <v>378</v>
      </c>
      <c r="D188" s="175" t="s">
        <v>158</v>
      </c>
      <c r="E188" s="176" t="s">
        <v>1382</v>
      </c>
      <c r="F188" s="177" t="s">
        <v>1383</v>
      </c>
      <c r="G188" s="178" t="s">
        <v>342</v>
      </c>
      <c r="H188" s="179">
        <v>7</v>
      </c>
      <c r="I188" s="180"/>
      <c r="J188" s="181">
        <f>ROUND(I188*H188,2)</f>
        <v>0</v>
      </c>
      <c r="K188" s="177" t="s">
        <v>3</v>
      </c>
      <c r="L188" s="182"/>
      <c r="M188" s="183" t="s">
        <v>3</v>
      </c>
      <c r="N188" s="184" t="s">
        <v>39</v>
      </c>
      <c r="O188" s="55"/>
      <c r="P188" s="149">
        <f>O188*H188</f>
        <v>0</v>
      </c>
      <c r="Q188" s="149">
        <v>0</v>
      </c>
      <c r="R188" s="149">
        <f>Q188*H188</f>
        <v>0</v>
      </c>
      <c r="S188" s="149">
        <v>0</v>
      </c>
      <c r="T188" s="150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1" t="s">
        <v>162</v>
      </c>
      <c r="AT188" s="151" t="s">
        <v>158</v>
      </c>
      <c r="AU188" s="151" t="s">
        <v>78</v>
      </c>
      <c r="AY188" s="19" t="s">
        <v>124</v>
      </c>
      <c r="BE188" s="152">
        <f>IF(N188="základní",J188,0)</f>
        <v>0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9" t="s">
        <v>76</v>
      </c>
      <c r="BK188" s="152">
        <f>ROUND(I188*H188,2)</f>
        <v>0</v>
      </c>
      <c r="BL188" s="19" t="s">
        <v>131</v>
      </c>
      <c r="BM188" s="151" t="s">
        <v>1384</v>
      </c>
    </row>
    <row r="189" spans="1:47" s="2" customFormat="1" ht="12">
      <c r="A189" s="34"/>
      <c r="B189" s="35"/>
      <c r="C189" s="34"/>
      <c r="D189" s="153" t="s">
        <v>133</v>
      </c>
      <c r="E189" s="34"/>
      <c r="F189" s="154" t="s">
        <v>1383</v>
      </c>
      <c r="G189" s="34"/>
      <c r="H189" s="34"/>
      <c r="I189" s="155"/>
      <c r="J189" s="34"/>
      <c r="K189" s="34"/>
      <c r="L189" s="35"/>
      <c r="M189" s="156"/>
      <c r="N189" s="157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9" t="s">
        <v>133</v>
      </c>
      <c r="AU189" s="19" t="s">
        <v>78</v>
      </c>
    </row>
    <row r="190" spans="1:65" s="2" customFormat="1" ht="21.75" customHeight="1">
      <c r="A190" s="34"/>
      <c r="B190" s="139"/>
      <c r="C190" s="175" t="s">
        <v>385</v>
      </c>
      <c r="D190" s="175" t="s">
        <v>158</v>
      </c>
      <c r="E190" s="176" t="s">
        <v>1385</v>
      </c>
      <c r="F190" s="177" t="s">
        <v>1386</v>
      </c>
      <c r="G190" s="178" t="s">
        <v>342</v>
      </c>
      <c r="H190" s="179">
        <v>5</v>
      </c>
      <c r="I190" s="180"/>
      <c r="J190" s="181">
        <f>ROUND(I190*H190,2)</f>
        <v>0</v>
      </c>
      <c r="K190" s="177" t="s">
        <v>3</v>
      </c>
      <c r="L190" s="182"/>
      <c r="M190" s="183" t="s">
        <v>3</v>
      </c>
      <c r="N190" s="184" t="s">
        <v>39</v>
      </c>
      <c r="O190" s="55"/>
      <c r="P190" s="149">
        <f>O190*H190</f>
        <v>0</v>
      </c>
      <c r="Q190" s="149">
        <v>0</v>
      </c>
      <c r="R190" s="149">
        <f>Q190*H190</f>
        <v>0</v>
      </c>
      <c r="S190" s="149">
        <v>0</v>
      </c>
      <c r="T190" s="150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51" t="s">
        <v>162</v>
      </c>
      <c r="AT190" s="151" t="s">
        <v>158</v>
      </c>
      <c r="AU190" s="151" t="s">
        <v>78</v>
      </c>
      <c r="AY190" s="19" t="s">
        <v>124</v>
      </c>
      <c r="BE190" s="152">
        <f>IF(N190="základní",J190,0)</f>
        <v>0</v>
      </c>
      <c r="BF190" s="152">
        <f>IF(N190="snížená",J190,0)</f>
        <v>0</v>
      </c>
      <c r="BG190" s="152">
        <f>IF(N190="zákl. přenesená",J190,0)</f>
        <v>0</v>
      </c>
      <c r="BH190" s="152">
        <f>IF(N190="sníž. přenesená",J190,0)</f>
        <v>0</v>
      </c>
      <c r="BI190" s="152">
        <f>IF(N190="nulová",J190,0)</f>
        <v>0</v>
      </c>
      <c r="BJ190" s="19" t="s">
        <v>76</v>
      </c>
      <c r="BK190" s="152">
        <f>ROUND(I190*H190,2)</f>
        <v>0</v>
      </c>
      <c r="BL190" s="19" t="s">
        <v>131</v>
      </c>
      <c r="BM190" s="151" t="s">
        <v>1387</v>
      </c>
    </row>
    <row r="191" spans="1:47" s="2" customFormat="1" ht="12">
      <c r="A191" s="34"/>
      <c r="B191" s="35"/>
      <c r="C191" s="34"/>
      <c r="D191" s="153" t="s">
        <v>133</v>
      </c>
      <c r="E191" s="34"/>
      <c r="F191" s="154" t="s">
        <v>1386</v>
      </c>
      <c r="G191" s="34"/>
      <c r="H191" s="34"/>
      <c r="I191" s="155"/>
      <c r="J191" s="34"/>
      <c r="K191" s="34"/>
      <c r="L191" s="35"/>
      <c r="M191" s="156"/>
      <c r="N191" s="157"/>
      <c r="O191" s="55"/>
      <c r="P191" s="55"/>
      <c r="Q191" s="55"/>
      <c r="R191" s="55"/>
      <c r="S191" s="55"/>
      <c r="T191" s="56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9" t="s">
        <v>133</v>
      </c>
      <c r="AU191" s="19" t="s">
        <v>78</v>
      </c>
    </row>
    <row r="192" spans="1:65" s="2" customFormat="1" ht="16.5" customHeight="1">
      <c r="A192" s="34"/>
      <c r="B192" s="139"/>
      <c r="C192" s="175" t="s">
        <v>391</v>
      </c>
      <c r="D192" s="175" t="s">
        <v>158</v>
      </c>
      <c r="E192" s="176" t="s">
        <v>1388</v>
      </c>
      <c r="F192" s="177" t="s">
        <v>1389</v>
      </c>
      <c r="G192" s="178" t="s">
        <v>342</v>
      </c>
      <c r="H192" s="179">
        <v>5</v>
      </c>
      <c r="I192" s="180"/>
      <c r="J192" s="181">
        <f>ROUND(I192*H192,2)</f>
        <v>0</v>
      </c>
      <c r="K192" s="177" t="s">
        <v>3</v>
      </c>
      <c r="L192" s="182"/>
      <c r="M192" s="183" t="s">
        <v>3</v>
      </c>
      <c r="N192" s="184" t="s">
        <v>39</v>
      </c>
      <c r="O192" s="55"/>
      <c r="P192" s="149">
        <f>O192*H192</f>
        <v>0</v>
      </c>
      <c r="Q192" s="149">
        <v>0</v>
      </c>
      <c r="R192" s="149">
        <f>Q192*H192</f>
        <v>0</v>
      </c>
      <c r="S192" s="149">
        <v>0</v>
      </c>
      <c r="T192" s="15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51" t="s">
        <v>162</v>
      </c>
      <c r="AT192" s="151" t="s">
        <v>158</v>
      </c>
      <c r="AU192" s="151" t="s">
        <v>78</v>
      </c>
      <c r="AY192" s="19" t="s">
        <v>124</v>
      </c>
      <c r="BE192" s="152">
        <f>IF(N192="základní",J192,0)</f>
        <v>0</v>
      </c>
      <c r="BF192" s="152">
        <f>IF(N192="snížená",J192,0)</f>
        <v>0</v>
      </c>
      <c r="BG192" s="152">
        <f>IF(N192="zákl. přenesená",J192,0)</f>
        <v>0</v>
      </c>
      <c r="BH192" s="152">
        <f>IF(N192="sníž. přenesená",J192,0)</f>
        <v>0</v>
      </c>
      <c r="BI192" s="152">
        <f>IF(N192="nulová",J192,0)</f>
        <v>0</v>
      </c>
      <c r="BJ192" s="19" t="s">
        <v>76</v>
      </c>
      <c r="BK192" s="152">
        <f>ROUND(I192*H192,2)</f>
        <v>0</v>
      </c>
      <c r="BL192" s="19" t="s">
        <v>131</v>
      </c>
      <c r="BM192" s="151" t="s">
        <v>1390</v>
      </c>
    </row>
    <row r="193" spans="1:47" s="2" customFormat="1" ht="12">
      <c r="A193" s="34"/>
      <c r="B193" s="35"/>
      <c r="C193" s="34"/>
      <c r="D193" s="153" t="s">
        <v>133</v>
      </c>
      <c r="E193" s="34"/>
      <c r="F193" s="154" t="s">
        <v>1391</v>
      </c>
      <c r="G193" s="34"/>
      <c r="H193" s="34"/>
      <c r="I193" s="155"/>
      <c r="J193" s="34"/>
      <c r="K193" s="34"/>
      <c r="L193" s="35"/>
      <c r="M193" s="156"/>
      <c r="N193" s="157"/>
      <c r="O193" s="55"/>
      <c r="P193" s="55"/>
      <c r="Q193" s="55"/>
      <c r="R193" s="55"/>
      <c r="S193" s="55"/>
      <c r="T193" s="56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9" t="s">
        <v>133</v>
      </c>
      <c r="AU193" s="19" t="s">
        <v>78</v>
      </c>
    </row>
    <row r="194" spans="1:65" s="2" customFormat="1" ht="16.5" customHeight="1">
      <c r="A194" s="34"/>
      <c r="B194" s="139"/>
      <c r="C194" s="175" t="s">
        <v>398</v>
      </c>
      <c r="D194" s="175" t="s">
        <v>158</v>
      </c>
      <c r="E194" s="176" t="s">
        <v>1392</v>
      </c>
      <c r="F194" s="177" t="s">
        <v>1393</v>
      </c>
      <c r="G194" s="178" t="s">
        <v>342</v>
      </c>
      <c r="H194" s="179">
        <v>5</v>
      </c>
      <c r="I194" s="180"/>
      <c r="J194" s="181">
        <f>ROUND(I194*H194,2)</f>
        <v>0</v>
      </c>
      <c r="K194" s="177" t="s">
        <v>3</v>
      </c>
      <c r="L194" s="182"/>
      <c r="M194" s="183" t="s">
        <v>3</v>
      </c>
      <c r="N194" s="184" t="s">
        <v>39</v>
      </c>
      <c r="O194" s="55"/>
      <c r="P194" s="149">
        <f>O194*H194</f>
        <v>0</v>
      </c>
      <c r="Q194" s="149">
        <v>0</v>
      </c>
      <c r="R194" s="149">
        <f>Q194*H194</f>
        <v>0</v>
      </c>
      <c r="S194" s="149">
        <v>0</v>
      </c>
      <c r="T194" s="150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51" t="s">
        <v>162</v>
      </c>
      <c r="AT194" s="151" t="s">
        <v>158</v>
      </c>
      <c r="AU194" s="151" t="s">
        <v>78</v>
      </c>
      <c r="AY194" s="19" t="s">
        <v>124</v>
      </c>
      <c r="BE194" s="152">
        <f>IF(N194="základní",J194,0)</f>
        <v>0</v>
      </c>
      <c r="BF194" s="152">
        <f>IF(N194="snížená",J194,0)</f>
        <v>0</v>
      </c>
      <c r="BG194" s="152">
        <f>IF(N194="zákl. přenesená",J194,0)</f>
        <v>0</v>
      </c>
      <c r="BH194" s="152">
        <f>IF(N194="sníž. přenesená",J194,0)</f>
        <v>0</v>
      </c>
      <c r="BI194" s="152">
        <f>IF(N194="nulová",J194,0)</f>
        <v>0</v>
      </c>
      <c r="BJ194" s="19" t="s">
        <v>76</v>
      </c>
      <c r="BK194" s="152">
        <f>ROUND(I194*H194,2)</f>
        <v>0</v>
      </c>
      <c r="BL194" s="19" t="s">
        <v>131</v>
      </c>
      <c r="BM194" s="151" t="s">
        <v>1394</v>
      </c>
    </row>
    <row r="195" spans="1:47" s="2" customFormat="1" ht="12">
      <c r="A195" s="34"/>
      <c r="B195" s="35"/>
      <c r="C195" s="34"/>
      <c r="D195" s="153" t="s">
        <v>133</v>
      </c>
      <c r="E195" s="34"/>
      <c r="F195" s="154" t="s">
        <v>1393</v>
      </c>
      <c r="G195" s="34"/>
      <c r="H195" s="34"/>
      <c r="I195" s="155"/>
      <c r="J195" s="34"/>
      <c r="K195" s="34"/>
      <c r="L195" s="35"/>
      <c r="M195" s="156"/>
      <c r="N195" s="157"/>
      <c r="O195" s="55"/>
      <c r="P195" s="55"/>
      <c r="Q195" s="55"/>
      <c r="R195" s="55"/>
      <c r="S195" s="55"/>
      <c r="T195" s="56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9" t="s">
        <v>133</v>
      </c>
      <c r="AU195" s="19" t="s">
        <v>78</v>
      </c>
    </row>
    <row r="196" spans="1:65" s="2" customFormat="1" ht="16.5" customHeight="1">
      <c r="A196" s="34"/>
      <c r="B196" s="139"/>
      <c r="C196" s="175" t="s">
        <v>405</v>
      </c>
      <c r="D196" s="175" t="s">
        <v>158</v>
      </c>
      <c r="E196" s="176" t="s">
        <v>1395</v>
      </c>
      <c r="F196" s="177" t="s">
        <v>1396</v>
      </c>
      <c r="G196" s="178" t="s">
        <v>342</v>
      </c>
      <c r="H196" s="179">
        <v>10</v>
      </c>
      <c r="I196" s="180"/>
      <c r="J196" s="181">
        <f>ROUND(I196*H196,2)</f>
        <v>0</v>
      </c>
      <c r="K196" s="177" t="s">
        <v>3</v>
      </c>
      <c r="L196" s="182"/>
      <c r="M196" s="183" t="s">
        <v>3</v>
      </c>
      <c r="N196" s="184" t="s">
        <v>39</v>
      </c>
      <c r="O196" s="55"/>
      <c r="P196" s="149">
        <f>O196*H196</f>
        <v>0</v>
      </c>
      <c r="Q196" s="149">
        <v>0</v>
      </c>
      <c r="R196" s="149">
        <f>Q196*H196</f>
        <v>0</v>
      </c>
      <c r="S196" s="149">
        <v>0</v>
      </c>
      <c r="T196" s="150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51" t="s">
        <v>162</v>
      </c>
      <c r="AT196" s="151" t="s">
        <v>158</v>
      </c>
      <c r="AU196" s="151" t="s">
        <v>78</v>
      </c>
      <c r="AY196" s="19" t="s">
        <v>124</v>
      </c>
      <c r="BE196" s="152">
        <f>IF(N196="základní",J196,0)</f>
        <v>0</v>
      </c>
      <c r="BF196" s="152">
        <f>IF(N196="snížená",J196,0)</f>
        <v>0</v>
      </c>
      <c r="BG196" s="152">
        <f>IF(N196="zákl. přenesená",J196,0)</f>
        <v>0</v>
      </c>
      <c r="BH196" s="152">
        <f>IF(N196="sníž. přenesená",J196,0)</f>
        <v>0</v>
      </c>
      <c r="BI196" s="152">
        <f>IF(N196="nulová",J196,0)</f>
        <v>0</v>
      </c>
      <c r="BJ196" s="19" t="s">
        <v>76</v>
      </c>
      <c r="BK196" s="152">
        <f>ROUND(I196*H196,2)</f>
        <v>0</v>
      </c>
      <c r="BL196" s="19" t="s">
        <v>131</v>
      </c>
      <c r="BM196" s="151" t="s">
        <v>1397</v>
      </c>
    </row>
    <row r="197" spans="1:47" s="2" customFormat="1" ht="12">
      <c r="A197" s="34"/>
      <c r="B197" s="35"/>
      <c r="C197" s="34"/>
      <c r="D197" s="153" t="s">
        <v>133</v>
      </c>
      <c r="E197" s="34"/>
      <c r="F197" s="154" t="s">
        <v>1396</v>
      </c>
      <c r="G197" s="34"/>
      <c r="H197" s="34"/>
      <c r="I197" s="155"/>
      <c r="J197" s="34"/>
      <c r="K197" s="34"/>
      <c r="L197" s="35"/>
      <c r="M197" s="156"/>
      <c r="N197" s="157"/>
      <c r="O197" s="55"/>
      <c r="P197" s="55"/>
      <c r="Q197" s="55"/>
      <c r="R197" s="55"/>
      <c r="S197" s="55"/>
      <c r="T197" s="56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9" t="s">
        <v>133</v>
      </c>
      <c r="AU197" s="19" t="s">
        <v>78</v>
      </c>
    </row>
    <row r="198" spans="1:65" s="2" customFormat="1" ht="16.5" customHeight="1">
      <c r="A198" s="34"/>
      <c r="B198" s="139"/>
      <c r="C198" s="175" t="s">
        <v>412</v>
      </c>
      <c r="D198" s="175" t="s">
        <v>158</v>
      </c>
      <c r="E198" s="176" t="s">
        <v>1398</v>
      </c>
      <c r="F198" s="177" t="s">
        <v>1399</v>
      </c>
      <c r="G198" s="178" t="s">
        <v>342</v>
      </c>
      <c r="H198" s="179">
        <v>7</v>
      </c>
      <c r="I198" s="180"/>
      <c r="J198" s="181">
        <f>ROUND(I198*H198,2)</f>
        <v>0</v>
      </c>
      <c r="K198" s="177" t="s">
        <v>3</v>
      </c>
      <c r="L198" s="182"/>
      <c r="M198" s="183" t="s">
        <v>3</v>
      </c>
      <c r="N198" s="184" t="s">
        <v>39</v>
      </c>
      <c r="O198" s="55"/>
      <c r="P198" s="149">
        <f>O198*H198</f>
        <v>0</v>
      </c>
      <c r="Q198" s="149">
        <v>0</v>
      </c>
      <c r="R198" s="149">
        <f>Q198*H198</f>
        <v>0</v>
      </c>
      <c r="S198" s="149">
        <v>0</v>
      </c>
      <c r="T198" s="150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51" t="s">
        <v>162</v>
      </c>
      <c r="AT198" s="151" t="s">
        <v>158</v>
      </c>
      <c r="AU198" s="151" t="s">
        <v>78</v>
      </c>
      <c r="AY198" s="19" t="s">
        <v>124</v>
      </c>
      <c r="BE198" s="152">
        <f>IF(N198="základní",J198,0)</f>
        <v>0</v>
      </c>
      <c r="BF198" s="152">
        <f>IF(N198="snížená",J198,0)</f>
        <v>0</v>
      </c>
      <c r="BG198" s="152">
        <f>IF(N198="zákl. přenesená",J198,0)</f>
        <v>0</v>
      </c>
      <c r="BH198" s="152">
        <f>IF(N198="sníž. přenesená",J198,0)</f>
        <v>0</v>
      </c>
      <c r="BI198" s="152">
        <f>IF(N198="nulová",J198,0)</f>
        <v>0</v>
      </c>
      <c r="BJ198" s="19" t="s">
        <v>76</v>
      </c>
      <c r="BK198" s="152">
        <f>ROUND(I198*H198,2)</f>
        <v>0</v>
      </c>
      <c r="BL198" s="19" t="s">
        <v>131</v>
      </c>
      <c r="BM198" s="151" t="s">
        <v>1400</v>
      </c>
    </row>
    <row r="199" spans="1:47" s="2" customFormat="1" ht="12">
      <c r="A199" s="34"/>
      <c r="B199" s="35"/>
      <c r="C199" s="34"/>
      <c r="D199" s="153" t="s">
        <v>133</v>
      </c>
      <c r="E199" s="34"/>
      <c r="F199" s="154" t="s">
        <v>1399</v>
      </c>
      <c r="G199" s="34"/>
      <c r="H199" s="34"/>
      <c r="I199" s="155"/>
      <c r="J199" s="34"/>
      <c r="K199" s="34"/>
      <c r="L199" s="35"/>
      <c r="M199" s="156"/>
      <c r="N199" s="157"/>
      <c r="O199" s="55"/>
      <c r="P199" s="55"/>
      <c r="Q199" s="55"/>
      <c r="R199" s="55"/>
      <c r="S199" s="55"/>
      <c r="T199" s="56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9" t="s">
        <v>133</v>
      </c>
      <c r="AU199" s="19" t="s">
        <v>78</v>
      </c>
    </row>
    <row r="200" spans="1:65" s="2" customFormat="1" ht="16.5" customHeight="1">
      <c r="A200" s="34"/>
      <c r="B200" s="139"/>
      <c r="C200" s="175" t="s">
        <v>421</v>
      </c>
      <c r="D200" s="175" t="s">
        <v>158</v>
      </c>
      <c r="E200" s="176" t="s">
        <v>1401</v>
      </c>
      <c r="F200" s="177" t="s">
        <v>1402</v>
      </c>
      <c r="G200" s="178" t="s">
        <v>342</v>
      </c>
      <c r="H200" s="179">
        <v>3</v>
      </c>
      <c r="I200" s="180"/>
      <c r="J200" s="181">
        <f>ROUND(I200*H200,2)</f>
        <v>0</v>
      </c>
      <c r="K200" s="177" t="s">
        <v>3</v>
      </c>
      <c r="L200" s="182"/>
      <c r="M200" s="183" t="s">
        <v>3</v>
      </c>
      <c r="N200" s="184" t="s">
        <v>39</v>
      </c>
      <c r="O200" s="55"/>
      <c r="P200" s="149">
        <f>O200*H200</f>
        <v>0</v>
      </c>
      <c r="Q200" s="149">
        <v>0</v>
      </c>
      <c r="R200" s="149">
        <f>Q200*H200</f>
        <v>0</v>
      </c>
      <c r="S200" s="149">
        <v>0</v>
      </c>
      <c r="T200" s="150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51" t="s">
        <v>162</v>
      </c>
      <c r="AT200" s="151" t="s">
        <v>158</v>
      </c>
      <c r="AU200" s="151" t="s">
        <v>78</v>
      </c>
      <c r="AY200" s="19" t="s">
        <v>124</v>
      </c>
      <c r="BE200" s="152">
        <f>IF(N200="základní",J200,0)</f>
        <v>0</v>
      </c>
      <c r="BF200" s="152">
        <f>IF(N200="snížená",J200,0)</f>
        <v>0</v>
      </c>
      <c r="BG200" s="152">
        <f>IF(N200="zákl. přenesená",J200,0)</f>
        <v>0</v>
      </c>
      <c r="BH200" s="152">
        <f>IF(N200="sníž. přenesená",J200,0)</f>
        <v>0</v>
      </c>
      <c r="BI200" s="152">
        <f>IF(N200="nulová",J200,0)</f>
        <v>0</v>
      </c>
      <c r="BJ200" s="19" t="s">
        <v>76</v>
      </c>
      <c r="BK200" s="152">
        <f>ROUND(I200*H200,2)</f>
        <v>0</v>
      </c>
      <c r="BL200" s="19" t="s">
        <v>131</v>
      </c>
      <c r="BM200" s="151" t="s">
        <v>1403</v>
      </c>
    </row>
    <row r="201" spans="1:47" s="2" customFormat="1" ht="12">
      <c r="A201" s="34"/>
      <c r="B201" s="35"/>
      <c r="C201" s="34"/>
      <c r="D201" s="153" t="s">
        <v>133</v>
      </c>
      <c r="E201" s="34"/>
      <c r="F201" s="154" t="s">
        <v>1402</v>
      </c>
      <c r="G201" s="34"/>
      <c r="H201" s="34"/>
      <c r="I201" s="155"/>
      <c r="J201" s="34"/>
      <c r="K201" s="34"/>
      <c r="L201" s="35"/>
      <c r="M201" s="156"/>
      <c r="N201" s="157"/>
      <c r="O201" s="55"/>
      <c r="P201" s="55"/>
      <c r="Q201" s="55"/>
      <c r="R201" s="55"/>
      <c r="S201" s="55"/>
      <c r="T201" s="56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9" t="s">
        <v>133</v>
      </c>
      <c r="AU201" s="19" t="s">
        <v>78</v>
      </c>
    </row>
    <row r="202" spans="1:65" s="2" customFormat="1" ht="16.5" customHeight="1">
      <c r="A202" s="34"/>
      <c r="B202" s="139"/>
      <c r="C202" s="175" t="s">
        <v>431</v>
      </c>
      <c r="D202" s="175" t="s">
        <v>158</v>
      </c>
      <c r="E202" s="176" t="s">
        <v>1404</v>
      </c>
      <c r="F202" s="177" t="s">
        <v>1405</v>
      </c>
      <c r="G202" s="178" t="s">
        <v>342</v>
      </c>
      <c r="H202" s="179">
        <v>3</v>
      </c>
      <c r="I202" s="180"/>
      <c r="J202" s="181">
        <f>ROUND(I202*H202,2)</f>
        <v>0</v>
      </c>
      <c r="K202" s="177" t="s">
        <v>3</v>
      </c>
      <c r="L202" s="182"/>
      <c r="M202" s="183" t="s">
        <v>3</v>
      </c>
      <c r="N202" s="184" t="s">
        <v>39</v>
      </c>
      <c r="O202" s="55"/>
      <c r="P202" s="149">
        <f>O202*H202</f>
        <v>0</v>
      </c>
      <c r="Q202" s="149">
        <v>0</v>
      </c>
      <c r="R202" s="149">
        <f>Q202*H202</f>
        <v>0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162</v>
      </c>
      <c r="AT202" s="151" t="s">
        <v>158</v>
      </c>
      <c r="AU202" s="151" t="s">
        <v>78</v>
      </c>
      <c r="AY202" s="19" t="s">
        <v>124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9" t="s">
        <v>76</v>
      </c>
      <c r="BK202" s="152">
        <f>ROUND(I202*H202,2)</f>
        <v>0</v>
      </c>
      <c r="BL202" s="19" t="s">
        <v>131</v>
      </c>
      <c r="BM202" s="151" t="s">
        <v>1406</v>
      </c>
    </row>
    <row r="203" spans="1:47" s="2" customFormat="1" ht="12">
      <c r="A203" s="34"/>
      <c r="B203" s="35"/>
      <c r="C203" s="34"/>
      <c r="D203" s="153" t="s">
        <v>133</v>
      </c>
      <c r="E203" s="34"/>
      <c r="F203" s="154" t="s">
        <v>1405</v>
      </c>
      <c r="G203" s="34"/>
      <c r="H203" s="34"/>
      <c r="I203" s="155"/>
      <c r="J203" s="34"/>
      <c r="K203" s="34"/>
      <c r="L203" s="35"/>
      <c r="M203" s="156"/>
      <c r="N203" s="157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9" t="s">
        <v>133</v>
      </c>
      <c r="AU203" s="19" t="s">
        <v>78</v>
      </c>
    </row>
    <row r="204" spans="1:65" s="2" customFormat="1" ht="16.5" customHeight="1">
      <c r="A204" s="34"/>
      <c r="B204" s="139"/>
      <c r="C204" s="140" t="s">
        <v>437</v>
      </c>
      <c r="D204" s="140" t="s">
        <v>126</v>
      </c>
      <c r="E204" s="141" t="s">
        <v>1407</v>
      </c>
      <c r="F204" s="142" t="s">
        <v>1408</v>
      </c>
      <c r="G204" s="143" t="s">
        <v>142</v>
      </c>
      <c r="H204" s="144">
        <v>700</v>
      </c>
      <c r="I204" s="145"/>
      <c r="J204" s="146">
        <f>ROUND(I204*H204,2)</f>
        <v>0</v>
      </c>
      <c r="K204" s="142" t="s">
        <v>130</v>
      </c>
      <c r="L204" s="35"/>
      <c r="M204" s="147" t="s">
        <v>3</v>
      </c>
      <c r="N204" s="148" t="s">
        <v>39</v>
      </c>
      <c r="O204" s="55"/>
      <c r="P204" s="149">
        <f>O204*H204</f>
        <v>0</v>
      </c>
      <c r="Q204" s="149">
        <v>0</v>
      </c>
      <c r="R204" s="149">
        <f>Q204*H204</f>
        <v>0</v>
      </c>
      <c r="S204" s="149">
        <v>0</v>
      </c>
      <c r="T204" s="150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51" t="s">
        <v>131</v>
      </c>
      <c r="AT204" s="151" t="s">
        <v>126</v>
      </c>
      <c r="AU204" s="151" t="s">
        <v>78</v>
      </c>
      <c r="AY204" s="19" t="s">
        <v>124</v>
      </c>
      <c r="BE204" s="152">
        <f>IF(N204="základní",J204,0)</f>
        <v>0</v>
      </c>
      <c r="BF204" s="152">
        <f>IF(N204="snížená",J204,0)</f>
        <v>0</v>
      </c>
      <c r="BG204" s="152">
        <f>IF(N204="zákl. přenesená",J204,0)</f>
        <v>0</v>
      </c>
      <c r="BH204" s="152">
        <f>IF(N204="sníž. přenesená",J204,0)</f>
        <v>0</v>
      </c>
      <c r="BI204" s="152">
        <f>IF(N204="nulová",J204,0)</f>
        <v>0</v>
      </c>
      <c r="BJ204" s="19" t="s">
        <v>76</v>
      </c>
      <c r="BK204" s="152">
        <f>ROUND(I204*H204,2)</f>
        <v>0</v>
      </c>
      <c r="BL204" s="19" t="s">
        <v>131</v>
      </c>
      <c r="BM204" s="151" t="s">
        <v>1409</v>
      </c>
    </row>
    <row r="205" spans="1:47" s="2" customFormat="1" ht="19.5">
      <c r="A205" s="34"/>
      <c r="B205" s="35"/>
      <c r="C205" s="34"/>
      <c r="D205" s="153" t="s">
        <v>133</v>
      </c>
      <c r="E205" s="34"/>
      <c r="F205" s="154" t="s">
        <v>1410</v>
      </c>
      <c r="G205" s="34"/>
      <c r="H205" s="34"/>
      <c r="I205" s="155"/>
      <c r="J205" s="34"/>
      <c r="K205" s="34"/>
      <c r="L205" s="35"/>
      <c r="M205" s="156"/>
      <c r="N205" s="157"/>
      <c r="O205" s="55"/>
      <c r="P205" s="55"/>
      <c r="Q205" s="55"/>
      <c r="R205" s="55"/>
      <c r="S205" s="55"/>
      <c r="T205" s="56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9" t="s">
        <v>133</v>
      </c>
      <c r="AU205" s="19" t="s">
        <v>78</v>
      </c>
    </row>
    <row r="206" spans="1:47" s="2" customFormat="1" ht="12">
      <c r="A206" s="34"/>
      <c r="B206" s="35"/>
      <c r="C206" s="34"/>
      <c r="D206" s="158" t="s">
        <v>135</v>
      </c>
      <c r="E206" s="34"/>
      <c r="F206" s="159" t="s">
        <v>1411</v>
      </c>
      <c r="G206" s="34"/>
      <c r="H206" s="34"/>
      <c r="I206" s="155"/>
      <c r="J206" s="34"/>
      <c r="K206" s="34"/>
      <c r="L206" s="35"/>
      <c r="M206" s="156"/>
      <c r="N206" s="157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9" t="s">
        <v>135</v>
      </c>
      <c r="AU206" s="19" t="s">
        <v>78</v>
      </c>
    </row>
    <row r="207" spans="2:51" s="13" customFormat="1" ht="12">
      <c r="B207" s="160"/>
      <c r="D207" s="153" t="s">
        <v>137</v>
      </c>
      <c r="E207" s="161" t="s">
        <v>3</v>
      </c>
      <c r="F207" s="162" t="s">
        <v>1412</v>
      </c>
      <c r="H207" s="161" t="s">
        <v>3</v>
      </c>
      <c r="I207" s="163"/>
      <c r="L207" s="160"/>
      <c r="M207" s="164"/>
      <c r="N207" s="165"/>
      <c r="O207" s="165"/>
      <c r="P207" s="165"/>
      <c r="Q207" s="165"/>
      <c r="R207" s="165"/>
      <c r="S207" s="165"/>
      <c r="T207" s="166"/>
      <c r="AT207" s="161" t="s">
        <v>137</v>
      </c>
      <c r="AU207" s="161" t="s">
        <v>78</v>
      </c>
      <c r="AV207" s="13" t="s">
        <v>76</v>
      </c>
      <c r="AW207" s="13" t="s">
        <v>30</v>
      </c>
      <c r="AX207" s="13" t="s">
        <v>68</v>
      </c>
      <c r="AY207" s="161" t="s">
        <v>124</v>
      </c>
    </row>
    <row r="208" spans="2:51" s="14" customFormat="1" ht="12">
      <c r="B208" s="167"/>
      <c r="D208" s="153" t="s">
        <v>137</v>
      </c>
      <c r="E208" s="168" t="s">
        <v>3</v>
      </c>
      <c r="F208" s="169" t="s">
        <v>1413</v>
      </c>
      <c r="H208" s="170">
        <v>700</v>
      </c>
      <c r="I208" s="171"/>
      <c r="L208" s="167"/>
      <c r="M208" s="172"/>
      <c r="N208" s="173"/>
      <c r="O208" s="173"/>
      <c r="P208" s="173"/>
      <c r="Q208" s="173"/>
      <c r="R208" s="173"/>
      <c r="S208" s="173"/>
      <c r="T208" s="174"/>
      <c r="AT208" s="168" t="s">
        <v>137</v>
      </c>
      <c r="AU208" s="168" t="s">
        <v>78</v>
      </c>
      <c r="AV208" s="14" t="s">
        <v>78</v>
      </c>
      <c r="AW208" s="14" t="s">
        <v>30</v>
      </c>
      <c r="AX208" s="14" t="s">
        <v>76</v>
      </c>
      <c r="AY208" s="168" t="s">
        <v>124</v>
      </c>
    </row>
    <row r="209" spans="1:65" s="2" customFormat="1" ht="16.5" customHeight="1">
      <c r="A209" s="34"/>
      <c r="B209" s="139"/>
      <c r="C209" s="175" t="s">
        <v>443</v>
      </c>
      <c r="D209" s="175" t="s">
        <v>158</v>
      </c>
      <c r="E209" s="176" t="s">
        <v>1414</v>
      </c>
      <c r="F209" s="177" t="s">
        <v>1415</v>
      </c>
      <c r="G209" s="178" t="s">
        <v>342</v>
      </c>
      <c r="H209" s="179">
        <v>300</v>
      </c>
      <c r="I209" s="180"/>
      <c r="J209" s="181">
        <f>ROUND(I209*H209,2)</f>
        <v>0</v>
      </c>
      <c r="K209" s="177" t="s">
        <v>3</v>
      </c>
      <c r="L209" s="182"/>
      <c r="M209" s="183" t="s">
        <v>3</v>
      </c>
      <c r="N209" s="184" t="s">
        <v>39</v>
      </c>
      <c r="O209" s="55"/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51" t="s">
        <v>162</v>
      </c>
      <c r="AT209" s="151" t="s">
        <v>158</v>
      </c>
      <c r="AU209" s="151" t="s">
        <v>78</v>
      </c>
      <c r="AY209" s="19" t="s">
        <v>124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9" t="s">
        <v>76</v>
      </c>
      <c r="BK209" s="152">
        <f>ROUND(I209*H209,2)</f>
        <v>0</v>
      </c>
      <c r="BL209" s="19" t="s">
        <v>131</v>
      </c>
      <c r="BM209" s="151" t="s">
        <v>1416</v>
      </c>
    </row>
    <row r="210" spans="1:47" s="2" customFormat="1" ht="12">
      <c r="A210" s="34"/>
      <c r="B210" s="35"/>
      <c r="C210" s="34"/>
      <c r="D210" s="153" t="s">
        <v>133</v>
      </c>
      <c r="E210" s="34"/>
      <c r="F210" s="154" t="s">
        <v>1415</v>
      </c>
      <c r="G210" s="34"/>
      <c r="H210" s="34"/>
      <c r="I210" s="155"/>
      <c r="J210" s="34"/>
      <c r="K210" s="34"/>
      <c r="L210" s="35"/>
      <c r="M210" s="156"/>
      <c r="N210" s="157"/>
      <c r="O210" s="55"/>
      <c r="P210" s="55"/>
      <c r="Q210" s="55"/>
      <c r="R210" s="55"/>
      <c r="S210" s="55"/>
      <c r="T210" s="56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9" t="s">
        <v>133</v>
      </c>
      <c r="AU210" s="19" t="s">
        <v>78</v>
      </c>
    </row>
    <row r="211" spans="1:65" s="2" customFormat="1" ht="16.5" customHeight="1">
      <c r="A211" s="34"/>
      <c r="B211" s="139"/>
      <c r="C211" s="175" t="s">
        <v>450</v>
      </c>
      <c r="D211" s="175" t="s">
        <v>158</v>
      </c>
      <c r="E211" s="176" t="s">
        <v>1417</v>
      </c>
      <c r="F211" s="177" t="s">
        <v>1418</v>
      </c>
      <c r="G211" s="178" t="s">
        <v>342</v>
      </c>
      <c r="H211" s="179">
        <v>300</v>
      </c>
      <c r="I211" s="180"/>
      <c r="J211" s="181">
        <f>ROUND(I211*H211,2)</f>
        <v>0</v>
      </c>
      <c r="K211" s="177" t="s">
        <v>3</v>
      </c>
      <c r="L211" s="182"/>
      <c r="M211" s="183" t="s">
        <v>3</v>
      </c>
      <c r="N211" s="184" t="s">
        <v>39</v>
      </c>
      <c r="O211" s="55"/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51" t="s">
        <v>162</v>
      </c>
      <c r="AT211" s="151" t="s">
        <v>158</v>
      </c>
      <c r="AU211" s="151" t="s">
        <v>78</v>
      </c>
      <c r="AY211" s="19" t="s">
        <v>124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9" t="s">
        <v>76</v>
      </c>
      <c r="BK211" s="152">
        <f>ROUND(I211*H211,2)</f>
        <v>0</v>
      </c>
      <c r="BL211" s="19" t="s">
        <v>131</v>
      </c>
      <c r="BM211" s="151" t="s">
        <v>1419</v>
      </c>
    </row>
    <row r="212" spans="1:47" s="2" customFormat="1" ht="12">
      <c r="A212" s="34"/>
      <c r="B212" s="35"/>
      <c r="C212" s="34"/>
      <c r="D212" s="153" t="s">
        <v>133</v>
      </c>
      <c r="E212" s="34"/>
      <c r="F212" s="154" t="s">
        <v>1418</v>
      </c>
      <c r="G212" s="34"/>
      <c r="H212" s="34"/>
      <c r="I212" s="155"/>
      <c r="J212" s="34"/>
      <c r="K212" s="34"/>
      <c r="L212" s="35"/>
      <c r="M212" s="156"/>
      <c r="N212" s="157"/>
      <c r="O212" s="55"/>
      <c r="P212" s="55"/>
      <c r="Q212" s="55"/>
      <c r="R212" s="55"/>
      <c r="S212" s="55"/>
      <c r="T212" s="56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9" t="s">
        <v>133</v>
      </c>
      <c r="AU212" s="19" t="s">
        <v>78</v>
      </c>
    </row>
    <row r="213" spans="1:65" s="2" customFormat="1" ht="16.5" customHeight="1">
      <c r="A213" s="34"/>
      <c r="B213" s="139"/>
      <c r="C213" s="175" t="s">
        <v>670</v>
      </c>
      <c r="D213" s="175" t="s">
        <v>158</v>
      </c>
      <c r="E213" s="176" t="s">
        <v>1420</v>
      </c>
      <c r="F213" s="177" t="s">
        <v>1421</v>
      </c>
      <c r="G213" s="178" t="s">
        <v>342</v>
      </c>
      <c r="H213" s="179">
        <v>50</v>
      </c>
      <c r="I213" s="180"/>
      <c r="J213" s="181">
        <f>ROUND(I213*H213,2)</f>
        <v>0</v>
      </c>
      <c r="K213" s="177" t="s">
        <v>3</v>
      </c>
      <c r="L213" s="182"/>
      <c r="M213" s="183" t="s">
        <v>3</v>
      </c>
      <c r="N213" s="184" t="s">
        <v>39</v>
      </c>
      <c r="O213" s="55"/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51" t="s">
        <v>162</v>
      </c>
      <c r="AT213" s="151" t="s">
        <v>158</v>
      </c>
      <c r="AU213" s="151" t="s">
        <v>78</v>
      </c>
      <c r="AY213" s="19" t="s">
        <v>124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9" t="s">
        <v>76</v>
      </c>
      <c r="BK213" s="152">
        <f>ROUND(I213*H213,2)</f>
        <v>0</v>
      </c>
      <c r="BL213" s="19" t="s">
        <v>131</v>
      </c>
      <c r="BM213" s="151" t="s">
        <v>1422</v>
      </c>
    </row>
    <row r="214" spans="1:47" s="2" customFormat="1" ht="12">
      <c r="A214" s="34"/>
      <c r="B214" s="35"/>
      <c r="C214" s="34"/>
      <c r="D214" s="153" t="s">
        <v>133</v>
      </c>
      <c r="E214" s="34"/>
      <c r="F214" s="154" t="s">
        <v>1421</v>
      </c>
      <c r="G214" s="34"/>
      <c r="H214" s="34"/>
      <c r="I214" s="155"/>
      <c r="J214" s="34"/>
      <c r="K214" s="34"/>
      <c r="L214" s="35"/>
      <c r="M214" s="156"/>
      <c r="N214" s="157"/>
      <c r="O214" s="55"/>
      <c r="P214" s="55"/>
      <c r="Q214" s="55"/>
      <c r="R214" s="55"/>
      <c r="S214" s="55"/>
      <c r="T214" s="56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9" t="s">
        <v>133</v>
      </c>
      <c r="AU214" s="19" t="s">
        <v>78</v>
      </c>
    </row>
    <row r="215" spans="1:65" s="2" customFormat="1" ht="16.5" customHeight="1">
      <c r="A215" s="34"/>
      <c r="B215" s="139"/>
      <c r="C215" s="175" t="s">
        <v>677</v>
      </c>
      <c r="D215" s="175" t="s">
        <v>158</v>
      </c>
      <c r="E215" s="176" t="s">
        <v>1423</v>
      </c>
      <c r="F215" s="177" t="s">
        <v>1424</v>
      </c>
      <c r="G215" s="178" t="s">
        <v>342</v>
      </c>
      <c r="H215" s="179">
        <v>50</v>
      </c>
      <c r="I215" s="180"/>
      <c r="J215" s="181">
        <f>ROUND(I215*H215,2)</f>
        <v>0</v>
      </c>
      <c r="K215" s="177" t="s">
        <v>3</v>
      </c>
      <c r="L215" s="182"/>
      <c r="M215" s="183" t="s">
        <v>3</v>
      </c>
      <c r="N215" s="184" t="s">
        <v>39</v>
      </c>
      <c r="O215" s="55"/>
      <c r="P215" s="149">
        <f>O215*H215</f>
        <v>0</v>
      </c>
      <c r="Q215" s="149">
        <v>0</v>
      </c>
      <c r="R215" s="149">
        <f>Q215*H215</f>
        <v>0</v>
      </c>
      <c r="S215" s="149">
        <v>0</v>
      </c>
      <c r="T215" s="150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51" t="s">
        <v>162</v>
      </c>
      <c r="AT215" s="151" t="s">
        <v>158</v>
      </c>
      <c r="AU215" s="151" t="s">
        <v>78</v>
      </c>
      <c r="AY215" s="19" t="s">
        <v>124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9" t="s">
        <v>76</v>
      </c>
      <c r="BK215" s="152">
        <f>ROUND(I215*H215,2)</f>
        <v>0</v>
      </c>
      <c r="BL215" s="19" t="s">
        <v>131</v>
      </c>
      <c r="BM215" s="151" t="s">
        <v>1425</v>
      </c>
    </row>
    <row r="216" spans="1:47" s="2" customFormat="1" ht="12">
      <c r="A216" s="34"/>
      <c r="B216" s="35"/>
      <c r="C216" s="34"/>
      <c r="D216" s="153" t="s">
        <v>133</v>
      </c>
      <c r="E216" s="34"/>
      <c r="F216" s="154" t="s">
        <v>1424</v>
      </c>
      <c r="G216" s="34"/>
      <c r="H216" s="34"/>
      <c r="I216" s="155"/>
      <c r="J216" s="34"/>
      <c r="K216" s="34"/>
      <c r="L216" s="35"/>
      <c r="M216" s="156"/>
      <c r="N216" s="157"/>
      <c r="O216" s="55"/>
      <c r="P216" s="55"/>
      <c r="Q216" s="55"/>
      <c r="R216" s="55"/>
      <c r="S216" s="55"/>
      <c r="T216" s="56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9" t="s">
        <v>133</v>
      </c>
      <c r="AU216" s="19" t="s">
        <v>78</v>
      </c>
    </row>
    <row r="217" spans="1:65" s="2" customFormat="1" ht="24.2" customHeight="1">
      <c r="A217" s="34"/>
      <c r="B217" s="139"/>
      <c r="C217" s="140" t="s">
        <v>685</v>
      </c>
      <c r="D217" s="140" t="s">
        <v>126</v>
      </c>
      <c r="E217" s="141" t="s">
        <v>1426</v>
      </c>
      <c r="F217" s="142" t="s">
        <v>1427</v>
      </c>
      <c r="G217" s="143" t="s">
        <v>129</v>
      </c>
      <c r="H217" s="144">
        <v>412</v>
      </c>
      <c r="I217" s="145"/>
      <c r="J217" s="146">
        <f>ROUND(I217*H217,2)</f>
        <v>0</v>
      </c>
      <c r="K217" s="142" t="s">
        <v>130</v>
      </c>
      <c r="L217" s="35"/>
      <c r="M217" s="147" t="s">
        <v>3</v>
      </c>
      <c r="N217" s="148" t="s">
        <v>39</v>
      </c>
      <c r="O217" s="55"/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51" t="s">
        <v>131</v>
      </c>
      <c r="AT217" s="151" t="s">
        <v>126</v>
      </c>
      <c r="AU217" s="151" t="s">
        <v>78</v>
      </c>
      <c r="AY217" s="19" t="s">
        <v>124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9" t="s">
        <v>76</v>
      </c>
      <c r="BK217" s="152">
        <f>ROUND(I217*H217,2)</f>
        <v>0</v>
      </c>
      <c r="BL217" s="19" t="s">
        <v>131</v>
      </c>
      <c r="BM217" s="151" t="s">
        <v>1428</v>
      </c>
    </row>
    <row r="218" spans="1:47" s="2" customFormat="1" ht="19.5">
      <c r="A218" s="34"/>
      <c r="B218" s="35"/>
      <c r="C218" s="34"/>
      <c r="D218" s="153" t="s">
        <v>133</v>
      </c>
      <c r="E218" s="34"/>
      <c r="F218" s="154" t="s">
        <v>1429</v>
      </c>
      <c r="G218" s="34"/>
      <c r="H218" s="34"/>
      <c r="I218" s="155"/>
      <c r="J218" s="34"/>
      <c r="K218" s="34"/>
      <c r="L218" s="35"/>
      <c r="M218" s="156"/>
      <c r="N218" s="157"/>
      <c r="O218" s="55"/>
      <c r="P218" s="55"/>
      <c r="Q218" s="55"/>
      <c r="R218" s="55"/>
      <c r="S218" s="55"/>
      <c r="T218" s="56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9" t="s">
        <v>133</v>
      </c>
      <c r="AU218" s="19" t="s">
        <v>78</v>
      </c>
    </row>
    <row r="219" spans="1:47" s="2" customFormat="1" ht="12">
      <c r="A219" s="34"/>
      <c r="B219" s="35"/>
      <c r="C219" s="34"/>
      <c r="D219" s="158" t="s">
        <v>135</v>
      </c>
      <c r="E219" s="34"/>
      <c r="F219" s="159" t="s">
        <v>1430</v>
      </c>
      <c r="G219" s="34"/>
      <c r="H219" s="34"/>
      <c r="I219" s="155"/>
      <c r="J219" s="34"/>
      <c r="K219" s="34"/>
      <c r="L219" s="35"/>
      <c r="M219" s="156"/>
      <c r="N219" s="157"/>
      <c r="O219" s="55"/>
      <c r="P219" s="55"/>
      <c r="Q219" s="55"/>
      <c r="R219" s="55"/>
      <c r="S219" s="55"/>
      <c r="T219" s="56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9" t="s">
        <v>135</v>
      </c>
      <c r="AU219" s="19" t="s">
        <v>78</v>
      </c>
    </row>
    <row r="220" spans="2:51" s="13" customFormat="1" ht="12">
      <c r="B220" s="160"/>
      <c r="D220" s="153" t="s">
        <v>137</v>
      </c>
      <c r="E220" s="161" t="s">
        <v>3</v>
      </c>
      <c r="F220" s="162" t="s">
        <v>1283</v>
      </c>
      <c r="H220" s="161" t="s">
        <v>3</v>
      </c>
      <c r="I220" s="163"/>
      <c r="L220" s="160"/>
      <c r="M220" s="164"/>
      <c r="N220" s="165"/>
      <c r="O220" s="165"/>
      <c r="P220" s="165"/>
      <c r="Q220" s="165"/>
      <c r="R220" s="165"/>
      <c r="S220" s="165"/>
      <c r="T220" s="166"/>
      <c r="AT220" s="161" t="s">
        <v>137</v>
      </c>
      <c r="AU220" s="161" t="s">
        <v>78</v>
      </c>
      <c r="AV220" s="13" t="s">
        <v>76</v>
      </c>
      <c r="AW220" s="13" t="s">
        <v>30</v>
      </c>
      <c r="AX220" s="13" t="s">
        <v>68</v>
      </c>
      <c r="AY220" s="161" t="s">
        <v>124</v>
      </c>
    </row>
    <row r="221" spans="2:51" s="14" customFormat="1" ht="12">
      <c r="B221" s="167"/>
      <c r="D221" s="153" t="s">
        <v>137</v>
      </c>
      <c r="E221" s="168" t="s">
        <v>3</v>
      </c>
      <c r="F221" s="169" t="s">
        <v>1284</v>
      </c>
      <c r="H221" s="170">
        <v>412</v>
      </c>
      <c r="I221" s="171"/>
      <c r="L221" s="167"/>
      <c r="M221" s="172"/>
      <c r="N221" s="173"/>
      <c r="O221" s="173"/>
      <c r="P221" s="173"/>
      <c r="Q221" s="173"/>
      <c r="R221" s="173"/>
      <c r="S221" s="173"/>
      <c r="T221" s="174"/>
      <c r="AT221" s="168" t="s">
        <v>137</v>
      </c>
      <c r="AU221" s="168" t="s">
        <v>78</v>
      </c>
      <c r="AV221" s="14" t="s">
        <v>78</v>
      </c>
      <c r="AW221" s="14" t="s">
        <v>30</v>
      </c>
      <c r="AX221" s="14" t="s">
        <v>76</v>
      </c>
      <c r="AY221" s="168" t="s">
        <v>124</v>
      </c>
    </row>
    <row r="222" spans="1:65" s="2" customFormat="1" ht="21.75" customHeight="1">
      <c r="A222" s="34"/>
      <c r="B222" s="139"/>
      <c r="C222" s="140" t="s">
        <v>693</v>
      </c>
      <c r="D222" s="140" t="s">
        <v>126</v>
      </c>
      <c r="E222" s="141" t="s">
        <v>1431</v>
      </c>
      <c r="F222" s="142" t="s">
        <v>1432</v>
      </c>
      <c r="G222" s="143" t="s">
        <v>129</v>
      </c>
      <c r="H222" s="144">
        <v>412</v>
      </c>
      <c r="I222" s="145"/>
      <c r="J222" s="146">
        <f>ROUND(I222*H222,2)</f>
        <v>0</v>
      </c>
      <c r="K222" s="142" t="s">
        <v>130</v>
      </c>
      <c r="L222" s="35"/>
      <c r="M222" s="147" t="s">
        <v>3</v>
      </c>
      <c r="N222" s="148" t="s">
        <v>39</v>
      </c>
      <c r="O222" s="55"/>
      <c r="P222" s="149">
        <f>O222*H222</f>
        <v>0</v>
      </c>
      <c r="Q222" s="149">
        <v>0</v>
      </c>
      <c r="R222" s="149">
        <f>Q222*H222</f>
        <v>0</v>
      </c>
      <c r="S222" s="149">
        <v>0</v>
      </c>
      <c r="T222" s="15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51" t="s">
        <v>131</v>
      </c>
      <c r="AT222" s="151" t="s">
        <v>126</v>
      </c>
      <c r="AU222" s="151" t="s">
        <v>78</v>
      </c>
      <c r="AY222" s="19" t="s">
        <v>124</v>
      </c>
      <c r="BE222" s="152">
        <f>IF(N222="základní",J222,0)</f>
        <v>0</v>
      </c>
      <c r="BF222" s="152">
        <f>IF(N222="snížená",J222,0)</f>
        <v>0</v>
      </c>
      <c r="BG222" s="152">
        <f>IF(N222="zákl. přenesená",J222,0)</f>
        <v>0</v>
      </c>
      <c r="BH222" s="152">
        <f>IF(N222="sníž. přenesená",J222,0)</f>
        <v>0</v>
      </c>
      <c r="BI222" s="152">
        <f>IF(N222="nulová",J222,0)</f>
        <v>0</v>
      </c>
      <c r="BJ222" s="19" t="s">
        <v>76</v>
      </c>
      <c r="BK222" s="152">
        <f>ROUND(I222*H222,2)</f>
        <v>0</v>
      </c>
      <c r="BL222" s="19" t="s">
        <v>131</v>
      </c>
      <c r="BM222" s="151" t="s">
        <v>1433</v>
      </c>
    </row>
    <row r="223" spans="1:47" s="2" customFormat="1" ht="12">
      <c r="A223" s="34"/>
      <c r="B223" s="35"/>
      <c r="C223" s="34"/>
      <c r="D223" s="153" t="s">
        <v>133</v>
      </c>
      <c r="E223" s="34"/>
      <c r="F223" s="154" t="s">
        <v>1434</v>
      </c>
      <c r="G223" s="34"/>
      <c r="H223" s="34"/>
      <c r="I223" s="155"/>
      <c r="J223" s="34"/>
      <c r="K223" s="34"/>
      <c r="L223" s="35"/>
      <c r="M223" s="156"/>
      <c r="N223" s="157"/>
      <c r="O223" s="55"/>
      <c r="P223" s="55"/>
      <c r="Q223" s="55"/>
      <c r="R223" s="55"/>
      <c r="S223" s="55"/>
      <c r="T223" s="56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9" t="s">
        <v>133</v>
      </c>
      <c r="AU223" s="19" t="s">
        <v>78</v>
      </c>
    </row>
    <row r="224" spans="1:47" s="2" customFormat="1" ht="12">
      <c r="A224" s="34"/>
      <c r="B224" s="35"/>
      <c r="C224" s="34"/>
      <c r="D224" s="158" t="s">
        <v>135</v>
      </c>
      <c r="E224" s="34"/>
      <c r="F224" s="159" t="s">
        <v>1435</v>
      </c>
      <c r="G224" s="34"/>
      <c r="H224" s="34"/>
      <c r="I224" s="155"/>
      <c r="J224" s="34"/>
      <c r="K224" s="34"/>
      <c r="L224" s="35"/>
      <c r="M224" s="156"/>
      <c r="N224" s="157"/>
      <c r="O224" s="55"/>
      <c r="P224" s="55"/>
      <c r="Q224" s="55"/>
      <c r="R224" s="55"/>
      <c r="S224" s="55"/>
      <c r="T224" s="56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9" t="s">
        <v>135</v>
      </c>
      <c r="AU224" s="19" t="s">
        <v>78</v>
      </c>
    </row>
    <row r="225" spans="2:51" s="13" customFormat="1" ht="12">
      <c r="B225" s="160"/>
      <c r="D225" s="153" t="s">
        <v>137</v>
      </c>
      <c r="E225" s="161" t="s">
        <v>3</v>
      </c>
      <c r="F225" s="162" t="s">
        <v>1283</v>
      </c>
      <c r="H225" s="161" t="s">
        <v>3</v>
      </c>
      <c r="I225" s="163"/>
      <c r="L225" s="160"/>
      <c r="M225" s="164"/>
      <c r="N225" s="165"/>
      <c r="O225" s="165"/>
      <c r="P225" s="165"/>
      <c r="Q225" s="165"/>
      <c r="R225" s="165"/>
      <c r="S225" s="165"/>
      <c r="T225" s="166"/>
      <c r="AT225" s="161" t="s">
        <v>137</v>
      </c>
      <c r="AU225" s="161" t="s">
        <v>78</v>
      </c>
      <c r="AV225" s="13" t="s">
        <v>76</v>
      </c>
      <c r="AW225" s="13" t="s">
        <v>30</v>
      </c>
      <c r="AX225" s="13" t="s">
        <v>68</v>
      </c>
      <c r="AY225" s="161" t="s">
        <v>124</v>
      </c>
    </row>
    <row r="226" spans="2:51" s="14" customFormat="1" ht="12">
      <c r="B226" s="167"/>
      <c r="D226" s="153" t="s">
        <v>137</v>
      </c>
      <c r="E226" s="168" t="s">
        <v>3</v>
      </c>
      <c r="F226" s="169" t="s">
        <v>1284</v>
      </c>
      <c r="H226" s="170">
        <v>412</v>
      </c>
      <c r="I226" s="171"/>
      <c r="L226" s="167"/>
      <c r="M226" s="172"/>
      <c r="N226" s="173"/>
      <c r="O226" s="173"/>
      <c r="P226" s="173"/>
      <c r="Q226" s="173"/>
      <c r="R226" s="173"/>
      <c r="S226" s="173"/>
      <c r="T226" s="174"/>
      <c r="AT226" s="168" t="s">
        <v>137</v>
      </c>
      <c r="AU226" s="168" t="s">
        <v>78</v>
      </c>
      <c r="AV226" s="14" t="s">
        <v>78</v>
      </c>
      <c r="AW226" s="14" t="s">
        <v>30</v>
      </c>
      <c r="AX226" s="14" t="s">
        <v>76</v>
      </c>
      <c r="AY226" s="168" t="s">
        <v>124</v>
      </c>
    </row>
    <row r="227" spans="1:65" s="2" customFormat="1" ht="16.5" customHeight="1">
      <c r="A227" s="34"/>
      <c r="B227" s="139"/>
      <c r="C227" s="140" t="s">
        <v>701</v>
      </c>
      <c r="D227" s="140" t="s">
        <v>126</v>
      </c>
      <c r="E227" s="141" t="s">
        <v>1436</v>
      </c>
      <c r="F227" s="142" t="s">
        <v>1437</v>
      </c>
      <c r="G227" s="143" t="s">
        <v>129</v>
      </c>
      <c r="H227" s="144">
        <v>412</v>
      </c>
      <c r="I227" s="145"/>
      <c r="J227" s="146">
        <f>ROUND(I227*H227,2)</f>
        <v>0</v>
      </c>
      <c r="K227" s="142" t="s">
        <v>130</v>
      </c>
      <c r="L227" s="35"/>
      <c r="M227" s="147" t="s">
        <v>3</v>
      </c>
      <c r="N227" s="148" t="s">
        <v>39</v>
      </c>
      <c r="O227" s="55"/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51" t="s">
        <v>131</v>
      </c>
      <c r="AT227" s="151" t="s">
        <v>126</v>
      </c>
      <c r="AU227" s="151" t="s">
        <v>78</v>
      </c>
      <c r="AY227" s="19" t="s">
        <v>124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9" t="s">
        <v>76</v>
      </c>
      <c r="BK227" s="152">
        <f>ROUND(I227*H227,2)</f>
        <v>0</v>
      </c>
      <c r="BL227" s="19" t="s">
        <v>131</v>
      </c>
      <c r="BM227" s="151" t="s">
        <v>1438</v>
      </c>
    </row>
    <row r="228" spans="1:47" s="2" customFormat="1" ht="12">
      <c r="A228" s="34"/>
      <c r="B228" s="35"/>
      <c r="C228" s="34"/>
      <c r="D228" s="153" t="s">
        <v>133</v>
      </c>
      <c r="E228" s="34"/>
      <c r="F228" s="154" t="s">
        <v>1439</v>
      </c>
      <c r="G228" s="34"/>
      <c r="H228" s="34"/>
      <c r="I228" s="155"/>
      <c r="J228" s="34"/>
      <c r="K228" s="34"/>
      <c r="L228" s="35"/>
      <c r="M228" s="156"/>
      <c r="N228" s="157"/>
      <c r="O228" s="55"/>
      <c r="P228" s="55"/>
      <c r="Q228" s="55"/>
      <c r="R228" s="55"/>
      <c r="S228" s="55"/>
      <c r="T228" s="56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9" t="s">
        <v>133</v>
      </c>
      <c r="AU228" s="19" t="s">
        <v>78</v>
      </c>
    </row>
    <row r="229" spans="1:47" s="2" customFormat="1" ht="12">
      <c r="A229" s="34"/>
      <c r="B229" s="35"/>
      <c r="C229" s="34"/>
      <c r="D229" s="158" t="s">
        <v>135</v>
      </c>
      <c r="E229" s="34"/>
      <c r="F229" s="159" t="s">
        <v>1440</v>
      </c>
      <c r="G229" s="34"/>
      <c r="H229" s="34"/>
      <c r="I229" s="155"/>
      <c r="J229" s="34"/>
      <c r="K229" s="34"/>
      <c r="L229" s="35"/>
      <c r="M229" s="156"/>
      <c r="N229" s="157"/>
      <c r="O229" s="55"/>
      <c r="P229" s="55"/>
      <c r="Q229" s="55"/>
      <c r="R229" s="55"/>
      <c r="S229" s="55"/>
      <c r="T229" s="56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9" t="s">
        <v>135</v>
      </c>
      <c r="AU229" s="19" t="s">
        <v>78</v>
      </c>
    </row>
    <row r="230" spans="2:51" s="13" customFormat="1" ht="12">
      <c r="B230" s="160"/>
      <c r="D230" s="153" t="s">
        <v>137</v>
      </c>
      <c r="E230" s="161" t="s">
        <v>3</v>
      </c>
      <c r="F230" s="162" t="s">
        <v>1283</v>
      </c>
      <c r="H230" s="161" t="s">
        <v>3</v>
      </c>
      <c r="I230" s="163"/>
      <c r="L230" s="160"/>
      <c r="M230" s="164"/>
      <c r="N230" s="165"/>
      <c r="O230" s="165"/>
      <c r="P230" s="165"/>
      <c r="Q230" s="165"/>
      <c r="R230" s="165"/>
      <c r="S230" s="165"/>
      <c r="T230" s="166"/>
      <c r="AT230" s="161" t="s">
        <v>137</v>
      </c>
      <c r="AU230" s="161" t="s">
        <v>78</v>
      </c>
      <c r="AV230" s="13" t="s">
        <v>76</v>
      </c>
      <c r="AW230" s="13" t="s">
        <v>30</v>
      </c>
      <c r="AX230" s="13" t="s">
        <v>68</v>
      </c>
      <c r="AY230" s="161" t="s">
        <v>124</v>
      </c>
    </row>
    <row r="231" spans="2:51" s="14" customFormat="1" ht="12">
      <c r="B231" s="167"/>
      <c r="D231" s="153" t="s">
        <v>137</v>
      </c>
      <c r="E231" s="168" t="s">
        <v>3</v>
      </c>
      <c r="F231" s="169" t="s">
        <v>1284</v>
      </c>
      <c r="H231" s="170">
        <v>412</v>
      </c>
      <c r="I231" s="171"/>
      <c r="L231" s="167"/>
      <c r="M231" s="172"/>
      <c r="N231" s="173"/>
      <c r="O231" s="173"/>
      <c r="P231" s="173"/>
      <c r="Q231" s="173"/>
      <c r="R231" s="173"/>
      <c r="S231" s="173"/>
      <c r="T231" s="174"/>
      <c r="AT231" s="168" t="s">
        <v>137</v>
      </c>
      <c r="AU231" s="168" t="s">
        <v>78</v>
      </c>
      <c r="AV231" s="14" t="s">
        <v>78</v>
      </c>
      <c r="AW231" s="14" t="s">
        <v>30</v>
      </c>
      <c r="AX231" s="14" t="s">
        <v>76</v>
      </c>
      <c r="AY231" s="168" t="s">
        <v>124</v>
      </c>
    </row>
    <row r="232" spans="1:65" s="2" customFormat="1" ht="24.2" customHeight="1">
      <c r="A232" s="34"/>
      <c r="B232" s="139"/>
      <c r="C232" s="140" t="s">
        <v>706</v>
      </c>
      <c r="D232" s="140" t="s">
        <v>126</v>
      </c>
      <c r="E232" s="141" t="s">
        <v>1441</v>
      </c>
      <c r="F232" s="142" t="s">
        <v>1442</v>
      </c>
      <c r="G232" s="143" t="s">
        <v>142</v>
      </c>
      <c r="H232" s="144">
        <v>7</v>
      </c>
      <c r="I232" s="145"/>
      <c r="J232" s="146">
        <f>ROUND(I232*H232,2)</f>
        <v>0</v>
      </c>
      <c r="K232" s="142" t="s">
        <v>130</v>
      </c>
      <c r="L232" s="35"/>
      <c r="M232" s="147" t="s">
        <v>3</v>
      </c>
      <c r="N232" s="148" t="s">
        <v>39</v>
      </c>
      <c r="O232" s="55"/>
      <c r="P232" s="149">
        <f>O232*H232</f>
        <v>0</v>
      </c>
      <c r="Q232" s="149">
        <v>0</v>
      </c>
      <c r="R232" s="149">
        <f>Q232*H232</f>
        <v>0</v>
      </c>
      <c r="S232" s="149">
        <v>0</v>
      </c>
      <c r="T232" s="15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51" t="s">
        <v>131</v>
      </c>
      <c r="AT232" s="151" t="s">
        <v>126</v>
      </c>
      <c r="AU232" s="151" t="s">
        <v>78</v>
      </c>
      <c r="AY232" s="19" t="s">
        <v>124</v>
      </c>
      <c r="BE232" s="152">
        <f>IF(N232="základní",J232,0)</f>
        <v>0</v>
      </c>
      <c r="BF232" s="152">
        <f>IF(N232="snížená",J232,0)</f>
        <v>0</v>
      </c>
      <c r="BG232" s="152">
        <f>IF(N232="zákl. přenesená",J232,0)</f>
        <v>0</v>
      </c>
      <c r="BH232" s="152">
        <f>IF(N232="sníž. přenesená",J232,0)</f>
        <v>0</v>
      </c>
      <c r="BI232" s="152">
        <f>IF(N232="nulová",J232,0)</f>
        <v>0</v>
      </c>
      <c r="BJ232" s="19" t="s">
        <v>76</v>
      </c>
      <c r="BK232" s="152">
        <f>ROUND(I232*H232,2)</f>
        <v>0</v>
      </c>
      <c r="BL232" s="19" t="s">
        <v>131</v>
      </c>
      <c r="BM232" s="151" t="s">
        <v>1443</v>
      </c>
    </row>
    <row r="233" spans="1:47" s="2" customFormat="1" ht="19.5">
      <c r="A233" s="34"/>
      <c r="B233" s="35"/>
      <c r="C233" s="34"/>
      <c r="D233" s="153" t="s">
        <v>133</v>
      </c>
      <c r="E233" s="34"/>
      <c r="F233" s="154" t="s">
        <v>1444</v>
      </c>
      <c r="G233" s="34"/>
      <c r="H233" s="34"/>
      <c r="I233" s="155"/>
      <c r="J233" s="34"/>
      <c r="K233" s="34"/>
      <c r="L233" s="35"/>
      <c r="M233" s="156"/>
      <c r="N233" s="157"/>
      <c r="O233" s="55"/>
      <c r="P233" s="55"/>
      <c r="Q233" s="55"/>
      <c r="R233" s="55"/>
      <c r="S233" s="55"/>
      <c r="T233" s="56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9" t="s">
        <v>133</v>
      </c>
      <c r="AU233" s="19" t="s">
        <v>78</v>
      </c>
    </row>
    <row r="234" spans="1:47" s="2" customFormat="1" ht="12">
      <c r="A234" s="34"/>
      <c r="B234" s="35"/>
      <c r="C234" s="34"/>
      <c r="D234" s="158" t="s">
        <v>135</v>
      </c>
      <c r="E234" s="34"/>
      <c r="F234" s="159" t="s">
        <v>1445</v>
      </c>
      <c r="G234" s="34"/>
      <c r="H234" s="34"/>
      <c r="I234" s="155"/>
      <c r="J234" s="34"/>
      <c r="K234" s="34"/>
      <c r="L234" s="35"/>
      <c r="M234" s="156"/>
      <c r="N234" s="157"/>
      <c r="O234" s="55"/>
      <c r="P234" s="55"/>
      <c r="Q234" s="55"/>
      <c r="R234" s="55"/>
      <c r="S234" s="55"/>
      <c r="T234" s="56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9" t="s">
        <v>135</v>
      </c>
      <c r="AU234" s="19" t="s">
        <v>78</v>
      </c>
    </row>
    <row r="235" spans="2:51" s="13" customFormat="1" ht="12">
      <c r="B235" s="160"/>
      <c r="D235" s="153" t="s">
        <v>137</v>
      </c>
      <c r="E235" s="161" t="s">
        <v>3</v>
      </c>
      <c r="F235" s="162" t="s">
        <v>1295</v>
      </c>
      <c r="H235" s="161" t="s">
        <v>3</v>
      </c>
      <c r="I235" s="163"/>
      <c r="L235" s="160"/>
      <c r="M235" s="164"/>
      <c r="N235" s="165"/>
      <c r="O235" s="165"/>
      <c r="P235" s="165"/>
      <c r="Q235" s="165"/>
      <c r="R235" s="165"/>
      <c r="S235" s="165"/>
      <c r="T235" s="166"/>
      <c r="AT235" s="161" t="s">
        <v>137</v>
      </c>
      <c r="AU235" s="161" t="s">
        <v>78</v>
      </c>
      <c r="AV235" s="13" t="s">
        <v>76</v>
      </c>
      <c r="AW235" s="13" t="s">
        <v>30</v>
      </c>
      <c r="AX235" s="13" t="s">
        <v>68</v>
      </c>
      <c r="AY235" s="161" t="s">
        <v>124</v>
      </c>
    </row>
    <row r="236" spans="2:51" s="14" customFormat="1" ht="12">
      <c r="B236" s="167"/>
      <c r="D236" s="153" t="s">
        <v>137</v>
      </c>
      <c r="E236" s="168" t="s">
        <v>3</v>
      </c>
      <c r="F236" s="169" t="s">
        <v>171</v>
      </c>
      <c r="H236" s="170">
        <v>7</v>
      </c>
      <c r="I236" s="171"/>
      <c r="L236" s="167"/>
      <c r="M236" s="172"/>
      <c r="N236" s="173"/>
      <c r="O236" s="173"/>
      <c r="P236" s="173"/>
      <c r="Q236" s="173"/>
      <c r="R236" s="173"/>
      <c r="S236" s="173"/>
      <c r="T236" s="174"/>
      <c r="AT236" s="168" t="s">
        <v>137</v>
      </c>
      <c r="AU236" s="168" t="s">
        <v>78</v>
      </c>
      <c r="AV236" s="14" t="s">
        <v>78</v>
      </c>
      <c r="AW236" s="14" t="s">
        <v>30</v>
      </c>
      <c r="AX236" s="14" t="s">
        <v>76</v>
      </c>
      <c r="AY236" s="168" t="s">
        <v>124</v>
      </c>
    </row>
    <row r="237" spans="1:65" s="2" customFormat="1" ht="16.5" customHeight="1">
      <c r="A237" s="34"/>
      <c r="B237" s="139"/>
      <c r="C237" s="175" t="s">
        <v>714</v>
      </c>
      <c r="D237" s="175" t="s">
        <v>158</v>
      </c>
      <c r="E237" s="176" t="s">
        <v>1446</v>
      </c>
      <c r="F237" s="177" t="s">
        <v>1447</v>
      </c>
      <c r="G237" s="178" t="s">
        <v>342</v>
      </c>
      <c r="H237" s="179">
        <v>1</v>
      </c>
      <c r="I237" s="180"/>
      <c r="J237" s="181">
        <f>ROUND(I237*H237,2)</f>
        <v>0</v>
      </c>
      <c r="K237" s="177" t="s">
        <v>3</v>
      </c>
      <c r="L237" s="182"/>
      <c r="M237" s="183" t="s">
        <v>3</v>
      </c>
      <c r="N237" s="184" t="s">
        <v>39</v>
      </c>
      <c r="O237" s="55"/>
      <c r="P237" s="149">
        <f>O237*H237</f>
        <v>0</v>
      </c>
      <c r="Q237" s="149">
        <v>0</v>
      </c>
      <c r="R237" s="149">
        <f>Q237*H237</f>
        <v>0</v>
      </c>
      <c r="S237" s="149">
        <v>0</v>
      </c>
      <c r="T237" s="150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51" t="s">
        <v>162</v>
      </c>
      <c r="AT237" s="151" t="s">
        <v>158</v>
      </c>
      <c r="AU237" s="151" t="s">
        <v>78</v>
      </c>
      <c r="AY237" s="19" t="s">
        <v>124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9" t="s">
        <v>76</v>
      </c>
      <c r="BK237" s="152">
        <f>ROUND(I237*H237,2)</f>
        <v>0</v>
      </c>
      <c r="BL237" s="19" t="s">
        <v>131</v>
      </c>
      <c r="BM237" s="151" t="s">
        <v>1448</v>
      </c>
    </row>
    <row r="238" spans="1:47" s="2" customFormat="1" ht="12">
      <c r="A238" s="34"/>
      <c r="B238" s="35"/>
      <c r="C238" s="34"/>
      <c r="D238" s="153" t="s">
        <v>133</v>
      </c>
      <c r="E238" s="34"/>
      <c r="F238" s="154" t="s">
        <v>1447</v>
      </c>
      <c r="G238" s="34"/>
      <c r="H238" s="34"/>
      <c r="I238" s="155"/>
      <c r="J238" s="34"/>
      <c r="K238" s="34"/>
      <c r="L238" s="35"/>
      <c r="M238" s="156"/>
      <c r="N238" s="157"/>
      <c r="O238" s="55"/>
      <c r="P238" s="55"/>
      <c r="Q238" s="55"/>
      <c r="R238" s="55"/>
      <c r="S238" s="55"/>
      <c r="T238" s="56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9" t="s">
        <v>133</v>
      </c>
      <c r="AU238" s="19" t="s">
        <v>78</v>
      </c>
    </row>
    <row r="239" spans="1:65" s="2" customFormat="1" ht="16.5" customHeight="1">
      <c r="A239" s="34"/>
      <c r="B239" s="139"/>
      <c r="C239" s="175" t="s">
        <v>290</v>
      </c>
      <c r="D239" s="175" t="s">
        <v>158</v>
      </c>
      <c r="E239" s="176" t="s">
        <v>1449</v>
      </c>
      <c r="F239" s="177" t="s">
        <v>1450</v>
      </c>
      <c r="G239" s="178" t="s">
        <v>342</v>
      </c>
      <c r="H239" s="179">
        <v>1</v>
      </c>
      <c r="I239" s="180"/>
      <c r="J239" s="181">
        <f>ROUND(I239*H239,2)</f>
        <v>0</v>
      </c>
      <c r="K239" s="177" t="s">
        <v>3</v>
      </c>
      <c r="L239" s="182"/>
      <c r="M239" s="183" t="s">
        <v>3</v>
      </c>
      <c r="N239" s="184" t="s">
        <v>39</v>
      </c>
      <c r="O239" s="55"/>
      <c r="P239" s="149">
        <f>O239*H239</f>
        <v>0</v>
      </c>
      <c r="Q239" s="149">
        <v>0</v>
      </c>
      <c r="R239" s="149">
        <f>Q239*H239</f>
        <v>0</v>
      </c>
      <c r="S239" s="149">
        <v>0</v>
      </c>
      <c r="T239" s="150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51" t="s">
        <v>162</v>
      </c>
      <c r="AT239" s="151" t="s">
        <v>158</v>
      </c>
      <c r="AU239" s="151" t="s">
        <v>78</v>
      </c>
      <c r="AY239" s="19" t="s">
        <v>124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9" t="s">
        <v>76</v>
      </c>
      <c r="BK239" s="152">
        <f>ROUND(I239*H239,2)</f>
        <v>0</v>
      </c>
      <c r="BL239" s="19" t="s">
        <v>131</v>
      </c>
      <c r="BM239" s="151" t="s">
        <v>1451</v>
      </c>
    </row>
    <row r="240" spans="1:47" s="2" customFormat="1" ht="12">
      <c r="A240" s="34"/>
      <c r="B240" s="35"/>
      <c r="C240" s="34"/>
      <c r="D240" s="153" t="s">
        <v>133</v>
      </c>
      <c r="E240" s="34"/>
      <c r="F240" s="154" t="s">
        <v>1450</v>
      </c>
      <c r="G240" s="34"/>
      <c r="H240" s="34"/>
      <c r="I240" s="155"/>
      <c r="J240" s="34"/>
      <c r="K240" s="34"/>
      <c r="L240" s="35"/>
      <c r="M240" s="156"/>
      <c r="N240" s="157"/>
      <c r="O240" s="55"/>
      <c r="P240" s="55"/>
      <c r="Q240" s="55"/>
      <c r="R240" s="55"/>
      <c r="S240" s="55"/>
      <c r="T240" s="56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9" t="s">
        <v>133</v>
      </c>
      <c r="AU240" s="19" t="s">
        <v>78</v>
      </c>
    </row>
    <row r="241" spans="1:65" s="2" customFormat="1" ht="24.2" customHeight="1">
      <c r="A241" s="34"/>
      <c r="B241" s="139"/>
      <c r="C241" s="175" t="s">
        <v>727</v>
      </c>
      <c r="D241" s="175" t="s">
        <v>158</v>
      </c>
      <c r="E241" s="176" t="s">
        <v>1452</v>
      </c>
      <c r="F241" s="177" t="s">
        <v>1453</v>
      </c>
      <c r="G241" s="178" t="s">
        <v>342</v>
      </c>
      <c r="H241" s="179">
        <v>5</v>
      </c>
      <c r="I241" s="180"/>
      <c r="J241" s="181">
        <f>ROUND(I241*H241,2)</f>
        <v>0</v>
      </c>
      <c r="K241" s="177" t="s">
        <v>3</v>
      </c>
      <c r="L241" s="182"/>
      <c r="M241" s="183" t="s">
        <v>3</v>
      </c>
      <c r="N241" s="184" t="s">
        <v>39</v>
      </c>
      <c r="O241" s="55"/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51" t="s">
        <v>162</v>
      </c>
      <c r="AT241" s="151" t="s">
        <v>158</v>
      </c>
      <c r="AU241" s="151" t="s">
        <v>78</v>
      </c>
      <c r="AY241" s="19" t="s">
        <v>124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9" t="s">
        <v>76</v>
      </c>
      <c r="BK241" s="152">
        <f>ROUND(I241*H241,2)</f>
        <v>0</v>
      </c>
      <c r="BL241" s="19" t="s">
        <v>131</v>
      </c>
      <c r="BM241" s="151" t="s">
        <v>1454</v>
      </c>
    </row>
    <row r="242" spans="1:47" s="2" customFormat="1" ht="12">
      <c r="A242" s="34"/>
      <c r="B242" s="35"/>
      <c r="C242" s="34"/>
      <c r="D242" s="153" t="s">
        <v>133</v>
      </c>
      <c r="E242" s="34"/>
      <c r="F242" s="154" t="s">
        <v>1453</v>
      </c>
      <c r="G242" s="34"/>
      <c r="H242" s="34"/>
      <c r="I242" s="155"/>
      <c r="J242" s="34"/>
      <c r="K242" s="34"/>
      <c r="L242" s="35"/>
      <c r="M242" s="156"/>
      <c r="N242" s="157"/>
      <c r="O242" s="55"/>
      <c r="P242" s="55"/>
      <c r="Q242" s="55"/>
      <c r="R242" s="55"/>
      <c r="S242" s="55"/>
      <c r="T242" s="56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9" t="s">
        <v>133</v>
      </c>
      <c r="AU242" s="19" t="s">
        <v>78</v>
      </c>
    </row>
    <row r="243" spans="1:65" s="2" customFormat="1" ht="24.2" customHeight="1">
      <c r="A243" s="34"/>
      <c r="B243" s="139"/>
      <c r="C243" s="140" t="s">
        <v>731</v>
      </c>
      <c r="D243" s="140" t="s">
        <v>126</v>
      </c>
      <c r="E243" s="141" t="s">
        <v>1455</v>
      </c>
      <c r="F243" s="142" t="s">
        <v>1456</v>
      </c>
      <c r="G243" s="143" t="s">
        <v>142</v>
      </c>
      <c r="H243" s="144">
        <v>4</v>
      </c>
      <c r="I243" s="145"/>
      <c r="J243" s="146">
        <f>ROUND(I243*H243,2)</f>
        <v>0</v>
      </c>
      <c r="K243" s="142" t="s">
        <v>130</v>
      </c>
      <c r="L243" s="35"/>
      <c r="M243" s="147" t="s">
        <v>3</v>
      </c>
      <c r="N243" s="148" t="s">
        <v>39</v>
      </c>
      <c r="O243" s="55"/>
      <c r="P243" s="149">
        <f>O243*H243</f>
        <v>0</v>
      </c>
      <c r="Q243" s="149">
        <v>0</v>
      </c>
      <c r="R243" s="149">
        <f>Q243*H243</f>
        <v>0</v>
      </c>
      <c r="S243" s="149">
        <v>0</v>
      </c>
      <c r="T243" s="150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51" t="s">
        <v>131</v>
      </c>
      <c r="AT243" s="151" t="s">
        <v>126</v>
      </c>
      <c r="AU243" s="151" t="s">
        <v>78</v>
      </c>
      <c r="AY243" s="19" t="s">
        <v>124</v>
      </c>
      <c r="BE243" s="152">
        <f>IF(N243="základní",J243,0)</f>
        <v>0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9" t="s">
        <v>76</v>
      </c>
      <c r="BK243" s="152">
        <f>ROUND(I243*H243,2)</f>
        <v>0</v>
      </c>
      <c r="BL243" s="19" t="s">
        <v>131</v>
      </c>
      <c r="BM243" s="151" t="s">
        <v>1457</v>
      </c>
    </row>
    <row r="244" spans="1:47" s="2" customFormat="1" ht="19.5">
      <c r="A244" s="34"/>
      <c r="B244" s="35"/>
      <c r="C244" s="34"/>
      <c r="D244" s="153" t="s">
        <v>133</v>
      </c>
      <c r="E244" s="34"/>
      <c r="F244" s="154" t="s">
        <v>1458</v>
      </c>
      <c r="G244" s="34"/>
      <c r="H244" s="34"/>
      <c r="I244" s="155"/>
      <c r="J244" s="34"/>
      <c r="K244" s="34"/>
      <c r="L244" s="35"/>
      <c r="M244" s="156"/>
      <c r="N244" s="157"/>
      <c r="O244" s="55"/>
      <c r="P244" s="55"/>
      <c r="Q244" s="55"/>
      <c r="R244" s="55"/>
      <c r="S244" s="55"/>
      <c r="T244" s="56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9" t="s">
        <v>133</v>
      </c>
      <c r="AU244" s="19" t="s">
        <v>78</v>
      </c>
    </row>
    <row r="245" spans="1:47" s="2" customFormat="1" ht="12">
      <c r="A245" s="34"/>
      <c r="B245" s="35"/>
      <c r="C245" s="34"/>
      <c r="D245" s="158" t="s">
        <v>135</v>
      </c>
      <c r="E245" s="34"/>
      <c r="F245" s="159" t="s">
        <v>1459</v>
      </c>
      <c r="G245" s="34"/>
      <c r="H245" s="34"/>
      <c r="I245" s="155"/>
      <c r="J245" s="34"/>
      <c r="K245" s="34"/>
      <c r="L245" s="35"/>
      <c r="M245" s="156"/>
      <c r="N245" s="157"/>
      <c r="O245" s="55"/>
      <c r="P245" s="55"/>
      <c r="Q245" s="55"/>
      <c r="R245" s="55"/>
      <c r="S245" s="55"/>
      <c r="T245" s="56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9" t="s">
        <v>135</v>
      </c>
      <c r="AU245" s="19" t="s">
        <v>78</v>
      </c>
    </row>
    <row r="246" spans="1:65" s="2" customFormat="1" ht="24.2" customHeight="1">
      <c r="A246" s="34"/>
      <c r="B246" s="139"/>
      <c r="C246" s="175" t="s">
        <v>739</v>
      </c>
      <c r="D246" s="175" t="s">
        <v>158</v>
      </c>
      <c r="E246" s="176" t="s">
        <v>1460</v>
      </c>
      <c r="F246" s="177" t="s">
        <v>1461</v>
      </c>
      <c r="G246" s="178" t="s">
        <v>342</v>
      </c>
      <c r="H246" s="179">
        <v>4</v>
      </c>
      <c r="I246" s="180"/>
      <c r="J246" s="181">
        <f>ROUND(I246*H246,2)</f>
        <v>0</v>
      </c>
      <c r="K246" s="177" t="s">
        <v>3</v>
      </c>
      <c r="L246" s="182"/>
      <c r="M246" s="183" t="s">
        <v>3</v>
      </c>
      <c r="N246" s="184" t="s">
        <v>39</v>
      </c>
      <c r="O246" s="55"/>
      <c r="P246" s="149">
        <f>O246*H246</f>
        <v>0</v>
      </c>
      <c r="Q246" s="149">
        <v>0</v>
      </c>
      <c r="R246" s="149">
        <f>Q246*H246</f>
        <v>0</v>
      </c>
      <c r="S246" s="149">
        <v>0</v>
      </c>
      <c r="T246" s="150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51" t="s">
        <v>162</v>
      </c>
      <c r="AT246" s="151" t="s">
        <v>158</v>
      </c>
      <c r="AU246" s="151" t="s">
        <v>78</v>
      </c>
      <c r="AY246" s="19" t="s">
        <v>124</v>
      </c>
      <c r="BE246" s="152">
        <f>IF(N246="základní",J246,0)</f>
        <v>0</v>
      </c>
      <c r="BF246" s="152">
        <f>IF(N246="snížená",J246,0)</f>
        <v>0</v>
      </c>
      <c r="BG246" s="152">
        <f>IF(N246="zákl. přenesená",J246,0)</f>
        <v>0</v>
      </c>
      <c r="BH246" s="152">
        <f>IF(N246="sníž. přenesená",J246,0)</f>
        <v>0</v>
      </c>
      <c r="BI246" s="152">
        <f>IF(N246="nulová",J246,0)</f>
        <v>0</v>
      </c>
      <c r="BJ246" s="19" t="s">
        <v>76</v>
      </c>
      <c r="BK246" s="152">
        <f>ROUND(I246*H246,2)</f>
        <v>0</v>
      </c>
      <c r="BL246" s="19" t="s">
        <v>131</v>
      </c>
      <c r="BM246" s="151" t="s">
        <v>1462</v>
      </c>
    </row>
    <row r="247" spans="1:47" s="2" customFormat="1" ht="12">
      <c r="A247" s="34"/>
      <c r="B247" s="35"/>
      <c r="C247" s="34"/>
      <c r="D247" s="153" t="s">
        <v>133</v>
      </c>
      <c r="E247" s="34"/>
      <c r="F247" s="154" t="s">
        <v>1461</v>
      </c>
      <c r="G247" s="34"/>
      <c r="H247" s="34"/>
      <c r="I247" s="155"/>
      <c r="J247" s="34"/>
      <c r="K247" s="34"/>
      <c r="L247" s="35"/>
      <c r="M247" s="156"/>
      <c r="N247" s="157"/>
      <c r="O247" s="55"/>
      <c r="P247" s="55"/>
      <c r="Q247" s="55"/>
      <c r="R247" s="55"/>
      <c r="S247" s="55"/>
      <c r="T247" s="56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9" t="s">
        <v>133</v>
      </c>
      <c r="AU247" s="19" t="s">
        <v>78</v>
      </c>
    </row>
    <row r="248" spans="1:65" s="2" customFormat="1" ht="33" customHeight="1">
      <c r="A248" s="34"/>
      <c r="B248" s="139"/>
      <c r="C248" s="140" t="s">
        <v>747</v>
      </c>
      <c r="D248" s="140" t="s">
        <v>126</v>
      </c>
      <c r="E248" s="141" t="s">
        <v>1463</v>
      </c>
      <c r="F248" s="142" t="s">
        <v>1464</v>
      </c>
      <c r="G248" s="143" t="s">
        <v>142</v>
      </c>
      <c r="H248" s="144">
        <v>362</v>
      </c>
      <c r="I248" s="145"/>
      <c r="J248" s="146">
        <f>ROUND(I248*H248,2)</f>
        <v>0</v>
      </c>
      <c r="K248" s="142" t="s">
        <v>130</v>
      </c>
      <c r="L248" s="35"/>
      <c r="M248" s="147" t="s">
        <v>3</v>
      </c>
      <c r="N248" s="148" t="s">
        <v>39</v>
      </c>
      <c r="O248" s="55"/>
      <c r="P248" s="149">
        <f>O248*H248</f>
        <v>0</v>
      </c>
      <c r="Q248" s="149">
        <v>0</v>
      </c>
      <c r="R248" s="149">
        <f>Q248*H248</f>
        <v>0</v>
      </c>
      <c r="S248" s="149">
        <v>0</v>
      </c>
      <c r="T248" s="15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51" t="s">
        <v>131</v>
      </c>
      <c r="AT248" s="151" t="s">
        <v>126</v>
      </c>
      <c r="AU248" s="151" t="s">
        <v>78</v>
      </c>
      <c r="AY248" s="19" t="s">
        <v>124</v>
      </c>
      <c r="BE248" s="152">
        <f>IF(N248="základní",J248,0)</f>
        <v>0</v>
      </c>
      <c r="BF248" s="152">
        <f>IF(N248="snížená",J248,0)</f>
        <v>0</v>
      </c>
      <c r="BG248" s="152">
        <f>IF(N248="zákl. přenesená",J248,0)</f>
        <v>0</v>
      </c>
      <c r="BH248" s="152">
        <f>IF(N248="sníž. přenesená",J248,0)</f>
        <v>0</v>
      </c>
      <c r="BI248" s="152">
        <f>IF(N248="nulová",J248,0)</f>
        <v>0</v>
      </c>
      <c r="BJ248" s="19" t="s">
        <v>76</v>
      </c>
      <c r="BK248" s="152">
        <f>ROUND(I248*H248,2)</f>
        <v>0</v>
      </c>
      <c r="BL248" s="19" t="s">
        <v>131</v>
      </c>
      <c r="BM248" s="151" t="s">
        <v>1465</v>
      </c>
    </row>
    <row r="249" spans="1:47" s="2" customFormat="1" ht="29.25">
      <c r="A249" s="34"/>
      <c r="B249" s="35"/>
      <c r="C249" s="34"/>
      <c r="D249" s="153" t="s">
        <v>133</v>
      </c>
      <c r="E249" s="34"/>
      <c r="F249" s="154" t="s">
        <v>1466</v>
      </c>
      <c r="G249" s="34"/>
      <c r="H249" s="34"/>
      <c r="I249" s="155"/>
      <c r="J249" s="34"/>
      <c r="K249" s="34"/>
      <c r="L249" s="35"/>
      <c r="M249" s="156"/>
      <c r="N249" s="157"/>
      <c r="O249" s="55"/>
      <c r="P249" s="55"/>
      <c r="Q249" s="55"/>
      <c r="R249" s="55"/>
      <c r="S249" s="55"/>
      <c r="T249" s="56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9" t="s">
        <v>133</v>
      </c>
      <c r="AU249" s="19" t="s">
        <v>78</v>
      </c>
    </row>
    <row r="250" spans="1:47" s="2" customFormat="1" ht="12">
      <c r="A250" s="34"/>
      <c r="B250" s="35"/>
      <c r="C250" s="34"/>
      <c r="D250" s="158" t="s">
        <v>135</v>
      </c>
      <c r="E250" s="34"/>
      <c r="F250" s="159" t="s">
        <v>1467</v>
      </c>
      <c r="G250" s="34"/>
      <c r="H250" s="34"/>
      <c r="I250" s="155"/>
      <c r="J250" s="34"/>
      <c r="K250" s="34"/>
      <c r="L250" s="35"/>
      <c r="M250" s="156"/>
      <c r="N250" s="157"/>
      <c r="O250" s="55"/>
      <c r="P250" s="55"/>
      <c r="Q250" s="55"/>
      <c r="R250" s="55"/>
      <c r="S250" s="55"/>
      <c r="T250" s="56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9" t="s">
        <v>135</v>
      </c>
      <c r="AU250" s="19" t="s">
        <v>78</v>
      </c>
    </row>
    <row r="251" spans="2:51" s="13" customFormat="1" ht="12">
      <c r="B251" s="160"/>
      <c r="D251" s="153" t="s">
        <v>137</v>
      </c>
      <c r="E251" s="161" t="s">
        <v>3</v>
      </c>
      <c r="F251" s="162" t="s">
        <v>1468</v>
      </c>
      <c r="H251" s="161" t="s">
        <v>3</v>
      </c>
      <c r="I251" s="163"/>
      <c r="L251" s="160"/>
      <c r="M251" s="164"/>
      <c r="N251" s="165"/>
      <c r="O251" s="165"/>
      <c r="P251" s="165"/>
      <c r="Q251" s="165"/>
      <c r="R251" s="165"/>
      <c r="S251" s="165"/>
      <c r="T251" s="166"/>
      <c r="AT251" s="161" t="s">
        <v>137</v>
      </c>
      <c r="AU251" s="161" t="s">
        <v>78</v>
      </c>
      <c r="AV251" s="13" t="s">
        <v>76</v>
      </c>
      <c r="AW251" s="13" t="s">
        <v>30</v>
      </c>
      <c r="AX251" s="13" t="s">
        <v>68</v>
      </c>
      <c r="AY251" s="161" t="s">
        <v>124</v>
      </c>
    </row>
    <row r="252" spans="2:51" s="14" customFormat="1" ht="12">
      <c r="B252" s="167"/>
      <c r="D252" s="153" t="s">
        <v>137</v>
      </c>
      <c r="E252" s="168" t="s">
        <v>3</v>
      </c>
      <c r="F252" s="169" t="s">
        <v>1469</v>
      </c>
      <c r="H252" s="170">
        <v>362</v>
      </c>
      <c r="I252" s="171"/>
      <c r="L252" s="167"/>
      <c r="M252" s="172"/>
      <c r="N252" s="173"/>
      <c r="O252" s="173"/>
      <c r="P252" s="173"/>
      <c r="Q252" s="173"/>
      <c r="R252" s="173"/>
      <c r="S252" s="173"/>
      <c r="T252" s="174"/>
      <c r="AT252" s="168" t="s">
        <v>137</v>
      </c>
      <c r="AU252" s="168" t="s">
        <v>78</v>
      </c>
      <c r="AV252" s="14" t="s">
        <v>78</v>
      </c>
      <c r="AW252" s="14" t="s">
        <v>30</v>
      </c>
      <c r="AX252" s="14" t="s">
        <v>76</v>
      </c>
      <c r="AY252" s="168" t="s">
        <v>124</v>
      </c>
    </row>
    <row r="253" spans="1:65" s="2" customFormat="1" ht="21.75" customHeight="1">
      <c r="A253" s="34"/>
      <c r="B253" s="139"/>
      <c r="C253" s="175" t="s">
        <v>751</v>
      </c>
      <c r="D253" s="175" t="s">
        <v>158</v>
      </c>
      <c r="E253" s="176" t="s">
        <v>1470</v>
      </c>
      <c r="F253" s="177" t="s">
        <v>1471</v>
      </c>
      <c r="G253" s="178" t="s">
        <v>342</v>
      </c>
      <c r="H253" s="179">
        <v>298</v>
      </c>
      <c r="I253" s="180"/>
      <c r="J253" s="181">
        <f>ROUND(I253*H253,2)</f>
        <v>0</v>
      </c>
      <c r="K253" s="177" t="s">
        <v>3</v>
      </c>
      <c r="L253" s="182"/>
      <c r="M253" s="183" t="s">
        <v>3</v>
      </c>
      <c r="N253" s="184" t="s">
        <v>39</v>
      </c>
      <c r="O253" s="55"/>
      <c r="P253" s="149">
        <f>O253*H253</f>
        <v>0</v>
      </c>
      <c r="Q253" s="149">
        <v>0</v>
      </c>
      <c r="R253" s="149">
        <f>Q253*H253</f>
        <v>0</v>
      </c>
      <c r="S253" s="149">
        <v>0</v>
      </c>
      <c r="T253" s="15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51" t="s">
        <v>162</v>
      </c>
      <c r="AT253" s="151" t="s">
        <v>158</v>
      </c>
      <c r="AU253" s="151" t="s">
        <v>78</v>
      </c>
      <c r="AY253" s="19" t="s">
        <v>124</v>
      </c>
      <c r="BE253" s="152">
        <f>IF(N253="základní",J253,0)</f>
        <v>0</v>
      </c>
      <c r="BF253" s="152">
        <f>IF(N253="snížená",J253,0)</f>
        <v>0</v>
      </c>
      <c r="BG253" s="152">
        <f>IF(N253="zákl. přenesená",J253,0)</f>
        <v>0</v>
      </c>
      <c r="BH253" s="152">
        <f>IF(N253="sníž. přenesená",J253,0)</f>
        <v>0</v>
      </c>
      <c r="BI253" s="152">
        <f>IF(N253="nulová",J253,0)</f>
        <v>0</v>
      </c>
      <c r="BJ253" s="19" t="s">
        <v>76</v>
      </c>
      <c r="BK253" s="152">
        <f>ROUND(I253*H253,2)</f>
        <v>0</v>
      </c>
      <c r="BL253" s="19" t="s">
        <v>131</v>
      </c>
      <c r="BM253" s="151" t="s">
        <v>1472</v>
      </c>
    </row>
    <row r="254" spans="1:47" s="2" customFormat="1" ht="12">
      <c r="A254" s="34"/>
      <c r="B254" s="35"/>
      <c r="C254" s="34"/>
      <c r="D254" s="153" t="s">
        <v>133</v>
      </c>
      <c r="E254" s="34"/>
      <c r="F254" s="154" t="s">
        <v>1471</v>
      </c>
      <c r="G254" s="34"/>
      <c r="H254" s="34"/>
      <c r="I254" s="155"/>
      <c r="J254" s="34"/>
      <c r="K254" s="34"/>
      <c r="L254" s="35"/>
      <c r="M254" s="156"/>
      <c r="N254" s="157"/>
      <c r="O254" s="55"/>
      <c r="P254" s="55"/>
      <c r="Q254" s="55"/>
      <c r="R254" s="55"/>
      <c r="S254" s="55"/>
      <c r="T254" s="56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9" t="s">
        <v>133</v>
      </c>
      <c r="AU254" s="19" t="s">
        <v>78</v>
      </c>
    </row>
    <row r="255" spans="1:65" s="2" customFormat="1" ht="24.2" customHeight="1">
      <c r="A255" s="34"/>
      <c r="B255" s="139"/>
      <c r="C255" s="175" t="s">
        <v>755</v>
      </c>
      <c r="D255" s="175" t="s">
        <v>158</v>
      </c>
      <c r="E255" s="176" t="s">
        <v>1460</v>
      </c>
      <c r="F255" s="177" t="s">
        <v>1461</v>
      </c>
      <c r="G255" s="178" t="s">
        <v>342</v>
      </c>
      <c r="H255" s="179">
        <v>4</v>
      </c>
      <c r="I255" s="180"/>
      <c r="J255" s="181">
        <f>ROUND(I255*H255,2)</f>
        <v>0</v>
      </c>
      <c r="K255" s="177" t="s">
        <v>3</v>
      </c>
      <c r="L255" s="182"/>
      <c r="M255" s="183" t="s">
        <v>3</v>
      </c>
      <c r="N255" s="184" t="s">
        <v>39</v>
      </c>
      <c r="O255" s="55"/>
      <c r="P255" s="149">
        <f>O255*H255</f>
        <v>0</v>
      </c>
      <c r="Q255" s="149">
        <v>0</v>
      </c>
      <c r="R255" s="149">
        <f>Q255*H255</f>
        <v>0</v>
      </c>
      <c r="S255" s="149">
        <v>0</v>
      </c>
      <c r="T255" s="15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51" t="s">
        <v>162</v>
      </c>
      <c r="AT255" s="151" t="s">
        <v>158</v>
      </c>
      <c r="AU255" s="151" t="s">
        <v>78</v>
      </c>
      <c r="AY255" s="19" t="s">
        <v>124</v>
      </c>
      <c r="BE255" s="152">
        <f>IF(N255="základní",J255,0)</f>
        <v>0</v>
      </c>
      <c r="BF255" s="152">
        <f>IF(N255="snížená",J255,0)</f>
        <v>0</v>
      </c>
      <c r="BG255" s="152">
        <f>IF(N255="zákl. přenesená",J255,0)</f>
        <v>0</v>
      </c>
      <c r="BH255" s="152">
        <f>IF(N255="sníž. přenesená",J255,0)</f>
        <v>0</v>
      </c>
      <c r="BI255" s="152">
        <f>IF(N255="nulová",J255,0)</f>
        <v>0</v>
      </c>
      <c r="BJ255" s="19" t="s">
        <v>76</v>
      </c>
      <c r="BK255" s="152">
        <f>ROUND(I255*H255,2)</f>
        <v>0</v>
      </c>
      <c r="BL255" s="19" t="s">
        <v>131</v>
      </c>
      <c r="BM255" s="151" t="s">
        <v>1473</v>
      </c>
    </row>
    <row r="256" spans="1:47" s="2" customFormat="1" ht="12">
      <c r="A256" s="34"/>
      <c r="B256" s="35"/>
      <c r="C256" s="34"/>
      <c r="D256" s="153" t="s">
        <v>133</v>
      </c>
      <c r="E256" s="34"/>
      <c r="F256" s="154" t="s">
        <v>1461</v>
      </c>
      <c r="G256" s="34"/>
      <c r="H256" s="34"/>
      <c r="I256" s="155"/>
      <c r="J256" s="34"/>
      <c r="K256" s="34"/>
      <c r="L256" s="35"/>
      <c r="M256" s="156"/>
      <c r="N256" s="157"/>
      <c r="O256" s="55"/>
      <c r="P256" s="55"/>
      <c r="Q256" s="55"/>
      <c r="R256" s="55"/>
      <c r="S256" s="55"/>
      <c r="T256" s="56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9" t="s">
        <v>133</v>
      </c>
      <c r="AU256" s="19" t="s">
        <v>78</v>
      </c>
    </row>
    <row r="257" spans="1:65" s="2" customFormat="1" ht="16.5" customHeight="1">
      <c r="A257" s="34"/>
      <c r="B257" s="139"/>
      <c r="C257" s="175" t="s">
        <v>763</v>
      </c>
      <c r="D257" s="175" t="s">
        <v>158</v>
      </c>
      <c r="E257" s="176" t="s">
        <v>1474</v>
      </c>
      <c r="F257" s="177" t="s">
        <v>3</v>
      </c>
      <c r="G257" s="178" t="s">
        <v>342</v>
      </c>
      <c r="H257" s="179">
        <v>60</v>
      </c>
      <c r="I257" s="180"/>
      <c r="J257" s="181">
        <f>ROUND(I257*H257,2)</f>
        <v>0</v>
      </c>
      <c r="K257" s="177" t="s">
        <v>3</v>
      </c>
      <c r="L257" s="182"/>
      <c r="M257" s="183" t="s">
        <v>3</v>
      </c>
      <c r="N257" s="184" t="s">
        <v>39</v>
      </c>
      <c r="O257" s="55"/>
      <c r="P257" s="149">
        <f>O257*H257</f>
        <v>0</v>
      </c>
      <c r="Q257" s="149">
        <v>0</v>
      </c>
      <c r="R257" s="149">
        <f>Q257*H257</f>
        <v>0</v>
      </c>
      <c r="S257" s="149">
        <v>0</v>
      </c>
      <c r="T257" s="15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51" t="s">
        <v>162</v>
      </c>
      <c r="AT257" s="151" t="s">
        <v>158</v>
      </c>
      <c r="AU257" s="151" t="s">
        <v>78</v>
      </c>
      <c r="AY257" s="19" t="s">
        <v>124</v>
      </c>
      <c r="BE257" s="152">
        <f>IF(N257="základní",J257,0)</f>
        <v>0</v>
      </c>
      <c r="BF257" s="152">
        <f>IF(N257="snížená",J257,0)</f>
        <v>0</v>
      </c>
      <c r="BG257" s="152">
        <f>IF(N257="zákl. přenesená",J257,0)</f>
        <v>0</v>
      </c>
      <c r="BH257" s="152">
        <f>IF(N257="sníž. přenesená",J257,0)</f>
        <v>0</v>
      </c>
      <c r="BI257" s="152">
        <f>IF(N257="nulová",J257,0)</f>
        <v>0</v>
      </c>
      <c r="BJ257" s="19" t="s">
        <v>76</v>
      </c>
      <c r="BK257" s="152">
        <f>ROUND(I257*H257,2)</f>
        <v>0</v>
      </c>
      <c r="BL257" s="19" t="s">
        <v>131</v>
      </c>
      <c r="BM257" s="151" t="s">
        <v>1475</v>
      </c>
    </row>
    <row r="258" spans="1:47" s="2" customFormat="1" ht="12">
      <c r="A258" s="34"/>
      <c r="B258" s="35"/>
      <c r="C258" s="34"/>
      <c r="D258" s="153" t="s">
        <v>133</v>
      </c>
      <c r="E258" s="34"/>
      <c r="F258" s="154" t="s">
        <v>1476</v>
      </c>
      <c r="G258" s="34"/>
      <c r="H258" s="34"/>
      <c r="I258" s="155"/>
      <c r="J258" s="34"/>
      <c r="K258" s="34"/>
      <c r="L258" s="35"/>
      <c r="M258" s="156"/>
      <c r="N258" s="157"/>
      <c r="O258" s="55"/>
      <c r="P258" s="55"/>
      <c r="Q258" s="55"/>
      <c r="R258" s="55"/>
      <c r="S258" s="55"/>
      <c r="T258" s="56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9" t="s">
        <v>133</v>
      </c>
      <c r="AU258" s="19" t="s">
        <v>78</v>
      </c>
    </row>
    <row r="259" spans="1:65" s="2" customFormat="1" ht="33" customHeight="1">
      <c r="A259" s="34"/>
      <c r="B259" s="139"/>
      <c r="C259" s="140" t="s">
        <v>769</v>
      </c>
      <c r="D259" s="140" t="s">
        <v>126</v>
      </c>
      <c r="E259" s="141" t="s">
        <v>1477</v>
      </c>
      <c r="F259" s="142" t="s">
        <v>1478</v>
      </c>
      <c r="G259" s="143" t="s">
        <v>142</v>
      </c>
      <c r="H259" s="144">
        <v>21</v>
      </c>
      <c r="I259" s="145"/>
      <c r="J259" s="146">
        <f>ROUND(I259*H259,2)</f>
        <v>0</v>
      </c>
      <c r="K259" s="142" t="s">
        <v>130</v>
      </c>
      <c r="L259" s="35"/>
      <c r="M259" s="147" t="s">
        <v>3</v>
      </c>
      <c r="N259" s="148" t="s">
        <v>39</v>
      </c>
      <c r="O259" s="55"/>
      <c r="P259" s="149">
        <f>O259*H259</f>
        <v>0</v>
      </c>
      <c r="Q259" s="149">
        <v>6E-05</v>
      </c>
      <c r="R259" s="149">
        <f>Q259*H259</f>
        <v>0.00126</v>
      </c>
      <c r="S259" s="149">
        <v>0</v>
      </c>
      <c r="T259" s="15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51" t="s">
        <v>131</v>
      </c>
      <c r="AT259" s="151" t="s">
        <v>126</v>
      </c>
      <c r="AU259" s="151" t="s">
        <v>78</v>
      </c>
      <c r="AY259" s="19" t="s">
        <v>124</v>
      </c>
      <c r="BE259" s="152">
        <f>IF(N259="základní",J259,0)</f>
        <v>0</v>
      </c>
      <c r="BF259" s="152">
        <f>IF(N259="snížená",J259,0)</f>
        <v>0</v>
      </c>
      <c r="BG259" s="152">
        <f>IF(N259="zákl. přenesená",J259,0)</f>
        <v>0</v>
      </c>
      <c r="BH259" s="152">
        <f>IF(N259="sníž. přenesená",J259,0)</f>
        <v>0</v>
      </c>
      <c r="BI259" s="152">
        <f>IF(N259="nulová",J259,0)</f>
        <v>0</v>
      </c>
      <c r="BJ259" s="19" t="s">
        <v>76</v>
      </c>
      <c r="BK259" s="152">
        <f>ROUND(I259*H259,2)</f>
        <v>0</v>
      </c>
      <c r="BL259" s="19" t="s">
        <v>131</v>
      </c>
      <c r="BM259" s="151" t="s">
        <v>1479</v>
      </c>
    </row>
    <row r="260" spans="1:47" s="2" customFormat="1" ht="19.5">
      <c r="A260" s="34"/>
      <c r="B260" s="35"/>
      <c r="C260" s="34"/>
      <c r="D260" s="153" t="s">
        <v>133</v>
      </c>
      <c r="E260" s="34"/>
      <c r="F260" s="154" t="s">
        <v>1480</v>
      </c>
      <c r="G260" s="34"/>
      <c r="H260" s="34"/>
      <c r="I260" s="155"/>
      <c r="J260" s="34"/>
      <c r="K260" s="34"/>
      <c r="L260" s="35"/>
      <c r="M260" s="156"/>
      <c r="N260" s="157"/>
      <c r="O260" s="55"/>
      <c r="P260" s="55"/>
      <c r="Q260" s="55"/>
      <c r="R260" s="55"/>
      <c r="S260" s="55"/>
      <c r="T260" s="56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9" t="s">
        <v>133</v>
      </c>
      <c r="AU260" s="19" t="s">
        <v>78</v>
      </c>
    </row>
    <row r="261" spans="1:47" s="2" customFormat="1" ht="12">
      <c r="A261" s="34"/>
      <c r="B261" s="35"/>
      <c r="C261" s="34"/>
      <c r="D261" s="158" t="s">
        <v>135</v>
      </c>
      <c r="E261" s="34"/>
      <c r="F261" s="159" t="s">
        <v>1481</v>
      </c>
      <c r="G261" s="34"/>
      <c r="H261" s="34"/>
      <c r="I261" s="155"/>
      <c r="J261" s="34"/>
      <c r="K261" s="34"/>
      <c r="L261" s="35"/>
      <c r="M261" s="156"/>
      <c r="N261" s="157"/>
      <c r="O261" s="55"/>
      <c r="P261" s="55"/>
      <c r="Q261" s="55"/>
      <c r="R261" s="55"/>
      <c r="S261" s="55"/>
      <c r="T261" s="56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9" t="s">
        <v>135</v>
      </c>
      <c r="AU261" s="19" t="s">
        <v>78</v>
      </c>
    </row>
    <row r="262" spans="1:47" s="2" customFormat="1" ht="19.5">
      <c r="A262" s="34"/>
      <c r="B262" s="35"/>
      <c r="C262" s="34"/>
      <c r="D262" s="153" t="s">
        <v>297</v>
      </c>
      <c r="E262" s="34"/>
      <c r="F262" s="197" t="s">
        <v>1482</v>
      </c>
      <c r="G262" s="34"/>
      <c r="H262" s="34"/>
      <c r="I262" s="155"/>
      <c r="J262" s="34"/>
      <c r="K262" s="34"/>
      <c r="L262" s="35"/>
      <c r="M262" s="156"/>
      <c r="N262" s="157"/>
      <c r="O262" s="55"/>
      <c r="P262" s="55"/>
      <c r="Q262" s="55"/>
      <c r="R262" s="55"/>
      <c r="S262" s="55"/>
      <c r="T262" s="56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9" t="s">
        <v>297</v>
      </c>
      <c r="AU262" s="19" t="s">
        <v>78</v>
      </c>
    </row>
    <row r="263" spans="2:51" s="13" customFormat="1" ht="12">
      <c r="B263" s="160"/>
      <c r="D263" s="153" t="s">
        <v>137</v>
      </c>
      <c r="E263" s="161" t="s">
        <v>3</v>
      </c>
      <c r="F263" s="162" t="s">
        <v>1295</v>
      </c>
      <c r="H263" s="161" t="s">
        <v>3</v>
      </c>
      <c r="I263" s="163"/>
      <c r="L263" s="160"/>
      <c r="M263" s="164"/>
      <c r="N263" s="165"/>
      <c r="O263" s="165"/>
      <c r="P263" s="165"/>
      <c r="Q263" s="165"/>
      <c r="R263" s="165"/>
      <c r="S263" s="165"/>
      <c r="T263" s="166"/>
      <c r="AT263" s="161" t="s">
        <v>137</v>
      </c>
      <c r="AU263" s="161" t="s">
        <v>78</v>
      </c>
      <c r="AV263" s="13" t="s">
        <v>76</v>
      </c>
      <c r="AW263" s="13" t="s">
        <v>30</v>
      </c>
      <c r="AX263" s="13" t="s">
        <v>68</v>
      </c>
      <c r="AY263" s="161" t="s">
        <v>124</v>
      </c>
    </row>
    <row r="264" spans="2:51" s="14" customFormat="1" ht="12">
      <c r="B264" s="167"/>
      <c r="D264" s="153" t="s">
        <v>137</v>
      </c>
      <c r="E264" s="168" t="s">
        <v>3</v>
      </c>
      <c r="F264" s="169" t="s">
        <v>1483</v>
      </c>
      <c r="H264" s="170">
        <v>21</v>
      </c>
      <c r="I264" s="171"/>
      <c r="L264" s="167"/>
      <c r="M264" s="172"/>
      <c r="N264" s="173"/>
      <c r="O264" s="173"/>
      <c r="P264" s="173"/>
      <c r="Q264" s="173"/>
      <c r="R264" s="173"/>
      <c r="S264" s="173"/>
      <c r="T264" s="174"/>
      <c r="AT264" s="168" t="s">
        <v>137</v>
      </c>
      <c r="AU264" s="168" t="s">
        <v>78</v>
      </c>
      <c r="AV264" s="14" t="s">
        <v>78</v>
      </c>
      <c r="AW264" s="14" t="s">
        <v>30</v>
      </c>
      <c r="AX264" s="14" t="s">
        <v>76</v>
      </c>
      <c r="AY264" s="168" t="s">
        <v>124</v>
      </c>
    </row>
    <row r="265" spans="1:65" s="2" customFormat="1" ht="21.75" customHeight="1">
      <c r="A265" s="34"/>
      <c r="B265" s="139"/>
      <c r="C265" s="175" t="s">
        <v>775</v>
      </c>
      <c r="D265" s="175" t="s">
        <v>158</v>
      </c>
      <c r="E265" s="176" t="s">
        <v>1484</v>
      </c>
      <c r="F265" s="177" t="s">
        <v>1485</v>
      </c>
      <c r="G265" s="178" t="s">
        <v>142</v>
      </c>
      <c r="H265" s="179">
        <v>63</v>
      </c>
      <c r="I265" s="180"/>
      <c r="J265" s="181">
        <f>ROUND(I265*H265,2)</f>
        <v>0</v>
      </c>
      <c r="K265" s="177" t="s">
        <v>130</v>
      </c>
      <c r="L265" s="182"/>
      <c r="M265" s="183" t="s">
        <v>3</v>
      </c>
      <c r="N265" s="184" t="s">
        <v>39</v>
      </c>
      <c r="O265" s="55"/>
      <c r="P265" s="149">
        <f>O265*H265</f>
        <v>0</v>
      </c>
      <c r="Q265" s="149">
        <v>0.0059</v>
      </c>
      <c r="R265" s="149">
        <f>Q265*H265</f>
        <v>0.3717</v>
      </c>
      <c r="S265" s="149">
        <v>0</v>
      </c>
      <c r="T265" s="150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51" t="s">
        <v>162</v>
      </c>
      <c r="AT265" s="151" t="s">
        <v>158</v>
      </c>
      <c r="AU265" s="151" t="s">
        <v>78</v>
      </c>
      <c r="AY265" s="19" t="s">
        <v>124</v>
      </c>
      <c r="BE265" s="152">
        <f>IF(N265="základní",J265,0)</f>
        <v>0</v>
      </c>
      <c r="BF265" s="152">
        <f>IF(N265="snížená",J265,0)</f>
        <v>0</v>
      </c>
      <c r="BG265" s="152">
        <f>IF(N265="zákl. přenesená",J265,0)</f>
        <v>0</v>
      </c>
      <c r="BH265" s="152">
        <f>IF(N265="sníž. přenesená",J265,0)</f>
        <v>0</v>
      </c>
      <c r="BI265" s="152">
        <f>IF(N265="nulová",J265,0)</f>
        <v>0</v>
      </c>
      <c r="BJ265" s="19" t="s">
        <v>76</v>
      </c>
      <c r="BK265" s="152">
        <f>ROUND(I265*H265,2)</f>
        <v>0</v>
      </c>
      <c r="BL265" s="19" t="s">
        <v>131</v>
      </c>
      <c r="BM265" s="151" t="s">
        <v>1486</v>
      </c>
    </row>
    <row r="266" spans="1:47" s="2" customFormat="1" ht="12">
      <c r="A266" s="34"/>
      <c r="B266" s="35"/>
      <c r="C266" s="34"/>
      <c r="D266" s="153" t="s">
        <v>133</v>
      </c>
      <c r="E266" s="34"/>
      <c r="F266" s="154" t="s">
        <v>1485</v>
      </c>
      <c r="G266" s="34"/>
      <c r="H266" s="34"/>
      <c r="I266" s="155"/>
      <c r="J266" s="34"/>
      <c r="K266" s="34"/>
      <c r="L266" s="35"/>
      <c r="M266" s="156"/>
      <c r="N266" s="157"/>
      <c r="O266" s="55"/>
      <c r="P266" s="55"/>
      <c r="Q266" s="55"/>
      <c r="R266" s="55"/>
      <c r="S266" s="55"/>
      <c r="T266" s="56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9" t="s">
        <v>133</v>
      </c>
      <c r="AU266" s="19" t="s">
        <v>78</v>
      </c>
    </row>
    <row r="267" spans="2:51" s="14" customFormat="1" ht="12">
      <c r="B267" s="167"/>
      <c r="D267" s="153" t="s">
        <v>137</v>
      </c>
      <c r="F267" s="169" t="s">
        <v>1487</v>
      </c>
      <c r="H267" s="170">
        <v>63</v>
      </c>
      <c r="I267" s="171"/>
      <c r="L267" s="167"/>
      <c r="M267" s="172"/>
      <c r="N267" s="173"/>
      <c r="O267" s="173"/>
      <c r="P267" s="173"/>
      <c r="Q267" s="173"/>
      <c r="R267" s="173"/>
      <c r="S267" s="173"/>
      <c r="T267" s="174"/>
      <c r="AT267" s="168" t="s">
        <v>137</v>
      </c>
      <c r="AU267" s="168" t="s">
        <v>78</v>
      </c>
      <c r="AV267" s="14" t="s">
        <v>78</v>
      </c>
      <c r="AW267" s="14" t="s">
        <v>4</v>
      </c>
      <c r="AX267" s="14" t="s">
        <v>76</v>
      </c>
      <c r="AY267" s="168" t="s">
        <v>124</v>
      </c>
    </row>
    <row r="268" spans="1:65" s="2" customFormat="1" ht="24.2" customHeight="1">
      <c r="A268" s="34"/>
      <c r="B268" s="139"/>
      <c r="C268" s="140" t="s">
        <v>781</v>
      </c>
      <c r="D268" s="140" t="s">
        <v>126</v>
      </c>
      <c r="E268" s="141" t="s">
        <v>1488</v>
      </c>
      <c r="F268" s="142" t="s">
        <v>1489</v>
      </c>
      <c r="G268" s="143" t="s">
        <v>129</v>
      </c>
      <c r="H268" s="144">
        <v>7</v>
      </c>
      <c r="I268" s="145"/>
      <c r="J268" s="146">
        <f>ROUND(I268*H268,2)</f>
        <v>0</v>
      </c>
      <c r="K268" s="142" t="s">
        <v>130</v>
      </c>
      <c r="L268" s="35"/>
      <c r="M268" s="147" t="s">
        <v>3</v>
      </c>
      <c r="N268" s="148" t="s">
        <v>39</v>
      </c>
      <c r="O268" s="55"/>
      <c r="P268" s="149">
        <f>O268*H268</f>
        <v>0</v>
      </c>
      <c r="Q268" s="149">
        <v>3E-05</v>
      </c>
      <c r="R268" s="149">
        <f>Q268*H268</f>
        <v>0.00021</v>
      </c>
      <c r="S268" s="149">
        <v>0</v>
      </c>
      <c r="T268" s="15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51" t="s">
        <v>131</v>
      </c>
      <c r="AT268" s="151" t="s">
        <v>126</v>
      </c>
      <c r="AU268" s="151" t="s">
        <v>78</v>
      </c>
      <c r="AY268" s="19" t="s">
        <v>124</v>
      </c>
      <c r="BE268" s="152">
        <f>IF(N268="základní",J268,0)</f>
        <v>0</v>
      </c>
      <c r="BF268" s="152">
        <f>IF(N268="snížená",J268,0)</f>
        <v>0</v>
      </c>
      <c r="BG268" s="152">
        <f>IF(N268="zákl. přenesená",J268,0)</f>
        <v>0</v>
      </c>
      <c r="BH268" s="152">
        <f>IF(N268="sníž. přenesená",J268,0)</f>
        <v>0</v>
      </c>
      <c r="BI268" s="152">
        <f>IF(N268="nulová",J268,0)</f>
        <v>0</v>
      </c>
      <c r="BJ268" s="19" t="s">
        <v>76</v>
      </c>
      <c r="BK268" s="152">
        <f>ROUND(I268*H268,2)</f>
        <v>0</v>
      </c>
      <c r="BL268" s="19" t="s">
        <v>131</v>
      </c>
      <c r="BM268" s="151" t="s">
        <v>1490</v>
      </c>
    </row>
    <row r="269" spans="1:47" s="2" customFormat="1" ht="19.5">
      <c r="A269" s="34"/>
      <c r="B269" s="35"/>
      <c r="C269" s="34"/>
      <c r="D269" s="153" t="s">
        <v>133</v>
      </c>
      <c r="E269" s="34"/>
      <c r="F269" s="154" t="s">
        <v>1491</v>
      </c>
      <c r="G269" s="34"/>
      <c r="H269" s="34"/>
      <c r="I269" s="155"/>
      <c r="J269" s="34"/>
      <c r="K269" s="34"/>
      <c r="L269" s="35"/>
      <c r="M269" s="156"/>
      <c r="N269" s="157"/>
      <c r="O269" s="55"/>
      <c r="P269" s="55"/>
      <c r="Q269" s="55"/>
      <c r="R269" s="55"/>
      <c r="S269" s="55"/>
      <c r="T269" s="56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9" t="s">
        <v>133</v>
      </c>
      <c r="AU269" s="19" t="s">
        <v>78</v>
      </c>
    </row>
    <row r="270" spans="1:47" s="2" customFormat="1" ht="12">
      <c r="A270" s="34"/>
      <c r="B270" s="35"/>
      <c r="C270" s="34"/>
      <c r="D270" s="158" t="s">
        <v>135</v>
      </c>
      <c r="E270" s="34"/>
      <c r="F270" s="159" t="s">
        <v>1492</v>
      </c>
      <c r="G270" s="34"/>
      <c r="H270" s="34"/>
      <c r="I270" s="155"/>
      <c r="J270" s="34"/>
      <c r="K270" s="34"/>
      <c r="L270" s="35"/>
      <c r="M270" s="156"/>
      <c r="N270" s="157"/>
      <c r="O270" s="55"/>
      <c r="P270" s="55"/>
      <c r="Q270" s="55"/>
      <c r="R270" s="55"/>
      <c r="S270" s="55"/>
      <c r="T270" s="56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9" t="s">
        <v>135</v>
      </c>
      <c r="AU270" s="19" t="s">
        <v>78</v>
      </c>
    </row>
    <row r="271" spans="2:51" s="13" customFormat="1" ht="12">
      <c r="B271" s="160"/>
      <c r="D271" s="153" t="s">
        <v>137</v>
      </c>
      <c r="E271" s="161" t="s">
        <v>3</v>
      </c>
      <c r="F271" s="162" t="s">
        <v>1295</v>
      </c>
      <c r="H271" s="161" t="s">
        <v>3</v>
      </c>
      <c r="I271" s="163"/>
      <c r="L271" s="160"/>
      <c r="M271" s="164"/>
      <c r="N271" s="165"/>
      <c r="O271" s="165"/>
      <c r="P271" s="165"/>
      <c r="Q271" s="165"/>
      <c r="R271" s="165"/>
      <c r="S271" s="165"/>
      <c r="T271" s="166"/>
      <c r="AT271" s="161" t="s">
        <v>137</v>
      </c>
      <c r="AU271" s="161" t="s">
        <v>78</v>
      </c>
      <c r="AV271" s="13" t="s">
        <v>76</v>
      </c>
      <c r="AW271" s="13" t="s">
        <v>30</v>
      </c>
      <c r="AX271" s="13" t="s">
        <v>68</v>
      </c>
      <c r="AY271" s="161" t="s">
        <v>124</v>
      </c>
    </row>
    <row r="272" spans="2:51" s="14" customFormat="1" ht="12">
      <c r="B272" s="167"/>
      <c r="D272" s="153" t="s">
        <v>137</v>
      </c>
      <c r="E272" s="168" t="s">
        <v>3</v>
      </c>
      <c r="F272" s="169" t="s">
        <v>1493</v>
      </c>
      <c r="H272" s="170">
        <v>7</v>
      </c>
      <c r="I272" s="171"/>
      <c r="L272" s="167"/>
      <c r="M272" s="172"/>
      <c r="N272" s="173"/>
      <c r="O272" s="173"/>
      <c r="P272" s="173"/>
      <c r="Q272" s="173"/>
      <c r="R272" s="173"/>
      <c r="S272" s="173"/>
      <c r="T272" s="174"/>
      <c r="AT272" s="168" t="s">
        <v>137</v>
      </c>
      <c r="AU272" s="168" t="s">
        <v>78</v>
      </c>
      <c r="AV272" s="14" t="s">
        <v>78</v>
      </c>
      <c r="AW272" s="14" t="s">
        <v>30</v>
      </c>
      <c r="AX272" s="14" t="s">
        <v>76</v>
      </c>
      <c r="AY272" s="168" t="s">
        <v>124</v>
      </c>
    </row>
    <row r="273" spans="1:65" s="2" customFormat="1" ht="16.5" customHeight="1">
      <c r="A273" s="34"/>
      <c r="B273" s="139"/>
      <c r="C273" s="175" t="s">
        <v>787</v>
      </c>
      <c r="D273" s="175" t="s">
        <v>158</v>
      </c>
      <c r="E273" s="176" t="s">
        <v>1494</v>
      </c>
      <c r="F273" s="177" t="s">
        <v>1495</v>
      </c>
      <c r="G273" s="178" t="s">
        <v>129</v>
      </c>
      <c r="H273" s="179">
        <v>7.7</v>
      </c>
      <c r="I273" s="180"/>
      <c r="J273" s="181">
        <f>ROUND(I273*H273,2)</f>
        <v>0</v>
      </c>
      <c r="K273" s="177" t="s">
        <v>130</v>
      </c>
      <c r="L273" s="182"/>
      <c r="M273" s="183" t="s">
        <v>3</v>
      </c>
      <c r="N273" s="184" t="s">
        <v>39</v>
      </c>
      <c r="O273" s="55"/>
      <c r="P273" s="149">
        <f>O273*H273</f>
        <v>0</v>
      </c>
      <c r="Q273" s="149">
        <v>0.0005</v>
      </c>
      <c r="R273" s="149">
        <f>Q273*H273</f>
        <v>0.00385</v>
      </c>
      <c r="S273" s="149">
        <v>0</v>
      </c>
      <c r="T273" s="150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51" t="s">
        <v>162</v>
      </c>
      <c r="AT273" s="151" t="s">
        <v>158</v>
      </c>
      <c r="AU273" s="151" t="s">
        <v>78</v>
      </c>
      <c r="AY273" s="19" t="s">
        <v>124</v>
      </c>
      <c r="BE273" s="152">
        <f>IF(N273="základní",J273,0)</f>
        <v>0</v>
      </c>
      <c r="BF273" s="152">
        <f>IF(N273="snížená",J273,0)</f>
        <v>0</v>
      </c>
      <c r="BG273" s="152">
        <f>IF(N273="zákl. přenesená",J273,0)</f>
        <v>0</v>
      </c>
      <c r="BH273" s="152">
        <f>IF(N273="sníž. přenesená",J273,0)</f>
        <v>0</v>
      </c>
      <c r="BI273" s="152">
        <f>IF(N273="nulová",J273,0)</f>
        <v>0</v>
      </c>
      <c r="BJ273" s="19" t="s">
        <v>76</v>
      </c>
      <c r="BK273" s="152">
        <f>ROUND(I273*H273,2)</f>
        <v>0</v>
      </c>
      <c r="BL273" s="19" t="s">
        <v>131</v>
      </c>
      <c r="BM273" s="151" t="s">
        <v>1496</v>
      </c>
    </row>
    <row r="274" spans="1:47" s="2" customFormat="1" ht="12">
      <c r="A274" s="34"/>
      <c r="B274" s="35"/>
      <c r="C274" s="34"/>
      <c r="D274" s="153" t="s">
        <v>133</v>
      </c>
      <c r="E274" s="34"/>
      <c r="F274" s="154" t="s">
        <v>1495</v>
      </c>
      <c r="G274" s="34"/>
      <c r="H274" s="34"/>
      <c r="I274" s="155"/>
      <c r="J274" s="34"/>
      <c r="K274" s="34"/>
      <c r="L274" s="35"/>
      <c r="M274" s="156"/>
      <c r="N274" s="157"/>
      <c r="O274" s="55"/>
      <c r="P274" s="55"/>
      <c r="Q274" s="55"/>
      <c r="R274" s="55"/>
      <c r="S274" s="55"/>
      <c r="T274" s="56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9" t="s">
        <v>133</v>
      </c>
      <c r="AU274" s="19" t="s">
        <v>78</v>
      </c>
    </row>
    <row r="275" spans="2:51" s="14" customFormat="1" ht="12">
      <c r="B275" s="167"/>
      <c r="D275" s="153" t="s">
        <v>137</v>
      </c>
      <c r="F275" s="169" t="s">
        <v>1497</v>
      </c>
      <c r="H275" s="170">
        <v>7.7</v>
      </c>
      <c r="I275" s="171"/>
      <c r="L275" s="167"/>
      <c r="M275" s="172"/>
      <c r="N275" s="173"/>
      <c r="O275" s="173"/>
      <c r="P275" s="173"/>
      <c r="Q275" s="173"/>
      <c r="R275" s="173"/>
      <c r="S275" s="173"/>
      <c r="T275" s="174"/>
      <c r="AT275" s="168" t="s">
        <v>137</v>
      </c>
      <c r="AU275" s="168" t="s">
        <v>78</v>
      </c>
      <c r="AV275" s="14" t="s">
        <v>78</v>
      </c>
      <c r="AW275" s="14" t="s">
        <v>4</v>
      </c>
      <c r="AX275" s="14" t="s">
        <v>76</v>
      </c>
      <c r="AY275" s="168" t="s">
        <v>124</v>
      </c>
    </row>
    <row r="276" spans="1:65" s="2" customFormat="1" ht="24.2" customHeight="1">
      <c r="A276" s="34"/>
      <c r="B276" s="139"/>
      <c r="C276" s="140" t="s">
        <v>794</v>
      </c>
      <c r="D276" s="140" t="s">
        <v>126</v>
      </c>
      <c r="E276" s="141" t="s">
        <v>1498</v>
      </c>
      <c r="F276" s="142" t="s">
        <v>1499</v>
      </c>
      <c r="G276" s="143" t="s">
        <v>142</v>
      </c>
      <c r="H276" s="144">
        <v>7</v>
      </c>
      <c r="I276" s="145"/>
      <c r="J276" s="146">
        <f>ROUND(I276*H276,2)</f>
        <v>0</v>
      </c>
      <c r="K276" s="142" t="s">
        <v>130</v>
      </c>
      <c r="L276" s="35"/>
      <c r="M276" s="147" t="s">
        <v>3</v>
      </c>
      <c r="N276" s="148" t="s">
        <v>39</v>
      </c>
      <c r="O276" s="55"/>
      <c r="P276" s="149">
        <f>O276*H276</f>
        <v>0</v>
      </c>
      <c r="Q276" s="149">
        <v>0</v>
      </c>
      <c r="R276" s="149">
        <f>Q276*H276</f>
        <v>0</v>
      </c>
      <c r="S276" s="149">
        <v>0</v>
      </c>
      <c r="T276" s="150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51" t="s">
        <v>131</v>
      </c>
      <c r="AT276" s="151" t="s">
        <v>126</v>
      </c>
      <c r="AU276" s="151" t="s">
        <v>78</v>
      </c>
      <c r="AY276" s="19" t="s">
        <v>124</v>
      </c>
      <c r="BE276" s="152">
        <f>IF(N276="základní",J276,0)</f>
        <v>0</v>
      </c>
      <c r="BF276" s="152">
        <f>IF(N276="snížená",J276,0)</f>
        <v>0</v>
      </c>
      <c r="BG276" s="152">
        <f>IF(N276="zákl. přenesená",J276,0)</f>
        <v>0</v>
      </c>
      <c r="BH276" s="152">
        <f>IF(N276="sníž. přenesená",J276,0)</f>
        <v>0</v>
      </c>
      <c r="BI276" s="152">
        <f>IF(N276="nulová",J276,0)</f>
        <v>0</v>
      </c>
      <c r="BJ276" s="19" t="s">
        <v>76</v>
      </c>
      <c r="BK276" s="152">
        <f>ROUND(I276*H276,2)</f>
        <v>0</v>
      </c>
      <c r="BL276" s="19" t="s">
        <v>131</v>
      </c>
      <c r="BM276" s="151" t="s">
        <v>1500</v>
      </c>
    </row>
    <row r="277" spans="1:47" s="2" customFormat="1" ht="19.5">
      <c r="A277" s="34"/>
      <c r="B277" s="35"/>
      <c r="C277" s="34"/>
      <c r="D277" s="153" t="s">
        <v>133</v>
      </c>
      <c r="E277" s="34"/>
      <c r="F277" s="154" t="s">
        <v>1501</v>
      </c>
      <c r="G277" s="34"/>
      <c r="H277" s="34"/>
      <c r="I277" s="155"/>
      <c r="J277" s="34"/>
      <c r="K277" s="34"/>
      <c r="L277" s="35"/>
      <c r="M277" s="156"/>
      <c r="N277" s="157"/>
      <c r="O277" s="55"/>
      <c r="P277" s="55"/>
      <c r="Q277" s="55"/>
      <c r="R277" s="55"/>
      <c r="S277" s="55"/>
      <c r="T277" s="56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9" t="s">
        <v>133</v>
      </c>
      <c r="AU277" s="19" t="s">
        <v>78</v>
      </c>
    </row>
    <row r="278" spans="1:47" s="2" customFormat="1" ht="12">
      <c r="A278" s="34"/>
      <c r="B278" s="35"/>
      <c r="C278" s="34"/>
      <c r="D278" s="158" t="s">
        <v>135</v>
      </c>
      <c r="E278" s="34"/>
      <c r="F278" s="159" t="s">
        <v>1502</v>
      </c>
      <c r="G278" s="34"/>
      <c r="H278" s="34"/>
      <c r="I278" s="155"/>
      <c r="J278" s="34"/>
      <c r="K278" s="34"/>
      <c r="L278" s="35"/>
      <c r="M278" s="156"/>
      <c r="N278" s="157"/>
      <c r="O278" s="55"/>
      <c r="P278" s="55"/>
      <c r="Q278" s="55"/>
      <c r="R278" s="55"/>
      <c r="S278" s="55"/>
      <c r="T278" s="56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9" t="s">
        <v>135</v>
      </c>
      <c r="AU278" s="19" t="s">
        <v>78</v>
      </c>
    </row>
    <row r="279" spans="2:51" s="13" customFormat="1" ht="12">
      <c r="B279" s="160"/>
      <c r="D279" s="153" t="s">
        <v>137</v>
      </c>
      <c r="E279" s="161" t="s">
        <v>3</v>
      </c>
      <c r="F279" s="162" t="s">
        <v>1295</v>
      </c>
      <c r="H279" s="161" t="s">
        <v>3</v>
      </c>
      <c r="I279" s="163"/>
      <c r="L279" s="160"/>
      <c r="M279" s="164"/>
      <c r="N279" s="165"/>
      <c r="O279" s="165"/>
      <c r="P279" s="165"/>
      <c r="Q279" s="165"/>
      <c r="R279" s="165"/>
      <c r="S279" s="165"/>
      <c r="T279" s="166"/>
      <c r="AT279" s="161" t="s">
        <v>137</v>
      </c>
      <c r="AU279" s="161" t="s">
        <v>78</v>
      </c>
      <c r="AV279" s="13" t="s">
        <v>76</v>
      </c>
      <c r="AW279" s="13" t="s">
        <v>30</v>
      </c>
      <c r="AX279" s="13" t="s">
        <v>68</v>
      </c>
      <c r="AY279" s="161" t="s">
        <v>124</v>
      </c>
    </row>
    <row r="280" spans="2:51" s="14" customFormat="1" ht="12">
      <c r="B280" s="167"/>
      <c r="D280" s="153" t="s">
        <v>137</v>
      </c>
      <c r="E280" s="168" t="s">
        <v>3</v>
      </c>
      <c r="F280" s="169" t="s">
        <v>171</v>
      </c>
      <c r="H280" s="170">
        <v>7</v>
      </c>
      <c r="I280" s="171"/>
      <c r="L280" s="167"/>
      <c r="M280" s="172"/>
      <c r="N280" s="173"/>
      <c r="O280" s="173"/>
      <c r="P280" s="173"/>
      <c r="Q280" s="173"/>
      <c r="R280" s="173"/>
      <c r="S280" s="173"/>
      <c r="T280" s="174"/>
      <c r="AT280" s="168" t="s">
        <v>137</v>
      </c>
      <c r="AU280" s="168" t="s">
        <v>78</v>
      </c>
      <c r="AV280" s="14" t="s">
        <v>78</v>
      </c>
      <c r="AW280" s="14" t="s">
        <v>30</v>
      </c>
      <c r="AX280" s="14" t="s">
        <v>76</v>
      </c>
      <c r="AY280" s="168" t="s">
        <v>124</v>
      </c>
    </row>
    <row r="281" spans="1:65" s="2" customFormat="1" ht="24.2" customHeight="1">
      <c r="A281" s="34"/>
      <c r="B281" s="139"/>
      <c r="C281" s="140" t="s">
        <v>804</v>
      </c>
      <c r="D281" s="140" t="s">
        <v>126</v>
      </c>
      <c r="E281" s="141" t="s">
        <v>1503</v>
      </c>
      <c r="F281" s="142" t="s">
        <v>1504</v>
      </c>
      <c r="G281" s="143" t="s">
        <v>129</v>
      </c>
      <c r="H281" s="144">
        <v>66</v>
      </c>
      <c r="I281" s="145"/>
      <c r="J281" s="146">
        <f>ROUND(I281*H281,2)</f>
        <v>0</v>
      </c>
      <c r="K281" s="142" t="s">
        <v>130</v>
      </c>
      <c r="L281" s="35"/>
      <c r="M281" s="147" t="s">
        <v>3</v>
      </c>
      <c r="N281" s="148" t="s">
        <v>39</v>
      </c>
      <c r="O281" s="55"/>
      <c r="P281" s="149">
        <f>O281*H281</f>
        <v>0</v>
      </c>
      <c r="Q281" s="149">
        <v>0</v>
      </c>
      <c r="R281" s="149">
        <f>Q281*H281</f>
        <v>0</v>
      </c>
      <c r="S281" s="149">
        <v>0</v>
      </c>
      <c r="T281" s="150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51" t="s">
        <v>131</v>
      </c>
      <c r="AT281" s="151" t="s">
        <v>126</v>
      </c>
      <c r="AU281" s="151" t="s">
        <v>78</v>
      </c>
      <c r="AY281" s="19" t="s">
        <v>124</v>
      </c>
      <c r="BE281" s="152">
        <f>IF(N281="základní",J281,0)</f>
        <v>0</v>
      </c>
      <c r="BF281" s="152">
        <f>IF(N281="snížená",J281,0)</f>
        <v>0</v>
      </c>
      <c r="BG281" s="152">
        <f>IF(N281="zákl. přenesená",J281,0)</f>
        <v>0</v>
      </c>
      <c r="BH281" s="152">
        <f>IF(N281="sníž. přenesená",J281,0)</f>
        <v>0</v>
      </c>
      <c r="BI281" s="152">
        <f>IF(N281="nulová",J281,0)</f>
        <v>0</v>
      </c>
      <c r="BJ281" s="19" t="s">
        <v>76</v>
      </c>
      <c r="BK281" s="152">
        <f>ROUND(I281*H281,2)</f>
        <v>0</v>
      </c>
      <c r="BL281" s="19" t="s">
        <v>131</v>
      </c>
      <c r="BM281" s="151" t="s">
        <v>1505</v>
      </c>
    </row>
    <row r="282" spans="1:47" s="2" customFormat="1" ht="19.5">
      <c r="A282" s="34"/>
      <c r="B282" s="35"/>
      <c r="C282" s="34"/>
      <c r="D282" s="153" t="s">
        <v>133</v>
      </c>
      <c r="E282" s="34"/>
      <c r="F282" s="154" t="s">
        <v>1506</v>
      </c>
      <c r="G282" s="34"/>
      <c r="H282" s="34"/>
      <c r="I282" s="155"/>
      <c r="J282" s="34"/>
      <c r="K282" s="34"/>
      <c r="L282" s="35"/>
      <c r="M282" s="156"/>
      <c r="N282" s="157"/>
      <c r="O282" s="55"/>
      <c r="P282" s="55"/>
      <c r="Q282" s="55"/>
      <c r="R282" s="55"/>
      <c r="S282" s="55"/>
      <c r="T282" s="56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9" t="s">
        <v>133</v>
      </c>
      <c r="AU282" s="19" t="s">
        <v>78</v>
      </c>
    </row>
    <row r="283" spans="1:47" s="2" customFormat="1" ht="12">
      <c r="A283" s="34"/>
      <c r="B283" s="35"/>
      <c r="C283" s="34"/>
      <c r="D283" s="158" t="s">
        <v>135</v>
      </c>
      <c r="E283" s="34"/>
      <c r="F283" s="159" t="s">
        <v>1507</v>
      </c>
      <c r="G283" s="34"/>
      <c r="H283" s="34"/>
      <c r="I283" s="155"/>
      <c r="J283" s="34"/>
      <c r="K283" s="34"/>
      <c r="L283" s="35"/>
      <c r="M283" s="156"/>
      <c r="N283" s="157"/>
      <c r="O283" s="55"/>
      <c r="P283" s="55"/>
      <c r="Q283" s="55"/>
      <c r="R283" s="55"/>
      <c r="S283" s="55"/>
      <c r="T283" s="56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9" t="s">
        <v>135</v>
      </c>
      <c r="AU283" s="19" t="s">
        <v>78</v>
      </c>
    </row>
    <row r="284" spans="2:51" s="13" customFormat="1" ht="12">
      <c r="B284" s="160"/>
      <c r="D284" s="153" t="s">
        <v>137</v>
      </c>
      <c r="E284" s="161" t="s">
        <v>3</v>
      </c>
      <c r="F284" s="162" t="s">
        <v>1508</v>
      </c>
      <c r="H284" s="161" t="s">
        <v>3</v>
      </c>
      <c r="I284" s="163"/>
      <c r="L284" s="160"/>
      <c r="M284" s="164"/>
      <c r="N284" s="165"/>
      <c r="O284" s="165"/>
      <c r="P284" s="165"/>
      <c r="Q284" s="165"/>
      <c r="R284" s="165"/>
      <c r="S284" s="165"/>
      <c r="T284" s="166"/>
      <c r="AT284" s="161" t="s">
        <v>137</v>
      </c>
      <c r="AU284" s="161" t="s">
        <v>78</v>
      </c>
      <c r="AV284" s="13" t="s">
        <v>76</v>
      </c>
      <c r="AW284" s="13" t="s">
        <v>30</v>
      </c>
      <c r="AX284" s="13" t="s">
        <v>68</v>
      </c>
      <c r="AY284" s="161" t="s">
        <v>124</v>
      </c>
    </row>
    <row r="285" spans="2:51" s="14" customFormat="1" ht="12">
      <c r="B285" s="167"/>
      <c r="D285" s="153" t="s">
        <v>137</v>
      </c>
      <c r="E285" s="168" t="s">
        <v>3</v>
      </c>
      <c r="F285" s="169" t="s">
        <v>1347</v>
      </c>
      <c r="H285" s="170">
        <v>66</v>
      </c>
      <c r="I285" s="171"/>
      <c r="L285" s="167"/>
      <c r="M285" s="172"/>
      <c r="N285" s="173"/>
      <c r="O285" s="173"/>
      <c r="P285" s="173"/>
      <c r="Q285" s="173"/>
      <c r="R285" s="173"/>
      <c r="S285" s="173"/>
      <c r="T285" s="174"/>
      <c r="AT285" s="168" t="s">
        <v>137</v>
      </c>
      <c r="AU285" s="168" t="s">
        <v>78</v>
      </c>
      <c r="AV285" s="14" t="s">
        <v>78</v>
      </c>
      <c r="AW285" s="14" t="s">
        <v>30</v>
      </c>
      <c r="AX285" s="14" t="s">
        <v>76</v>
      </c>
      <c r="AY285" s="168" t="s">
        <v>124</v>
      </c>
    </row>
    <row r="286" spans="1:65" s="2" customFormat="1" ht="21.75" customHeight="1">
      <c r="A286" s="34"/>
      <c r="B286" s="139"/>
      <c r="C286" s="140" t="s">
        <v>811</v>
      </c>
      <c r="D286" s="140" t="s">
        <v>126</v>
      </c>
      <c r="E286" s="141" t="s">
        <v>1509</v>
      </c>
      <c r="F286" s="142" t="s">
        <v>1510</v>
      </c>
      <c r="G286" s="143" t="s">
        <v>142</v>
      </c>
      <c r="H286" s="144">
        <v>369</v>
      </c>
      <c r="I286" s="145"/>
      <c r="J286" s="146">
        <f>ROUND(I286*H286,2)</f>
        <v>0</v>
      </c>
      <c r="K286" s="142" t="s">
        <v>130</v>
      </c>
      <c r="L286" s="35"/>
      <c r="M286" s="147" t="s">
        <v>3</v>
      </c>
      <c r="N286" s="148" t="s">
        <v>39</v>
      </c>
      <c r="O286" s="55"/>
      <c r="P286" s="149">
        <f>O286*H286</f>
        <v>0</v>
      </c>
      <c r="Q286" s="149">
        <v>0</v>
      </c>
      <c r="R286" s="149">
        <f>Q286*H286</f>
        <v>0</v>
      </c>
      <c r="S286" s="149">
        <v>0</v>
      </c>
      <c r="T286" s="150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51" t="s">
        <v>131</v>
      </c>
      <c r="AT286" s="151" t="s">
        <v>126</v>
      </c>
      <c r="AU286" s="151" t="s">
        <v>78</v>
      </c>
      <c r="AY286" s="19" t="s">
        <v>124</v>
      </c>
      <c r="BE286" s="152">
        <f>IF(N286="základní",J286,0)</f>
        <v>0</v>
      </c>
      <c r="BF286" s="152">
        <f>IF(N286="snížená",J286,0)</f>
        <v>0</v>
      </c>
      <c r="BG286" s="152">
        <f>IF(N286="zákl. přenesená",J286,0)</f>
        <v>0</v>
      </c>
      <c r="BH286" s="152">
        <f>IF(N286="sníž. přenesená",J286,0)</f>
        <v>0</v>
      </c>
      <c r="BI286" s="152">
        <f>IF(N286="nulová",J286,0)</f>
        <v>0</v>
      </c>
      <c r="BJ286" s="19" t="s">
        <v>76</v>
      </c>
      <c r="BK286" s="152">
        <f>ROUND(I286*H286,2)</f>
        <v>0</v>
      </c>
      <c r="BL286" s="19" t="s">
        <v>131</v>
      </c>
      <c r="BM286" s="151" t="s">
        <v>1511</v>
      </c>
    </row>
    <row r="287" spans="1:47" s="2" customFormat="1" ht="19.5">
      <c r="A287" s="34"/>
      <c r="B287" s="35"/>
      <c r="C287" s="34"/>
      <c r="D287" s="153" t="s">
        <v>133</v>
      </c>
      <c r="E287" s="34"/>
      <c r="F287" s="154" t="s">
        <v>1512</v>
      </c>
      <c r="G287" s="34"/>
      <c r="H287" s="34"/>
      <c r="I287" s="155"/>
      <c r="J287" s="34"/>
      <c r="K287" s="34"/>
      <c r="L287" s="35"/>
      <c r="M287" s="156"/>
      <c r="N287" s="157"/>
      <c r="O287" s="55"/>
      <c r="P287" s="55"/>
      <c r="Q287" s="55"/>
      <c r="R287" s="55"/>
      <c r="S287" s="55"/>
      <c r="T287" s="56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9" t="s">
        <v>133</v>
      </c>
      <c r="AU287" s="19" t="s">
        <v>78</v>
      </c>
    </row>
    <row r="288" spans="1:47" s="2" customFormat="1" ht="12">
      <c r="A288" s="34"/>
      <c r="B288" s="35"/>
      <c r="C288" s="34"/>
      <c r="D288" s="158" t="s">
        <v>135</v>
      </c>
      <c r="E288" s="34"/>
      <c r="F288" s="159" t="s">
        <v>1513</v>
      </c>
      <c r="G288" s="34"/>
      <c r="H288" s="34"/>
      <c r="I288" s="155"/>
      <c r="J288" s="34"/>
      <c r="K288" s="34"/>
      <c r="L288" s="35"/>
      <c r="M288" s="156"/>
      <c r="N288" s="157"/>
      <c r="O288" s="55"/>
      <c r="P288" s="55"/>
      <c r="Q288" s="55"/>
      <c r="R288" s="55"/>
      <c r="S288" s="55"/>
      <c r="T288" s="56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9" t="s">
        <v>135</v>
      </c>
      <c r="AU288" s="19" t="s">
        <v>78</v>
      </c>
    </row>
    <row r="289" spans="2:51" s="13" customFormat="1" ht="12">
      <c r="B289" s="160"/>
      <c r="D289" s="153" t="s">
        <v>137</v>
      </c>
      <c r="E289" s="161" t="s">
        <v>3</v>
      </c>
      <c r="F289" s="162" t="s">
        <v>1295</v>
      </c>
      <c r="H289" s="161" t="s">
        <v>3</v>
      </c>
      <c r="I289" s="163"/>
      <c r="L289" s="160"/>
      <c r="M289" s="164"/>
      <c r="N289" s="165"/>
      <c r="O289" s="165"/>
      <c r="P289" s="165"/>
      <c r="Q289" s="165"/>
      <c r="R289" s="165"/>
      <c r="S289" s="165"/>
      <c r="T289" s="166"/>
      <c r="AT289" s="161" t="s">
        <v>137</v>
      </c>
      <c r="AU289" s="161" t="s">
        <v>78</v>
      </c>
      <c r="AV289" s="13" t="s">
        <v>76</v>
      </c>
      <c r="AW289" s="13" t="s">
        <v>30</v>
      </c>
      <c r="AX289" s="13" t="s">
        <v>68</v>
      </c>
      <c r="AY289" s="161" t="s">
        <v>124</v>
      </c>
    </row>
    <row r="290" spans="2:51" s="14" customFormat="1" ht="12">
      <c r="B290" s="167"/>
      <c r="D290" s="153" t="s">
        <v>137</v>
      </c>
      <c r="E290" s="168" t="s">
        <v>3</v>
      </c>
      <c r="F290" s="169" t="s">
        <v>171</v>
      </c>
      <c r="H290" s="170">
        <v>7</v>
      </c>
      <c r="I290" s="171"/>
      <c r="L290" s="167"/>
      <c r="M290" s="172"/>
      <c r="N290" s="173"/>
      <c r="O290" s="173"/>
      <c r="P290" s="173"/>
      <c r="Q290" s="173"/>
      <c r="R290" s="173"/>
      <c r="S290" s="173"/>
      <c r="T290" s="174"/>
      <c r="AT290" s="168" t="s">
        <v>137</v>
      </c>
      <c r="AU290" s="168" t="s">
        <v>78</v>
      </c>
      <c r="AV290" s="14" t="s">
        <v>78</v>
      </c>
      <c r="AW290" s="14" t="s">
        <v>30</v>
      </c>
      <c r="AX290" s="14" t="s">
        <v>68</v>
      </c>
      <c r="AY290" s="168" t="s">
        <v>124</v>
      </c>
    </row>
    <row r="291" spans="2:51" s="13" customFormat="1" ht="12">
      <c r="B291" s="160"/>
      <c r="D291" s="153" t="s">
        <v>137</v>
      </c>
      <c r="E291" s="161" t="s">
        <v>3</v>
      </c>
      <c r="F291" s="162" t="s">
        <v>1468</v>
      </c>
      <c r="H291" s="161" t="s">
        <v>3</v>
      </c>
      <c r="I291" s="163"/>
      <c r="L291" s="160"/>
      <c r="M291" s="164"/>
      <c r="N291" s="165"/>
      <c r="O291" s="165"/>
      <c r="P291" s="165"/>
      <c r="Q291" s="165"/>
      <c r="R291" s="165"/>
      <c r="S291" s="165"/>
      <c r="T291" s="166"/>
      <c r="AT291" s="161" t="s">
        <v>137</v>
      </c>
      <c r="AU291" s="161" t="s">
        <v>78</v>
      </c>
      <c r="AV291" s="13" t="s">
        <v>76</v>
      </c>
      <c r="AW291" s="13" t="s">
        <v>30</v>
      </c>
      <c r="AX291" s="13" t="s">
        <v>68</v>
      </c>
      <c r="AY291" s="161" t="s">
        <v>124</v>
      </c>
    </row>
    <row r="292" spans="2:51" s="14" customFormat="1" ht="12">
      <c r="B292" s="167"/>
      <c r="D292" s="153" t="s">
        <v>137</v>
      </c>
      <c r="E292" s="168" t="s">
        <v>3</v>
      </c>
      <c r="F292" s="169" t="s">
        <v>1469</v>
      </c>
      <c r="H292" s="170">
        <v>362</v>
      </c>
      <c r="I292" s="171"/>
      <c r="L292" s="167"/>
      <c r="M292" s="172"/>
      <c r="N292" s="173"/>
      <c r="O292" s="173"/>
      <c r="P292" s="173"/>
      <c r="Q292" s="173"/>
      <c r="R292" s="173"/>
      <c r="S292" s="173"/>
      <c r="T292" s="174"/>
      <c r="AT292" s="168" t="s">
        <v>137</v>
      </c>
      <c r="AU292" s="168" t="s">
        <v>78</v>
      </c>
      <c r="AV292" s="14" t="s">
        <v>78</v>
      </c>
      <c r="AW292" s="14" t="s">
        <v>30</v>
      </c>
      <c r="AX292" s="14" t="s">
        <v>68</v>
      </c>
      <c r="AY292" s="168" t="s">
        <v>124</v>
      </c>
    </row>
    <row r="293" spans="2:51" s="15" customFormat="1" ht="12">
      <c r="B293" s="189"/>
      <c r="D293" s="153" t="s">
        <v>137</v>
      </c>
      <c r="E293" s="190" t="s">
        <v>3</v>
      </c>
      <c r="F293" s="191" t="s">
        <v>217</v>
      </c>
      <c r="H293" s="192">
        <v>369</v>
      </c>
      <c r="I293" s="193"/>
      <c r="L293" s="189"/>
      <c r="M293" s="194"/>
      <c r="N293" s="195"/>
      <c r="O293" s="195"/>
      <c r="P293" s="195"/>
      <c r="Q293" s="195"/>
      <c r="R293" s="195"/>
      <c r="S293" s="195"/>
      <c r="T293" s="196"/>
      <c r="AT293" s="190" t="s">
        <v>137</v>
      </c>
      <c r="AU293" s="190" t="s">
        <v>78</v>
      </c>
      <c r="AV293" s="15" t="s">
        <v>131</v>
      </c>
      <c r="AW293" s="15" t="s">
        <v>30</v>
      </c>
      <c r="AX293" s="15" t="s">
        <v>76</v>
      </c>
      <c r="AY293" s="190" t="s">
        <v>124</v>
      </c>
    </row>
    <row r="294" spans="1:65" s="2" customFormat="1" ht="33" customHeight="1">
      <c r="A294" s="34"/>
      <c r="B294" s="139"/>
      <c r="C294" s="140" t="s">
        <v>817</v>
      </c>
      <c r="D294" s="140" t="s">
        <v>126</v>
      </c>
      <c r="E294" s="141" t="s">
        <v>1514</v>
      </c>
      <c r="F294" s="142" t="s">
        <v>1515</v>
      </c>
      <c r="G294" s="143" t="s">
        <v>129</v>
      </c>
      <c r="H294" s="144">
        <v>956</v>
      </c>
      <c r="I294" s="145"/>
      <c r="J294" s="146">
        <f>ROUND(I294*H294,2)</f>
        <v>0</v>
      </c>
      <c r="K294" s="142" t="s">
        <v>130</v>
      </c>
      <c r="L294" s="35"/>
      <c r="M294" s="147" t="s">
        <v>3</v>
      </c>
      <c r="N294" s="148" t="s">
        <v>39</v>
      </c>
      <c r="O294" s="55"/>
      <c r="P294" s="149">
        <f>O294*H294</f>
        <v>0</v>
      </c>
      <c r="Q294" s="149">
        <v>0</v>
      </c>
      <c r="R294" s="149">
        <f>Q294*H294</f>
        <v>0</v>
      </c>
      <c r="S294" s="149">
        <v>0</v>
      </c>
      <c r="T294" s="150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51" t="s">
        <v>131</v>
      </c>
      <c r="AT294" s="151" t="s">
        <v>126</v>
      </c>
      <c r="AU294" s="151" t="s">
        <v>78</v>
      </c>
      <c r="AY294" s="19" t="s">
        <v>124</v>
      </c>
      <c r="BE294" s="152">
        <f>IF(N294="základní",J294,0)</f>
        <v>0</v>
      </c>
      <c r="BF294" s="152">
        <f>IF(N294="snížená",J294,0)</f>
        <v>0</v>
      </c>
      <c r="BG294" s="152">
        <f>IF(N294="zákl. přenesená",J294,0)</f>
        <v>0</v>
      </c>
      <c r="BH294" s="152">
        <f>IF(N294="sníž. přenesená",J294,0)</f>
        <v>0</v>
      </c>
      <c r="BI294" s="152">
        <f>IF(N294="nulová",J294,0)</f>
        <v>0</v>
      </c>
      <c r="BJ294" s="19" t="s">
        <v>76</v>
      </c>
      <c r="BK294" s="152">
        <f>ROUND(I294*H294,2)</f>
        <v>0</v>
      </c>
      <c r="BL294" s="19" t="s">
        <v>131</v>
      </c>
      <c r="BM294" s="151" t="s">
        <v>1516</v>
      </c>
    </row>
    <row r="295" spans="1:47" s="2" customFormat="1" ht="29.25">
      <c r="A295" s="34"/>
      <c r="B295" s="35"/>
      <c r="C295" s="34"/>
      <c r="D295" s="153" t="s">
        <v>133</v>
      </c>
      <c r="E295" s="34"/>
      <c r="F295" s="154" t="s">
        <v>1517</v>
      </c>
      <c r="G295" s="34"/>
      <c r="H295" s="34"/>
      <c r="I295" s="155"/>
      <c r="J295" s="34"/>
      <c r="K295" s="34"/>
      <c r="L295" s="35"/>
      <c r="M295" s="156"/>
      <c r="N295" s="157"/>
      <c r="O295" s="55"/>
      <c r="P295" s="55"/>
      <c r="Q295" s="55"/>
      <c r="R295" s="55"/>
      <c r="S295" s="55"/>
      <c r="T295" s="56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9" t="s">
        <v>133</v>
      </c>
      <c r="AU295" s="19" t="s">
        <v>78</v>
      </c>
    </row>
    <row r="296" spans="1:47" s="2" customFormat="1" ht="12">
      <c r="A296" s="34"/>
      <c r="B296" s="35"/>
      <c r="C296" s="34"/>
      <c r="D296" s="158" t="s">
        <v>135</v>
      </c>
      <c r="E296" s="34"/>
      <c r="F296" s="159" t="s">
        <v>1518</v>
      </c>
      <c r="G296" s="34"/>
      <c r="H296" s="34"/>
      <c r="I296" s="155"/>
      <c r="J296" s="34"/>
      <c r="K296" s="34"/>
      <c r="L296" s="35"/>
      <c r="M296" s="156"/>
      <c r="N296" s="157"/>
      <c r="O296" s="55"/>
      <c r="P296" s="55"/>
      <c r="Q296" s="55"/>
      <c r="R296" s="55"/>
      <c r="S296" s="55"/>
      <c r="T296" s="56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9" t="s">
        <v>135</v>
      </c>
      <c r="AU296" s="19" t="s">
        <v>78</v>
      </c>
    </row>
    <row r="297" spans="2:51" s="13" customFormat="1" ht="12">
      <c r="B297" s="160"/>
      <c r="D297" s="153" t="s">
        <v>137</v>
      </c>
      <c r="E297" s="161" t="s">
        <v>3</v>
      </c>
      <c r="F297" s="162" t="s">
        <v>1508</v>
      </c>
      <c r="H297" s="161" t="s">
        <v>3</v>
      </c>
      <c r="I297" s="163"/>
      <c r="L297" s="160"/>
      <c r="M297" s="164"/>
      <c r="N297" s="165"/>
      <c r="O297" s="165"/>
      <c r="P297" s="165"/>
      <c r="Q297" s="165"/>
      <c r="R297" s="165"/>
      <c r="S297" s="165"/>
      <c r="T297" s="166"/>
      <c r="AT297" s="161" t="s">
        <v>137</v>
      </c>
      <c r="AU297" s="161" t="s">
        <v>78</v>
      </c>
      <c r="AV297" s="13" t="s">
        <v>76</v>
      </c>
      <c r="AW297" s="13" t="s">
        <v>30</v>
      </c>
      <c r="AX297" s="13" t="s">
        <v>68</v>
      </c>
      <c r="AY297" s="161" t="s">
        <v>124</v>
      </c>
    </row>
    <row r="298" spans="2:51" s="14" customFormat="1" ht="12">
      <c r="B298" s="167"/>
      <c r="D298" s="153" t="s">
        <v>137</v>
      </c>
      <c r="E298" s="168" t="s">
        <v>3</v>
      </c>
      <c r="F298" s="169" t="s">
        <v>1347</v>
      </c>
      <c r="H298" s="170">
        <v>66</v>
      </c>
      <c r="I298" s="171"/>
      <c r="L298" s="167"/>
      <c r="M298" s="172"/>
      <c r="N298" s="173"/>
      <c r="O298" s="173"/>
      <c r="P298" s="173"/>
      <c r="Q298" s="173"/>
      <c r="R298" s="173"/>
      <c r="S298" s="173"/>
      <c r="T298" s="174"/>
      <c r="AT298" s="168" t="s">
        <v>137</v>
      </c>
      <c r="AU298" s="168" t="s">
        <v>78</v>
      </c>
      <c r="AV298" s="14" t="s">
        <v>78</v>
      </c>
      <c r="AW298" s="14" t="s">
        <v>30</v>
      </c>
      <c r="AX298" s="14" t="s">
        <v>68</v>
      </c>
      <c r="AY298" s="168" t="s">
        <v>124</v>
      </c>
    </row>
    <row r="299" spans="2:51" s="13" customFormat="1" ht="12">
      <c r="B299" s="160"/>
      <c r="D299" s="153" t="s">
        <v>137</v>
      </c>
      <c r="E299" s="161" t="s">
        <v>3</v>
      </c>
      <c r="F299" s="162" t="s">
        <v>1519</v>
      </c>
      <c r="H299" s="161" t="s">
        <v>3</v>
      </c>
      <c r="I299" s="163"/>
      <c r="L299" s="160"/>
      <c r="M299" s="164"/>
      <c r="N299" s="165"/>
      <c r="O299" s="165"/>
      <c r="P299" s="165"/>
      <c r="Q299" s="165"/>
      <c r="R299" s="165"/>
      <c r="S299" s="165"/>
      <c r="T299" s="166"/>
      <c r="AT299" s="161" t="s">
        <v>137</v>
      </c>
      <c r="AU299" s="161" t="s">
        <v>78</v>
      </c>
      <c r="AV299" s="13" t="s">
        <v>76</v>
      </c>
      <c r="AW299" s="13" t="s">
        <v>30</v>
      </c>
      <c r="AX299" s="13" t="s">
        <v>68</v>
      </c>
      <c r="AY299" s="161" t="s">
        <v>124</v>
      </c>
    </row>
    <row r="300" spans="2:51" s="14" customFormat="1" ht="12">
      <c r="B300" s="167"/>
      <c r="D300" s="153" t="s">
        <v>137</v>
      </c>
      <c r="E300" s="168" t="s">
        <v>3</v>
      </c>
      <c r="F300" s="169" t="s">
        <v>1284</v>
      </c>
      <c r="H300" s="170">
        <v>412</v>
      </c>
      <c r="I300" s="171"/>
      <c r="L300" s="167"/>
      <c r="M300" s="172"/>
      <c r="N300" s="173"/>
      <c r="O300" s="173"/>
      <c r="P300" s="173"/>
      <c r="Q300" s="173"/>
      <c r="R300" s="173"/>
      <c r="S300" s="173"/>
      <c r="T300" s="174"/>
      <c r="AT300" s="168" t="s">
        <v>137</v>
      </c>
      <c r="AU300" s="168" t="s">
        <v>78</v>
      </c>
      <c r="AV300" s="14" t="s">
        <v>78</v>
      </c>
      <c r="AW300" s="14" t="s">
        <v>30</v>
      </c>
      <c r="AX300" s="14" t="s">
        <v>68</v>
      </c>
      <c r="AY300" s="168" t="s">
        <v>124</v>
      </c>
    </row>
    <row r="301" spans="2:51" s="15" customFormat="1" ht="12">
      <c r="B301" s="189"/>
      <c r="D301" s="153" t="s">
        <v>137</v>
      </c>
      <c r="E301" s="190" t="s">
        <v>3</v>
      </c>
      <c r="F301" s="191" t="s">
        <v>217</v>
      </c>
      <c r="H301" s="192">
        <v>478</v>
      </c>
      <c r="I301" s="193"/>
      <c r="L301" s="189"/>
      <c r="M301" s="194"/>
      <c r="N301" s="195"/>
      <c r="O301" s="195"/>
      <c r="P301" s="195"/>
      <c r="Q301" s="195"/>
      <c r="R301" s="195"/>
      <c r="S301" s="195"/>
      <c r="T301" s="196"/>
      <c r="AT301" s="190" t="s">
        <v>137</v>
      </c>
      <c r="AU301" s="190" t="s">
        <v>78</v>
      </c>
      <c r="AV301" s="15" t="s">
        <v>131</v>
      </c>
      <c r="AW301" s="15" t="s">
        <v>30</v>
      </c>
      <c r="AX301" s="15" t="s">
        <v>76</v>
      </c>
      <c r="AY301" s="190" t="s">
        <v>124</v>
      </c>
    </row>
    <row r="302" spans="2:51" s="14" customFormat="1" ht="12">
      <c r="B302" s="167"/>
      <c r="D302" s="153" t="s">
        <v>137</v>
      </c>
      <c r="F302" s="169" t="s">
        <v>1520</v>
      </c>
      <c r="H302" s="170">
        <v>956</v>
      </c>
      <c r="I302" s="171"/>
      <c r="L302" s="167"/>
      <c r="M302" s="172"/>
      <c r="N302" s="173"/>
      <c r="O302" s="173"/>
      <c r="P302" s="173"/>
      <c r="Q302" s="173"/>
      <c r="R302" s="173"/>
      <c r="S302" s="173"/>
      <c r="T302" s="174"/>
      <c r="AT302" s="168" t="s">
        <v>137</v>
      </c>
      <c r="AU302" s="168" t="s">
        <v>78</v>
      </c>
      <c r="AV302" s="14" t="s">
        <v>78</v>
      </c>
      <c r="AW302" s="14" t="s">
        <v>4</v>
      </c>
      <c r="AX302" s="14" t="s">
        <v>76</v>
      </c>
      <c r="AY302" s="168" t="s">
        <v>124</v>
      </c>
    </row>
    <row r="303" spans="1:65" s="2" customFormat="1" ht="33" customHeight="1">
      <c r="A303" s="34"/>
      <c r="B303" s="139"/>
      <c r="C303" s="140" t="s">
        <v>823</v>
      </c>
      <c r="D303" s="140" t="s">
        <v>126</v>
      </c>
      <c r="E303" s="141" t="s">
        <v>1521</v>
      </c>
      <c r="F303" s="142" t="s">
        <v>1522</v>
      </c>
      <c r="G303" s="143" t="s">
        <v>129</v>
      </c>
      <c r="H303" s="144">
        <v>478</v>
      </c>
      <c r="I303" s="145"/>
      <c r="J303" s="146">
        <f>ROUND(I303*H303,2)</f>
        <v>0</v>
      </c>
      <c r="K303" s="142" t="s">
        <v>130</v>
      </c>
      <c r="L303" s="35"/>
      <c r="M303" s="147" t="s">
        <v>3</v>
      </c>
      <c r="N303" s="148" t="s">
        <v>39</v>
      </c>
      <c r="O303" s="55"/>
      <c r="P303" s="149">
        <f>O303*H303</f>
        <v>0</v>
      </c>
      <c r="Q303" s="149">
        <v>0</v>
      </c>
      <c r="R303" s="149">
        <f>Q303*H303</f>
        <v>0</v>
      </c>
      <c r="S303" s="149">
        <v>0</v>
      </c>
      <c r="T303" s="150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51" t="s">
        <v>131</v>
      </c>
      <c r="AT303" s="151" t="s">
        <v>126</v>
      </c>
      <c r="AU303" s="151" t="s">
        <v>78</v>
      </c>
      <c r="AY303" s="19" t="s">
        <v>124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9" t="s">
        <v>76</v>
      </c>
      <c r="BK303" s="152">
        <f>ROUND(I303*H303,2)</f>
        <v>0</v>
      </c>
      <c r="BL303" s="19" t="s">
        <v>131</v>
      </c>
      <c r="BM303" s="151" t="s">
        <v>1523</v>
      </c>
    </row>
    <row r="304" spans="1:47" s="2" customFormat="1" ht="19.5">
      <c r="A304" s="34"/>
      <c r="B304" s="35"/>
      <c r="C304" s="34"/>
      <c r="D304" s="153" t="s">
        <v>133</v>
      </c>
      <c r="E304" s="34"/>
      <c r="F304" s="154" t="s">
        <v>1524</v>
      </c>
      <c r="G304" s="34"/>
      <c r="H304" s="34"/>
      <c r="I304" s="155"/>
      <c r="J304" s="34"/>
      <c r="K304" s="34"/>
      <c r="L304" s="35"/>
      <c r="M304" s="156"/>
      <c r="N304" s="157"/>
      <c r="O304" s="55"/>
      <c r="P304" s="55"/>
      <c r="Q304" s="55"/>
      <c r="R304" s="55"/>
      <c r="S304" s="55"/>
      <c r="T304" s="56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9" t="s">
        <v>133</v>
      </c>
      <c r="AU304" s="19" t="s">
        <v>78</v>
      </c>
    </row>
    <row r="305" spans="1:47" s="2" customFormat="1" ht="12">
      <c r="A305" s="34"/>
      <c r="B305" s="35"/>
      <c r="C305" s="34"/>
      <c r="D305" s="158" t="s">
        <v>135</v>
      </c>
      <c r="E305" s="34"/>
      <c r="F305" s="159" t="s">
        <v>1525</v>
      </c>
      <c r="G305" s="34"/>
      <c r="H305" s="34"/>
      <c r="I305" s="155"/>
      <c r="J305" s="34"/>
      <c r="K305" s="34"/>
      <c r="L305" s="35"/>
      <c r="M305" s="156"/>
      <c r="N305" s="157"/>
      <c r="O305" s="55"/>
      <c r="P305" s="55"/>
      <c r="Q305" s="55"/>
      <c r="R305" s="55"/>
      <c r="S305" s="55"/>
      <c r="T305" s="56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9" t="s">
        <v>135</v>
      </c>
      <c r="AU305" s="19" t="s">
        <v>78</v>
      </c>
    </row>
    <row r="306" spans="2:51" s="13" customFormat="1" ht="12">
      <c r="B306" s="160"/>
      <c r="D306" s="153" t="s">
        <v>137</v>
      </c>
      <c r="E306" s="161" t="s">
        <v>3</v>
      </c>
      <c r="F306" s="162" t="s">
        <v>1508</v>
      </c>
      <c r="H306" s="161" t="s">
        <v>3</v>
      </c>
      <c r="I306" s="163"/>
      <c r="L306" s="160"/>
      <c r="M306" s="164"/>
      <c r="N306" s="165"/>
      <c r="O306" s="165"/>
      <c r="P306" s="165"/>
      <c r="Q306" s="165"/>
      <c r="R306" s="165"/>
      <c r="S306" s="165"/>
      <c r="T306" s="166"/>
      <c r="AT306" s="161" t="s">
        <v>137</v>
      </c>
      <c r="AU306" s="161" t="s">
        <v>78</v>
      </c>
      <c r="AV306" s="13" t="s">
        <v>76</v>
      </c>
      <c r="AW306" s="13" t="s">
        <v>30</v>
      </c>
      <c r="AX306" s="13" t="s">
        <v>68</v>
      </c>
      <c r="AY306" s="161" t="s">
        <v>124</v>
      </c>
    </row>
    <row r="307" spans="2:51" s="14" customFormat="1" ht="12">
      <c r="B307" s="167"/>
      <c r="D307" s="153" t="s">
        <v>137</v>
      </c>
      <c r="E307" s="168" t="s">
        <v>3</v>
      </c>
      <c r="F307" s="169" t="s">
        <v>1347</v>
      </c>
      <c r="H307" s="170">
        <v>66</v>
      </c>
      <c r="I307" s="171"/>
      <c r="L307" s="167"/>
      <c r="M307" s="172"/>
      <c r="N307" s="173"/>
      <c r="O307" s="173"/>
      <c r="P307" s="173"/>
      <c r="Q307" s="173"/>
      <c r="R307" s="173"/>
      <c r="S307" s="173"/>
      <c r="T307" s="174"/>
      <c r="AT307" s="168" t="s">
        <v>137</v>
      </c>
      <c r="AU307" s="168" t="s">
        <v>78</v>
      </c>
      <c r="AV307" s="14" t="s">
        <v>78</v>
      </c>
      <c r="AW307" s="14" t="s">
        <v>30</v>
      </c>
      <c r="AX307" s="14" t="s">
        <v>68</v>
      </c>
      <c r="AY307" s="168" t="s">
        <v>124</v>
      </c>
    </row>
    <row r="308" spans="2:51" s="13" customFormat="1" ht="12">
      <c r="B308" s="160"/>
      <c r="D308" s="153" t="s">
        <v>137</v>
      </c>
      <c r="E308" s="161" t="s">
        <v>3</v>
      </c>
      <c r="F308" s="162" t="s">
        <v>1519</v>
      </c>
      <c r="H308" s="161" t="s">
        <v>3</v>
      </c>
      <c r="I308" s="163"/>
      <c r="L308" s="160"/>
      <c r="M308" s="164"/>
      <c r="N308" s="165"/>
      <c r="O308" s="165"/>
      <c r="P308" s="165"/>
      <c r="Q308" s="165"/>
      <c r="R308" s="165"/>
      <c r="S308" s="165"/>
      <c r="T308" s="166"/>
      <c r="AT308" s="161" t="s">
        <v>137</v>
      </c>
      <c r="AU308" s="161" t="s">
        <v>78</v>
      </c>
      <c r="AV308" s="13" t="s">
        <v>76</v>
      </c>
      <c r="AW308" s="13" t="s">
        <v>30</v>
      </c>
      <c r="AX308" s="13" t="s">
        <v>68</v>
      </c>
      <c r="AY308" s="161" t="s">
        <v>124</v>
      </c>
    </row>
    <row r="309" spans="2:51" s="14" customFormat="1" ht="12">
      <c r="B309" s="167"/>
      <c r="D309" s="153" t="s">
        <v>137</v>
      </c>
      <c r="E309" s="168" t="s">
        <v>3</v>
      </c>
      <c r="F309" s="169" t="s">
        <v>1284</v>
      </c>
      <c r="H309" s="170">
        <v>412</v>
      </c>
      <c r="I309" s="171"/>
      <c r="L309" s="167"/>
      <c r="M309" s="172"/>
      <c r="N309" s="173"/>
      <c r="O309" s="173"/>
      <c r="P309" s="173"/>
      <c r="Q309" s="173"/>
      <c r="R309" s="173"/>
      <c r="S309" s="173"/>
      <c r="T309" s="174"/>
      <c r="AT309" s="168" t="s">
        <v>137</v>
      </c>
      <c r="AU309" s="168" t="s">
        <v>78</v>
      </c>
      <c r="AV309" s="14" t="s">
        <v>78</v>
      </c>
      <c r="AW309" s="14" t="s">
        <v>30</v>
      </c>
      <c r="AX309" s="14" t="s">
        <v>68</v>
      </c>
      <c r="AY309" s="168" t="s">
        <v>124</v>
      </c>
    </row>
    <row r="310" spans="2:51" s="15" customFormat="1" ht="12">
      <c r="B310" s="189"/>
      <c r="D310" s="153" t="s">
        <v>137</v>
      </c>
      <c r="E310" s="190" t="s">
        <v>3</v>
      </c>
      <c r="F310" s="191" t="s">
        <v>217</v>
      </c>
      <c r="H310" s="192">
        <v>478</v>
      </c>
      <c r="I310" s="193"/>
      <c r="L310" s="189"/>
      <c r="M310" s="194"/>
      <c r="N310" s="195"/>
      <c r="O310" s="195"/>
      <c r="P310" s="195"/>
      <c r="Q310" s="195"/>
      <c r="R310" s="195"/>
      <c r="S310" s="195"/>
      <c r="T310" s="196"/>
      <c r="AT310" s="190" t="s">
        <v>137</v>
      </c>
      <c r="AU310" s="190" t="s">
        <v>78</v>
      </c>
      <c r="AV310" s="15" t="s">
        <v>131</v>
      </c>
      <c r="AW310" s="15" t="s">
        <v>30</v>
      </c>
      <c r="AX310" s="15" t="s">
        <v>76</v>
      </c>
      <c r="AY310" s="190" t="s">
        <v>124</v>
      </c>
    </row>
    <row r="311" spans="1:65" s="2" customFormat="1" ht="24.2" customHeight="1">
      <c r="A311" s="34"/>
      <c r="B311" s="139"/>
      <c r="C311" s="140" t="s">
        <v>831</v>
      </c>
      <c r="D311" s="140" t="s">
        <v>126</v>
      </c>
      <c r="E311" s="141" t="s">
        <v>1526</v>
      </c>
      <c r="F311" s="142" t="s">
        <v>1527</v>
      </c>
      <c r="G311" s="143" t="s">
        <v>142</v>
      </c>
      <c r="H311" s="144">
        <v>7</v>
      </c>
      <c r="I311" s="145"/>
      <c r="J311" s="146">
        <f>ROUND(I311*H311,2)</f>
        <v>0</v>
      </c>
      <c r="K311" s="142" t="s">
        <v>130</v>
      </c>
      <c r="L311" s="35"/>
      <c r="M311" s="147" t="s">
        <v>3</v>
      </c>
      <c r="N311" s="148" t="s">
        <v>39</v>
      </c>
      <c r="O311" s="55"/>
      <c r="P311" s="149">
        <f>O311*H311</f>
        <v>0</v>
      </c>
      <c r="Q311" s="149">
        <v>0</v>
      </c>
      <c r="R311" s="149">
        <f>Q311*H311</f>
        <v>0</v>
      </c>
      <c r="S311" s="149">
        <v>0</v>
      </c>
      <c r="T311" s="150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51" t="s">
        <v>131</v>
      </c>
      <c r="AT311" s="151" t="s">
        <v>126</v>
      </c>
      <c r="AU311" s="151" t="s">
        <v>78</v>
      </c>
      <c r="AY311" s="19" t="s">
        <v>124</v>
      </c>
      <c r="BE311" s="152">
        <f>IF(N311="základní",J311,0)</f>
        <v>0</v>
      </c>
      <c r="BF311" s="152">
        <f>IF(N311="snížená",J311,0)</f>
        <v>0</v>
      </c>
      <c r="BG311" s="152">
        <f>IF(N311="zákl. přenesená",J311,0)</f>
        <v>0</v>
      </c>
      <c r="BH311" s="152">
        <f>IF(N311="sníž. přenesená",J311,0)</f>
        <v>0</v>
      </c>
      <c r="BI311" s="152">
        <f>IF(N311="nulová",J311,0)</f>
        <v>0</v>
      </c>
      <c r="BJ311" s="19" t="s">
        <v>76</v>
      </c>
      <c r="BK311" s="152">
        <f>ROUND(I311*H311,2)</f>
        <v>0</v>
      </c>
      <c r="BL311" s="19" t="s">
        <v>131</v>
      </c>
      <c r="BM311" s="151" t="s">
        <v>1528</v>
      </c>
    </row>
    <row r="312" spans="1:47" s="2" customFormat="1" ht="19.5">
      <c r="A312" s="34"/>
      <c r="B312" s="35"/>
      <c r="C312" s="34"/>
      <c r="D312" s="153" t="s">
        <v>133</v>
      </c>
      <c r="E312" s="34"/>
      <c r="F312" s="154" t="s">
        <v>1529</v>
      </c>
      <c r="G312" s="34"/>
      <c r="H312" s="34"/>
      <c r="I312" s="155"/>
      <c r="J312" s="34"/>
      <c r="K312" s="34"/>
      <c r="L312" s="35"/>
      <c r="M312" s="156"/>
      <c r="N312" s="157"/>
      <c r="O312" s="55"/>
      <c r="P312" s="55"/>
      <c r="Q312" s="55"/>
      <c r="R312" s="55"/>
      <c r="S312" s="55"/>
      <c r="T312" s="56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9" t="s">
        <v>133</v>
      </c>
      <c r="AU312" s="19" t="s">
        <v>78</v>
      </c>
    </row>
    <row r="313" spans="1:47" s="2" customFormat="1" ht="12">
      <c r="A313" s="34"/>
      <c r="B313" s="35"/>
      <c r="C313" s="34"/>
      <c r="D313" s="158" t="s">
        <v>135</v>
      </c>
      <c r="E313" s="34"/>
      <c r="F313" s="159" t="s">
        <v>1530</v>
      </c>
      <c r="G313" s="34"/>
      <c r="H313" s="34"/>
      <c r="I313" s="155"/>
      <c r="J313" s="34"/>
      <c r="K313" s="34"/>
      <c r="L313" s="35"/>
      <c r="M313" s="156"/>
      <c r="N313" s="157"/>
      <c r="O313" s="55"/>
      <c r="P313" s="55"/>
      <c r="Q313" s="55"/>
      <c r="R313" s="55"/>
      <c r="S313" s="55"/>
      <c r="T313" s="56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9" t="s">
        <v>135</v>
      </c>
      <c r="AU313" s="19" t="s">
        <v>78</v>
      </c>
    </row>
    <row r="314" spans="2:51" s="13" customFormat="1" ht="12">
      <c r="B314" s="160"/>
      <c r="D314" s="153" t="s">
        <v>137</v>
      </c>
      <c r="E314" s="161" t="s">
        <v>3</v>
      </c>
      <c r="F314" s="162" t="s">
        <v>1295</v>
      </c>
      <c r="H314" s="161" t="s">
        <v>3</v>
      </c>
      <c r="I314" s="163"/>
      <c r="L314" s="160"/>
      <c r="M314" s="164"/>
      <c r="N314" s="165"/>
      <c r="O314" s="165"/>
      <c r="P314" s="165"/>
      <c r="Q314" s="165"/>
      <c r="R314" s="165"/>
      <c r="S314" s="165"/>
      <c r="T314" s="166"/>
      <c r="AT314" s="161" t="s">
        <v>137</v>
      </c>
      <c r="AU314" s="161" t="s">
        <v>78</v>
      </c>
      <c r="AV314" s="13" t="s">
        <v>76</v>
      </c>
      <c r="AW314" s="13" t="s">
        <v>30</v>
      </c>
      <c r="AX314" s="13" t="s">
        <v>68</v>
      </c>
      <c r="AY314" s="161" t="s">
        <v>124</v>
      </c>
    </row>
    <row r="315" spans="2:51" s="14" customFormat="1" ht="12">
      <c r="B315" s="167"/>
      <c r="D315" s="153" t="s">
        <v>137</v>
      </c>
      <c r="E315" s="168" t="s">
        <v>3</v>
      </c>
      <c r="F315" s="169" t="s">
        <v>171</v>
      </c>
      <c r="H315" s="170">
        <v>7</v>
      </c>
      <c r="I315" s="171"/>
      <c r="L315" s="167"/>
      <c r="M315" s="172"/>
      <c r="N315" s="173"/>
      <c r="O315" s="173"/>
      <c r="P315" s="173"/>
      <c r="Q315" s="173"/>
      <c r="R315" s="173"/>
      <c r="S315" s="173"/>
      <c r="T315" s="174"/>
      <c r="AT315" s="168" t="s">
        <v>137</v>
      </c>
      <c r="AU315" s="168" t="s">
        <v>78</v>
      </c>
      <c r="AV315" s="14" t="s">
        <v>78</v>
      </c>
      <c r="AW315" s="14" t="s">
        <v>30</v>
      </c>
      <c r="AX315" s="14" t="s">
        <v>76</v>
      </c>
      <c r="AY315" s="168" t="s">
        <v>124</v>
      </c>
    </row>
    <row r="316" spans="1:65" s="2" customFormat="1" ht="24.2" customHeight="1">
      <c r="A316" s="34"/>
      <c r="B316" s="139"/>
      <c r="C316" s="140" t="s">
        <v>839</v>
      </c>
      <c r="D316" s="140" t="s">
        <v>126</v>
      </c>
      <c r="E316" s="141" t="s">
        <v>1531</v>
      </c>
      <c r="F316" s="142" t="s">
        <v>1532</v>
      </c>
      <c r="G316" s="143" t="s">
        <v>129</v>
      </c>
      <c r="H316" s="144">
        <v>77</v>
      </c>
      <c r="I316" s="145"/>
      <c r="J316" s="146">
        <f>ROUND(I316*H316,2)</f>
        <v>0</v>
      </c>
      <c r="K316" s="142" t="s">
        <v>130</v>
      </c>
      <c r="L316" s="35"/>
      <c r="M316" s="147" t="s">
        <v>3</v>
      </c>
      <c r="N316" s="148" t="s">
        <v>39</v>
      </c>
      <c r="O316" s="55"/>
      <c r="P316" s="149">
        <f>O316*H316</f>
        <v>0</v>
      </c>
      <c r="Q316" s="149">
        <v>0</v>
      </c>
      <c r="R316" s="149">
        <f>Q316*H316</f>
        <v>0</v>
      </c>
      <c r="S316" s="149">
        <v>0</v>
      </c>
      <c r="T316" s="150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51" t="s">
        <v>131</v>
      </c>
      <c r="AT316" s="151" t="s">
        <v>126</v>
      </c>
      <c r="AU316" s="151" t="s">
        <v>78</v>
      </c>
      <c r="AY316" s="19" t="s">
        <v>124</v>
      </c>
      <c r="BE316" s="152">
        <f>IF(N316="základní",J316,0)</f>
        <v>0</v>
      </c>
      <c r="BF316" s="152">
        <f>IF(N316="snížená",J316,0)</f>
        <v>0</v>
      </c>
      <c r="BG316" s="152">
        <f>IF(N316="zákl. přenesená",J316,0)</f>
        <v>0</v>
      </c>
      <c r="BH316" s="152">
        <f>IF(N316="sníž. přenesená",J316,0)</f>
        <v>0</v>
      </c>
      <c r="BI316" s="152">
        <f>IF(N316="nulová",J316,0)</f>
        <v>0</v>
      </c>
      <c r="BJ316" s="19" t="s">
        <v>76</v>
      </c>
      <c r="BK316" s="152">
        <f>ROUND(I316*H316,2)</f>
        <v>0</v>
      </c>
      <c r="BL316" s="19" t="s">
        <v>131</v>
      </c>
      <c r="BM316" s="151" t="s">
        <v>1533</v>
      </c>
    </row>
    <row r="317" spans="1:47" s="2" customFormat="1" ht="19.5">
      <c r="A317" s="34"/>
      <c r="B317" s="35"/>
      <c r="C317" s="34"/>
      <c r="D317" s="153" t="s">
        <v>133</v>
      </c>
      <c r="E317" s="34"/>
      <c r="F317" s="154" t="s">
        <v>1534</v>
      </c>
      <c r="G317" s="34"/>
      <c r="H317" s="34"/>
      <c r="I317" s="155"/>
      <c r="J317" s="34"/>
      <c r="K317" s="34"/>
      <c r="L317" s="35"/>
      <c r="M317" s="156"/>
      <c r="N317" s="157"/>
      <c r="O317" s="55"/>
      <c r="P317" s="55"/>
      <c r="Q317" s="55"/>
      <c r="R317" s="55"/>
      <c r="S317" s="55"/>
      <c r="T317" s="56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9" t="s">
        <v>133</v>
      </c>
      <c r="AU317" s="19" t="s">
        <v>78</v>
      </c>
    </row>
    <row r="318" spans="1:47" s="2" customFormat="1" ht="12">
      <c r="A318" s="34"/>
      <c r="B318" s="35"/>
      <c r="C318" s="34"/>
      <c r="D318" s="158" t="s">
        <v>135</v>
      </c>
      <c r="E318" s="34"/>
      <c r="F318" s="159" t="s">
        <v>1535</v>
      </c>
      <c r="G318" s="34"/>
      <c r="H318" s="34"/>
      <c r="I318" s="155"/>
      <c r="J318" s="34"/>
      <c r="K318" s="34"/>
      <c r="L318" s="35"/>
      <c r="M318" s="156"/>
      <c r="N318" s="157"/>
      <c r="O318" s="55"/>
      <c r="P318" s="55"/>
      <c r="Q318" s="55"/>
      <c r="R318" s="55"/>
      <c r="S318" s="55"/>
      <c r="T318" s="56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9" t="s">
        <v>135</v>
      </c>
      <c r="AU318" s="19" t="s">
        <v>78</v>
      </c>
    </row>
    <row r="319" spans="2:51" s="13" customFormat="1" ht="12">
      <c r="B319" s="160"/>
      <c r="D319" s="153" t="s">
        <v>137</v>
      </c>
      <c r="E319" s="161" t="s">
        <v>3</v>
      </c>
      <c r="F319" s="162" t="s">
        <v>1536</v>
      </c>
      <c r="H319" s="161" t="s">
        <v>3</v>
      </c>
      <c r="I319" s="163"/>
      <c r="L319" s="160"/>
      <c r="M319" s="164"/>
      <c r="N319" s="165"/>
      <c r="O319" s="165"/>
      <c r="P319" s="165"/>
      <c r="Q319" s="165"/>
      <c r="R319" s="165"/>
      <c r="S319" s="165"/>
      <c r="T319" s="166"/>
      <c r="AT319" s="161" t="s">
        <v>137</v>
      </c>
      <c r="AU319" s="161" t="s">
        <v>78</v>
      </c>
      <c r="AV319" s="13" t="s">
        <v>76</v>
      </c>
      <c r="AW319" s="13" t="s">
        <v>30</v>
      </c>
      <c r="AX319" s="13" t="s">
        <v>68</v>
      </c>
      <c r="AY319" s="161" t="s">
        <v>124</v>
      </c>
    </row>
    <row r="320" spans="2:51" s="14" customFormat="1" ht="12">
      <c r="B320" s="167"/>
      <c r="D320" s="153" t="s">
        <v>137</v>
      </c>
      <c r="E320" s="168" t="s">
        <v>3</v>
      </c>
      <c r="F320" s="169" t="s">
        <v>196</v>
      </c>
      <c r="H320" s="170">
        <v>11</v>
      </c>
      <c r="I320" s="171"/>
      <c r="L320" s="167"/>
      <c r="M320" s="172"/>
      <c r="N320" s="173"/>
      <c r="O320" s="173"/>
      <c r="P320" s="173"/>
      <c r="Q320" s="173"/>
      <c r="R320" s="173"/>
      <c r="S320" s="173"/>
      <c r="T320" s="174"/>
      <c r="AT320" s="168" t="s">
        <v>137</v>
      </c>
      <c r="AU320" s="168" t="s">
        <v>78</v>
      </c>
      <c r="AV320" s="14" t="s">
        <v>78</v>
      </c>
      <c r="AW320" s="14" t="s">
        <v>30</v>
      </c>
      <c r="AX320" s="14" t="s">
        <v>68</v>
      </c>
      <c r="AY320" s="168" t="s">
        <v>124</v>
      </c>
    </row>
    <row r="321" spans="2:51" s="13" customFormat="1" ht="12">
      <c r="B321" s="160"/>
      <c r="D321" s="153" t="s">
        <v>137</v>
      </c>
      <c r="E321" s="161" t="s">
        <v>3</v>
      </c>
      <c r="F321" s="162" t="s">
        <v>1537</v>
      </c>
      <c r="H321" s="161" t="s">
        <v>3</v>
      </c>
      <c r="I321" s="163"/>
      <c r="L321" s="160"/>
      <c r="M321" s="164"/>
      <c r="N321" s="165"/>
      <c r="O321" s="165"/>
      <c r="P321" s="165"/>
      <c r="Q321" s="165"/>
      <c r="R321" s="165"/>
      <c r="S321" s="165"/>
      <c r="T321" s="166"/>
      <c r="AT321" s="161" t="s">
        <v>137</v>
      </c>
      <c r="AU321" s="161" t="s">
        <v>78</v>
      </c>
      <c r="AV321" s="13" t="s">
        <v>76</v>
      </c>
      <c r="AW321" s="13" t="s">
        <v>30</v>
      </c>
      <c r="AX321" s="13" t="s">
        <v>68</v>
      </c>
      <c r="AY321" s="161" t="s">
        <v>124</v>
      </c>
    </row>
    <row r="322" spans="2:51" s="14" customFormat="1" ht="12">
      <c r="B322" s="167"/>
      <c r="D322" s="153" t="s">
        <v>137</v>
      </c>
      <c r="E322" s="168" t="s">
        <v>3</v>
      </c>
      <c r="F322" s="169" t="s">
        <v>1347</v>
      </c>
      <c r="H322" s="170">
        <v>66</v>
      </c>
      <c r="I322" s="171"/>
      <c r="L322" s="167"/>
      <c r="M322" s="172"/>
      <c r="N322" s="173"/>
      <c r="O322" s="173"/>
      <c r="P322" s="173"/>
      <c r="Q322" s="173"/>
      <c r="R322" s="173"/>
      <c r="S322" s="173"/>
      <c r="T322" s="174"/>
      <c r="AT322" s="168" t="s">
        <v>137</v>
      </c>
      <c r="AU322" s="168" t="s">
        <v>78</v>
      </c>
      <c r="AV322" s="14" t="s">
        <v>78</v>
      </c>
      <c r="AW322" s="14" t="s">
        <v>30</v>
      </c>
      <c r="AX322" s="14" t="s">
        <v>68</v>
      </c>
      <c r="AY322" s="168" t="s">
        <v>124</v>
      </c>
    </row>
    <row r="323" spans="2:51" s="15" customFormat="1" ht="12">
      <c r="B323" s="189"/>
      <c r="D323" s="153" t="s">
        <v>137</v>
      </c>
      <c r="E323" s="190" t="s">
        <v>3</v>
      </c>
      <c r="F323" s="191" t="s">
        <v>217</v>
      </c>
      <c r="H323" s="192">
        <v>77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137</v>
      </c>
      <c r="AU323" s="190" t="s">
        <v>78</v>
      </c>
      <c r="AV323" s="15" t="s">
        <v>131</v>
      </c>
      <c r="AW323" s="15" t="s">
        <v>30</v>
      </c>
      <c r="AX323" s="15" t="s">
        <v>76</v>
      </c>
      <c r="AY323" s="190" t="s">
        <v>124</v>
      </c>
    </row>
    <row r="324" spans="1:65" s="2" customFormat="1" ht="16.5" customHeight="1">
      <c r="A324" s="34"/>
      <c r="B324" s="139"/>
      <c r="C324" s="175" t="s">
        <v>845</v>
      </c>
      <c r="D324" s="175" t="s">
        <v>158</v>
      </c>
      <c r="E324" s="176" t="s">
        <v>1538</v>
      </c>
      <c r="F324" s="177" t="s">
        <v>1539</v>
      </c>
      <c r="G324" s="178" t="s">
        <v>245</v>
      </c>
      <c r="H324" s="179">
        <v>7.7</v>
      </c>
      <c r="I324" s="180"/>
      <c r="J324" s="181">
        <f>ROUND(I324*H324,2)</f>
        <v>0</v>
      </c>
      <c r="K324" s="177" t="s">
        <v>3</v>
      </c>
      <c r="L324" s="182"/>
      <c r="M324" s="183" t="s">
        <v>3</v>
      </c>
      <c r="N324" s="184" t="s">
        <v>39</v>
      </c>
      <c r="O324" s="55"/>
      <c r="P324" s="149">
        <f>O324*H324</f>
        <v>0</v>
      </c>
      <c r="Q324" s="149">
        <v>0</v>
      </c>
      <c r="R324" s="149">
        <f>Q324*H324</f>
        <v>0</v>
      </c>
      <c r="S324" s="149">
        <v>0</v>
      </c>
      <c r="T324" s="150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51" t="s">
        <v>162</v>
      </c>
      <c r="AT324" s="151" t="s">
        <v>158</v>
      </c>
      <c r="AU324" s="151" t="s">
        <v>78</v>
      </c>
      <c r="AY324" s="19" t="s">
        <v>124</v>
      </c>
      <c r="BE324" s="152">
        <f>IF(N324="základní",J324,0)</f>
        <v>0</v>
      </c>
      <c r="BF324" s="152">
        <f>IF(N324="snížená",J324,0)</f>
        <v>0</v>
      </c>
      <c r="BG324" s="152">
        <f>IF(N324="zákl. přenesená",J324,0)</f>
        <v>0</v>
      </c>
      <c r="BH324" s="152">
        <f>IF(N324="sníž. přenesená",J324,0)</f>
        <v>0</v>
      </c>
      <c r="BI324" s="152">
        <f>IF(N324="nulová",J324,0)</f>
        <v>0</v>
      </c>
      <c r="BJ324" s="19" t="s">
        <v>76</v>
      </c>
      <c r="BK324" s="152">
        <f>ROUND(I324*H324,2)</f>
        <v>0</v>
      </c>
      <c r="BL324" s="19" t="s">
        <v>131</v>
      </c>
      <c r="BM324" s="151" t="s">
        <v>1540</v>
      </c>
    </row>
    <row r="325" spans="1:47" s="2" customFormat="1" ht="12">
      <c r="A325" s="34"/>
      <c r="B325" s="35"/>
      <c r="C325" s="34"/>
      <c r="D325" s="153" t="s">
        <v>133</v>
      </c>
      <c r="E325" s="34"/>
      <c r="F325" s="154" t="s">
        <v>1539</v>
      </c>
      <c r="G325" s="34"/>
      <c r="H325" s="34"/>
      <c r="I325" s="155"/>
      <c r="J325" s="34"/>
      <c r="K325" s="34"/>
      <c r="L325" s="35"/>
      <c r="M325" s="156"/>
      <c r="N325" s="157"/>
      <c r="O325" s="55"/>
      <c r="P325" s="55"/>
      <c r="Q325" s="55"/>
      <c r="R325" s="55"/>
      <c r="S325" s="55"/>
      <c r="T325" s="56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9" t="s">
        <v>133</v>
      </c>
      <c r="AU325" s="19" t="s">
        <v>78</v>
      </c>
    </row>
    <row r="326" spans="1:65" s="2" customFormat="1" ht="21.75" customHeight="1">
      <c r="A326" s="34"/>
      <c r="B326" s="139"/>
      <c r="C326" s="140" t="s">
        <v>1541</v>
      </c>
      <c r="D326" s="140" t="s">
        <v>126</v>
      </c>
      <c r="E326" s="141" t="s">
        <v>1542</v>
      </c>
      <c r="F326" s="142" t="s">
        <v>1543</v>
      </c>
      <c r="G326" s="143" t="s">
        <v>129</v>
      </c>
      <c r="H326" s="144">
        <v>412</v>
      </c>
      <c r="I326" s="145"/>
      <c r="J326" s="146">
        <f>ROUND(I326*H326,2)</f>
        <v>0</v>
      </c>
      <c r="K326" s="142" t="s">
        <v>130</v>
      </c>
      <c r="L326" s="35"/>
      <c r="M326" s="147" t="s">
        <v>3</v>
      </c>
      <c r="N326" s="148" t="s">
        <v>39</v>
      </c>
      <c r="O326" s="55"/>
      <c r="P326" s="149">
        <f>O326*H326</f>
        <v>0</v>
      </c>
      <c r="Q326" s="149">
        <v>0</v>
      </c>
      <c r="R326" s="149">
        <f>Q326*H326</f>
        <v>0</v>
      </c>
      <c r="S326" s="149">
        <v>0</v>
      </c>
      <c r="T326" s="150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51" t="s">
        <v>131</v>
      </c>
      <c r="AT326" s="151" t="s">
        <v>126</v>
      </c>
      <c r="AU326" s="151" t="s">
        <v>78</v>
      </c>
      <c r="AY326" s="19" t="s">
        <v>124</v>
      </c>
      <c r="BE326" s="152">
        <f>IF(N326="základní",J326,0)</f>
        <v>0</v>
      </c>
      <c r="BF326" s="152">
        <f>IF(N326="snížená",J326,0)</f>
        <v>0</v>
      </c>
      <c r="BG326" s="152">
        <f>IF(N326="zákl. přenesená",J326,0)</f>
        <v>0</v>
      </c>
      <c r="BH326" s="152">
        <f>IF(N326="sníž. přenesená",J326,0)</f>
        <v>0</v>
      </c>
      <c r="BI326" s="152">
        <f>IF(N326="nulová",J326,0)</f>
        <v>0</v>
      </c>
      <c r="BJ326" s="19" t="s">
        <v>76</v>
      </c>
      <c r="BK326" s="152">
        <f>ROUND(I326*H326,2)</f>
        <v>0</v>
      </c>
      <c r="BL326" s="19" t="s">
        <v>131</v>
      </c>
      <c r="BM326" s="151" t="s">
        <v>1544</v>
      </c>
    </row>
    <row r="327" spans="1:47" s="2" customFormat="1" ht="12">
      <c r="A327" s="34"/>
      <c r="B327" s="35"/>
      <c r="C327" s="34"/>
      <c r="D327" s="153" t="s">
        <v>133</v>
      </c>
      <c r="E327" s="34"/>
      <c r="F327" s="154" t="s">
        <v>1545</v>
      </c>
      <c r="G327" s="34"/>
      <c r="H327" s="34"/>
      <c r="I327" s="155"/>
      <c r="J327" s="34"/>
      <c r="K327" s="34"/>
      <c r="L327" s="35"/>
      <c r="M327" s="156"/>
      <c r="N327" s="157"/>
      <c r="O327" s="55"/>
      <c r="P327" s="55"/>
      <c r="Q327" s="55"/>
      <c r="R327" s="55"/>
      <c r="S327" s="55"/>
      <c r="T327" s="56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9" t="s">
        <v>133</v>
      </c>
      <c r="AU327" s="19" t="s">
        <v>78</v>
      </c>
    </row>
    <row r="328" spans="1:47" s="2" customFormat="1" ht="12">
      <c r="A328" s="34"/>
      <c r="B328" s="35"/>
      <c r="C328" s="34"/>
      <c r="D328" s="158" t="s">
        <v>135</v>
      </c>
      <c r="E328" s="34"/>
      <c r="F328" s="159" t="s">
        <v>1546</v>
      </c>
      <c r="G328" s="34"/>
      <c r="H328" s="34"/>
      <c r="I328" s="155"/>
      <c r="J328" s="34"/>
      <c r="K328" s="34"/>
      <c r="L328" s="35"/>
      <c r="M328" s="156"/>
      <c r="N328" s="157"/>
      <c r="O328" s="55"/>
      <c r="P328" s="55"/>
      <c r="Q328" s="55"/>
      <c r="R328" s="55"/>
      <c r="S328" s="55"/>
      <c r="T328" s="56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9" t="s">
        <v>135</v>
      </c>
      <c r="AU328" s="19" t="s">
        <v>78</v>
      </c>
    </row>
    <row r="329" spans="2:51" s="13" customFormat="1" ht="12">
      <c r="B329" s="160"/>
      <c r="D329" s="153" t="s">
        <v>137</v>
      </c>
      <c r="E329" s="161" t="s">
        <v>3</v>
      </c>
      <c r="F329" s="162" t="s">
        <v>1283</v>
      </c>
      <c r="H329" s="161" t="s">
        <v>3</v>
      </c>
      <c r="I329" s="163"/>
      <c r="L329" s="160"/>
      <c r="M329" s="164"/>
      <c r="N329" s="165"/>
      <c r="O329" s="165"/>
      <c r="P329" s="165"/>
      <c r="Q329" s="165"/>
      <c r="R329" s="165"/>
      <c r="S329" s="165"/>
      <c r="T329" s="166"/>
      <c r="AT329" s="161" t="s">
        <v>137</v>
      </c>
      <c r="AU329" s="161" t="s">
        <v>78</v>
      </c>
      <c r="AV329" s="13" t="s">
        <v>76</v>
      </c>
      <c r="AW329" s="13" t="s">
        <v>30</v>
      </c>
      <c r="AX329" s="13" t="s">
        <v>68</v>
      </c>
      <c r="AY329" s="161" t="s">
        <v>124</v>
      </c>
    </row>
    <row r="330" spans="2:51" s="14" customFormat="1" ht="12">
      <c r="B330" s="167"/>
      <c r="D330" s="153" t="s">
        <v>137</v>
      </c>
      <c r="E330" s="168" t="s">
        <v>3</v>
      </c>
      <c r="F330" s="169" t="s">
        <v>1284</v>
      </c>
      <c r="H330" s="170">
        <v>412</v>
      </c>
      <c r="I330" s="171"/>
      <c r="L330" s="167"/>
      <c r="M330" s="172"/>
      <c r="N330" s="173"/>
      <c r="O330" s="173"/>
      <c r="P330" s="173"/>
      <c r="Q330" s="173"/>
      <c r="R330" s="173"/>
      <c r="S330" s="173"/>
      <c r="T330" s="174"/>
      <c r="AT330" s="168" t="s">
        <v>137</v>
      </c>
      <c r="AU330" s="168" t="s">
        <v>78</v>
      </c>
      <c r="AV330" s="14" t="s">
        <v>78</v>
      </c>
      <c r="AW330" s="14" t="s">
        <v>30</v>
      </c>
      <c r="AX330" s="14" t="s">
        <v>76</v>
      </c>
      <c r="AY330" s="168" t="s">
        <v>124</v>
      </c>
    </row>
    <row r="331" spans="1:65" s="2" customFormat="1" ht="21.75" customHeight="1">
      <c r="A331" s="34"/>
      <c r="B331" s="139"/>
      <c r="C331" s="140" t="s">
        <v>1547</v>
      </c>
      <c r="D331" s="140" t="s">
        <v>126</v>
      </c>
      <c r="E331" s="141" t="s">
        <v>1548</v>
      </c>
      <c r="F331" s="142" t="s">
        <v>1549</v>
      </c>
      <c r="G331" s="143" t="s">
        <v>129</v>
      </c>
      <c r="H331" s="144">
        <v>68.275</v>
      </c>
      <c r="I331" s="145"/>
      <c r="J331" s="146">
        <f>ROUND(I331*H331,2)</f>
        <v>0</v>
      </c>
      <c r="K331" s="142" t="s">
        <v>130</v>
      </c>
      <c r="L331" s="35"/>
      <c r="M331" s="147" t="s">
        <v>3</v>
      </c>
      <c r="N331" s="148" t="s">
        <v>39</v>
      </c>
      <c r="O331" s="55"/>
      <c r="P331" s="149">
        <f>O331*H331</f>
        <v>0</v>
      </c>
      <c r="Q331" s="149">
        <v>0</v>
      </c>
      <c r="R331" s="149">
        <f>Q331*H331</f>
        <v>0</v>
      </c>
      <c r="S331" s="149">
        <v>0</v>
      </c>
      <c r="T331" s="150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51" t="s">
        <v>131</v>
      </c>
      <c r="AT331" s="151" t="s">
        <v>126</v>
      </c>
      <c r="AU331" s="151" t="s">
        <v>78</v>
      </c>
      <c r="AY331" s="19" t="s">
        <v>124</v>
      </c>
      <c r="BE331" s="152">
        <f>IF(N331="základní",J331,0)</f>
        <v>0</v>
      </c>
      <c r="BF331" s="152">
        <f>IF(N331="snížená",J331,0)</f>
        <v>0</v>
      </c>
      <c r="BG331" s="152">
        <f>IF(N331="zákl. přenesená",J331,0)</f>
        <v>0</v>
      </c>
      <c r="BH331" s="152">
        <f>IF(N331="sníž. přenesená",J331,0)</f>
        <v>0</v>
      </c>
      <c r="BI331" s="152">
        <f>IF(N331="nulová",J331,0)</f>
        <v>0</v>
      </c>
      <c r="BJ331" s="19" t="s">
        <v>76</v>
      </c>
      <c r="BK331" s="152">
        <f>ROUND(I331*H331,2)</f>
        <v>0</v>
      </c>
      <c r="BL331" s="19" t="s">
        <v>131</v>
      </c>
      <c r="BM331" s="151" t="s">
        <v>1550</v>
      </c>
    </row>
    <row r="332" spans="1:47" s="2" customFormat="1" ht="12">
      <c r="A332" s="34"/>
      <c r="B332" s="35"/>
      <c r="C332" s="34"/>
      <c r="D332" s="153" t="s">
        <v>133</v>
      </c>
      <c r="E332" s="34"/>
      <c r="F332" s="154" t="s">
        <v>1551</v>
      </c>
      <c r="G332" s="34"/>
      <c r="H332" s="34"/>
      <c r="I332" s="155"/>
      <c r="J332" s="34"/>
      <c r="K332" s="34"/>
      <c r="L332" s="35"/>
      <c r="M332" s="156"/>
      <c r="N332" s="157"/>
      <c r="O332" s="55"/>
      <c r="P332" s="55"/>
      <c r="Q332" s="55"/>
      <c r="R332" s="55"/>
      <c r="S332" s="55"/>
      <c r="T332" s="56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9" t="s">
        <v>133</v>
      </c>
      <c r="AU332" s="19" t="s">
        <v>78</v>
      </c>
    </row>
    <row r="333" spans="1:47" s="2" customFormat="1" ht="12">
      <c r="A333" s="34"/>
      <c r="B333" s="35"/>
      <c r="C333" s="34"/>
      <c r="D333" s="158" t="s">
        <v>135</v>
      </c>
      <c r="E333" s="34"/>
      <c r="F333" s="159" t="s">
        <v>1552</v>
      </c>
      <c r="G333" s="34"/>
      <c r="H333" s="34"/>
      <c r="I333" s="155"/>
      <c r="J333" s="34"/>
      <c r="K333" s="34"/>
      <c r="L333" s="35"/>
      <c r="M333" s="156"/>
      <c r="N333" s="157"/>
      <c r="O333" s="55"/>
      <c r="P333" s="55"/>
      <c r="Q333" s="55"/>
      <c r="R333" s="55"/>
      <c r="S333" s="55"/>
      <c r="T333" s="56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9" t="s">
        <v>135</v>
      </c>
      <c r="AU333" s="19" t="s">
        <v>78</v>
      </c>
    </row>
    <row r="334" spans="2:51" s="13" customFormat="1" ht="12">
      <c r="B334" s="160"/>
      <c r="D334" s="153" t="s">
        <v>137</v>
      </c>
      <c r="E334" s="161" t="s">
        <v>3</v>
      </c>
      <c r="F334" s="162" t="s">
        <v>1508</v>
      </c>
      <c r="H334" s="161" t="s">
        <v>3</v>
      </c>
      <c r="I334" s="163"/>
      <c r="L334" s="160"/>
      <c r="M334" s="164"/>
      <c r="N334" s="165"/>
      <c r="O334" s="165"/>
      <c r="P334" s="165"/>
      <c r="Q334" s="165"/>
      <c r="R334" s="165"/>
      <c r="S334" s="165"/>
      <c r="T334" s="166"/>
      <c r="AT334" s="161" t="s">
        <v>137</v>
      </c>
      <c r="AU334" s="161" t="s">
        <v>78</v>
      </c>
      <c r="AV334" s="13" t="s">
        <v>76</v>
      </c>
      <c r="AW334" s="13" t="s">
        <v>30</v>
      </c>
      <c r="AX334" s="13" t="s">
        <v>68</v>
      </c>
      <c r="AY334" s="161" t="s">
        <v>124</v>
      </c>
    </row>
    <row r="335" spans="2:51" s="14" customFormat="1" ht="12">
      <c r="B335" s="167"/>
      <c r="D335" s="153" t="s">
        <v>137</v>
      </c>
      <c r="E335" s="168" t="s">
        <v>3</v>
      </c>
      <c r="F335" s="169" t="s">
        <v>1347</v>
      </c>
      <c r="H335" s="170">
        <v>66</v>
      </c>
      <c r="I335" s="171"/>
      <c r="L335" s="167"/>
      <c r="M335" s="172"/>
      <c r="N335" s="173"/>
      <c r="O335" s="173"/>
      <c r="P335" s="173"/>
      <c r="Q335" s="173"/>
      <c r="R335" s="173"/>
      <c r="S335" s="173"/>
      <c r="T335" s="174"/>
      <c r="AT335" s="168" t="s">
        <v>137</v>
      </c>
      <c r="AU335" s="168" t="s">
        <v>78</v>
      </c>
      <c r="AV335" s="14" t="s">
        <v>78</v>
      </c>
      <c r="AW335" s="14" t="s">
        <v>30</v>
      </c>
      <c r="AX335" s="14" t="s">
        <v>68</v>
      </c>
      <c r="AY335" s="168" t="s">
        <v>124</v>
      </c>
    </row>
    <row r="336" spans="2:51" s="13" customFormat="1" ht="12">
      <c r="B336" s="160"/>
      <c r="D336" s="153" t="s">
        <v>137</v>
      </c>
      <c r="E336" s="161" t="s">
        <v>3</v>
      </c>
      <c r="F336" s="162" t="s">
        <v>1553</v>
      </c>
      <c r="H336" s="161" t="s">
        <v>3</v>
      </c>
      <c r="I336" s="163"/>
      <c r="L336" s="160"/>
      <c r="M336" s="164"/>
      <c r="N336" s="165"/>
      <c r="O336" s="165"/>
      <c r="P336" s="165"/>
      <c r="Q336" s="165"/>
      <c r="R336" s="165"/>
      <c r="S336" s="165"/>
      <c r="T336" s="166"/>
      <c r="AT336" s="161" t="s">
        <v>137</v>
      </c>
      <c r="AU336" s="161" t="s">
        <v>78</v>
      </c>
      <c r="AV336" s="13" t="s">
        <v>76</v>
      </c>
      <c r="AW336" s="13" t="s">
        <v>30</v>
      </c>
      <c r="AX336" s="13" t="s">
        <v>68</v>
      </c>
      <c r="AY336" s="161" t="s">
        <v>124</v>
      </c>
    </row>
    <row r="337" spans="2:51" s="14" customFormat="1" ht="12">
      <c r="B337" s="167"/>
      <c r="D337" s="153" t="s">
        <v>137</v>
      </c>
      <c r="E337" s="168" t="s">
        <v>3</v>
      </c>
      <c r="F337" s="169" t="s">
        <v>1554</v>
      </c>
      <c r="H337" s="170">
        <v>2.275</v>
      </c>
      <c r="I337" s="171"/>
      <c r="L337" s="167"/>
      <c r="M337" s="172"/>
      <c r="N337" s="173"/>
      <c r="O337" s="173"/>
      <c r="P337" s="173"/>
      <c r="Q337" s="173"/>
      <c r="R337" s="173"/>
      <c r="S337" s="173"/>
      <c r="T337" s="174"/>
      <c r="AT337" s="168" t="s">
        <v>137</v>
      </c>
      <c r="AU337" s="168" t="s">
        <v>78</v>
      </c>
      <c r="AV337" s="14" t="s">
        <v>78</v>
      </c>
      <c r="AW337" s="14" t="s">
        <v>30</v>
      </c>
      <c r="AX337" s="14" t="s">
        <v>68</v>
      </c>
      <c r="AY337" s="168" t="s">
        <v>124</v>
      </c>
    </row>
    <row r="338" spans="2:51" s="15" customFormat="1" ht="12">
      <c r="B338" s="189"/>
      <c r="D338" s="153" t="s">
        <v>137</v>
      </c>
      <c r="E338" s="190" t="s">
        <v>3</v>
      </c>
      <c r="F338" s="191" t="s">
        <v>217</v>
      </c>
      <c r="H338" s="192">
        <v>68.275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137</v>
      </c>
      <c r="AU338" s="190" t="s">
        <v>78</v>
      </c>
      <c r="AV338" s="15" t="s">
        <v>131</v>
      </c>
      <c r="AW338" s="15" t="s">
        <v>30</v>
      </c>
      <c r="AX338" s="15" t="s">
        <v>76</v>
      </c>
      <c r="AY338" s="190" t="s">
        <v>124</v>
      </c>
    </row>
    <row r="339" spans="1:65" s="2" customFormat="1" ht="21.75" customHeight="1">
      <c r="A339" s="34"/>
      <c r="B339" s="139"/>
      <c r="C339" s="140" t="s">
        <v>1555</v>
      </c>
      <c r="D339" s="140" t="s">
        <v>126</v>
      </c>
      <c r="E339" s="141" t="s">
        <v>1556</v>
      </c>
      <c r="F339" s="142" t="s">
        <v>1557</v>
      </c>
      <c r="G339" s="143" t="s">
        <v>129</v>
      </c>
      <c r="H339" s="144">
        <v>68.275</v>
      </c>
      <c r="I339" s="145"/>
      <c r="J339" s="146">
        <f>ROUND(I339*H339,2)</f>
        <v>0</v>
      </c>
      <c r="K339" s="142" t="s">
        <v>130</v>
      </c>
      <c r="L339" s="35"/>
      <c r="M339" s="147" t="s">
        <v>3</v>
      </c>
      <c r="N339" s="148" t="s">
        <v>39</v>
      </c>
      <c r="O339" s="55"/>
      <c r="P339" s="149">
        <f>O339*H339</f>
        <v>0</v>
      </c>
      <c r="Q339" s="149">
        <v>0</v>
      </c>
      <c r="R339" s="149">
        <f>Q339*H339</f>
        <v>0</v>
      </c>
      <c r="S339" s="149">
        <v>0</v>
      </c>
      <c r="T339" s="150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151" t="s">
        <v>131</v>
      </c>
      <c r="AT339" s="151" t="s">
        <v>126</v>
      </c>
      <c r="AU339" s="151" t="s">
        <v>78</v>
      </c>
      <c r="AY339" s="19" t="s">
        <v>124</v>
      </c>
      <c r="BE339" s="152">
        <f>IF(N339="základní",J339,0)</f>
        <v>0</v>
      </c>
      <c r="BF339" s="152">
        <f>IF(N339="snížená",J339,0)</f>
        <v>0</v>
      </c>
      <c r="BG339" s="152">
        <f>IF(N339="zákl. přenesená",J339,0)</f>
        <v>0</v>
      </c>
      <c r="BH339" s="152">
        <f>IF(N339="sníž. přenesená",J339,0)</f>
        <v>0</v>
      </c>
      <c r="BI339" s="152">
        <f>IF(N339="nulová",J339,0)</f>
        <v>0</v>
      </c>
      <c r="BJ339" s="19" t="s">
        <v>76</v>
      </c>
      <c r="BK339" s="152">
        <f>ROUND(I339*H339,2)</f>
        <v>0</v>
      </c>
      <c r="BL339" s="19" t="s">
        <v>131</v>
      </c>
      <c r="BM339" s="151" t="s">
        <v>1558</v>
      </c>
    </row>
    <row r="340" spans="1:47" s="2" customFormat="1" ht="12">
      <c r="A340" s="34"/>
      <c r="B340" s="35"/>
      <c r="C340" s="34"/>
      <c r="D340" s="153" t="s">
        <v>133</v>
      </c>
      <c r="E340" s="34"/>
      <c r="F340" s="154" t="s">
        <v>1559</v>
      </c>
      <c r="G340" s="34"/>
      <c r="H340" s="34"/>
      <c r="I340" s="155"/>
      <c r="J340" s="34"/>
      <c r="K340" s="34"/>
      <c r="L340" s="35"/>
      <c r="M340" s="156"/>
      <c r="N340" s="157"/>
      <c r="O340" s="55"/>
      <c r="P340" s="55"/>
      <c r="Q340" s="55"/>
      <c r="R340" s="55"/>
      <c r="S340" s="55"/>
      <c r="T340" s="56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9" t="s">
        <v>133</v>
      </c>
      <c r="AU340" s="19" t="s">
        <v>78</v>
      </c>
    </row>
    <row r="341" spans="1:47" s="2" customFormat="1" ht="12">
      <c r="A341" s="34"/>
      <c r="B341" s="35"/>
      <c r="C341" s="34"/>
      <c r="D341" s="158" t="s">
        <v>135</v>
      </c>
      <c r="E341" s="34"/>
      <c r="F341" s="159" t="s">
        <v>1560</v>
      </c>
      <c r="G341" s="34"/>
      <c r="H341" s="34"/>
      <c r="I341" s="155"/>
      <c r="J341" s="34"/>
      <c r="K341" s="34"/>
      <c r="L341" s="35"/>
      <c r="M341" s="156"/>
      <c r="N341" s="157"/>
      <c r="O341" s="55"/>
      <c r="P341" s="55"/>
      <c r="Q341" s="55"/>
      <c r="R341" s="55"/>
      <c r="S341" s="55"/>
      <c r="T341" s="56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9" t="s">
        <v>135</v>
      </c>
      <c r="AU341" s="19" t="s">
        <v>78</v>
      </c>
    </row>
    <row r="342" spans="2:51" s="13" customFormat="1" ht="12">
      <c r="B342" s="160"/>
      <c r="D342" s="153" t="s">
        <v>137</v>
      </c>
      <c r="E342" s="161" t="s">
        <v>3</v>
      </c>
      <c r="F342" s="162" t="s">
        <v>1508</v>
      </c>
      <c r="H342" s="161" t="s">
        <v>3</v>
      </c>
      <c r="I342" s="163"/>
      <c r="L342" s="160"/>
      <c r="M342" s="164"/>
      <c r="N342" s="165"/>
      <c r="O342" s="165"/>
      <c r="P342" s="165"/>
      <c r="Q342" s="165"/>
      <c r="R342" s="165"/>
      <c r="S342" s="165"/>
      <c r="T342" s="166"/>
      <c r="AT342" s="161" t="s">
        <v>137</v>
      </c>
      <c r="AU342" s="161" t="s">
        <v>78</v>
      </c>
      <c r="AV342" s="13" t="s">
        <v>76</v>
      </c>
      <c r="AW342" s="13" t="s">
        <v>30</v>
      </c>
      <c r="AX342" s="13" t="s">
        <v>68</v>
      </c>
      <c r="AY342" s="161" t="s">
        <v>124</v>
      </c>
    </row>
    <row r="343" spans="2:51" s="14" customFormat="1" ht="12">
      <c r="B343" s="167"/>
      <c r="D343" s="153" t="s">
        <v>137</v>
      </c>
      <c r="E343" s="168" t="s">
        <v>3</v>
      </c>
      <c r="F343" s="169" t="s">
        <v>1347</v>
      </c>
      <c r="H343" s="170">
        <v>66</v>
      </c>
      <c r="I343" s="171"/>
      <c r="L343" s="167"/>
      <c r="M343" s="172"/>
      <c r="N343" s="173"/>
      <c r="O343" s="173"/>
      <c r="P343" s="173"/>
      <c r="Q343" s="173"/>
      <c r="R343" s="173"/>
      <c r="S343" s="173"/>
      <c r="T343" s="174"/>
      <c r="AT343" s="168" t="s">
        <v>137</v>
      </c>
      <c r="AU343" s="168" t="s">
        <v>78</v>
      </c>
      <c r="AV343" s="14" t="s">
        <v>78</v>
      </c>
      <c r="AW343" s="14" t="s">
        <v>30</v>
      </c>
      <c r="AX343" s="14" t="s">
        <v>68</v>
      </c>
      <c r="AY343" s="168" t="s">
        <v>124</v>
      </c>
    </row>
    <row r="344" spans="2:51" s="13" customFormat="1" ht="12">
      <c r="B344" s="160"/>
      <c r="D344" s="153" t="s">
        <v>137</v>
      </c>
      <c r="E344" s="161" t="s">
        <v>3</v>
      </c>
      <c r="F344" s="162" t="s">
        <v>1553</v>
      </c>
      <c r="H344" s="161" t="s">
        <v>3</v>
      </c>
      <c r="I344" s="163"/>
      <c r="L344" s="160"/>
      <c r="M344" s="164"/>
      <c r="N344" s="165"/>
      <c r="O344" s="165"/>
      <c r="P344" s="165"/>
      <c r="Q344" s="165"/>
      <c r="R344" s="165"/>
      <c r="S344" s="165"/>
      <c r="T344" s="166"/>
      <c r="AT344" s="161" t="s">
        <v>137</v>
      </c>
      <c r="AU344" s="161" t="s">
        <v>78</v>
      </c>
      <c r="AV344" s="13" t="s">
        <v>76</v>
      </c>
      <c r="AW344" s="13" t="s">
        <v>30</v>
      </c>
      <c r="AX344" s="13" t="s">
        <v>68</v>
      </c>
      <c r="AY344" s="161" t="s">
        <v>124</v>
      </c>
    </row>
    <row r="345" spans="2:51" s="14" customFormat="1" ht="12">
      <c r="B345" s="167"/>
      <c r="D345" s="153" t="s">
        <v>137</v>
      </c>
      <c r="E345" s="168" t="s">
        <v>3</v>
      </c>
      <c r="F345" s="169" t="s">
        <v>1554</v>
      </c>
      <c r="H345" s="170">
        <v>2.275</v>
      </c>
      <c r="I345" s="171"/>
      <c r="L345" s="167"/>
      <c r="M345" s="172"/>
      <c r="N345" s="173"/>
      <c r="O345" s="173"/>
      <c r="P345" s="173"/>
      <c r="Q345" s="173"/>
      <c r="R345" s="173"/>
      <c r="S345" s="173"/>
      <c r="T345" s="174"/>
      <c r="AT345" s="168" t="s">
        <v>137</v>
      </c>
      <c r="AU345" s="168" t="s">
        <v>78</v>
      </c>
      <c r="AV345" s="14" t="s">
        <v>78</v>
      </c>
      <c r="AW345" s="14" t="s">
        <v>30</v>
      </c>
      <c r="AX345" s="14" t="s">
        <v>68</v>
      </c>
      <c r="AY345" s="168" t="s">
        <v>124</v>
      </c>
    </row>
    <row r="346" spans="2:51" s="15" customFormat="1" ht="12">
      <c r="B346" s="189"/>
      <c r="D346" s="153" t="s">
        <v>137</v>
      </c>
      <c r="E346" s="190" t="s">
        <v>3</v>
      </c>
      <c r="F346" s="191" t="s">
        <v>217</v>
      </c>
      <c r="H346" s="192">
        <v>68.275</v>
      </c>
      <c r="I346" s="193"/>
      <c r="L346" s="189"/>
      <c r="M346" s="194"/>
      <c r="N346" s="195"/>
      <c r="O346" s="195"/>
      <c r="P346" s="195"/>
      <c r="Q346" s="195"/>
      <c r="R346" s="195"/>
      <c r="S346" s="195"/>
      <c r="T346" s="196"/>
      <c r="AT346" s="190" t="s">
        <v>137</v>
      </c>
      <c r="AU346" s="190" t="s">
        <v>78</v>
      </c>
      <c r="AV346" s="15" t="s">
        <v>131</v>
      </c>
      <c r="AW346" s="15" t="s">
        <v>30</v>
      </c>
      <c r="AX346" s="15" t="s">
        <v>76</v>
      </c>
      <c r="AY346" s="190" t="s">
        <v>124</v>
      </c>
    </row>
    <row r="347" spans="1:65" s="2" customFormat="1" ht="21.75" customHeight="1">
      <c r="A347" s="34"/>
      <c r="B347" s="139"/>
      <c r="C347" s="140" t="s">
        <v>1347</v>
      </c>
      <c r="D347" s="140" t="s">
        <v>126</v>
      </c>
      <c r="E347" s="141" t="s">
        <v>1561</v>
      </c>
      <c r="F347" s="142" t="s">
        <v>1562</v>
      </c>
      <c r="G347" s="143" t="s">
        <v>245</v>
      </c>
      <c r="H347" s="144">
        <v>63.475</v>
      </c>
      <c r="I347" s="145"/>
      <c r="J347" s="146">
        <f>ROUND(I347*H347,2)</f>
        <v>0</v>
      </c>
      <c r="K347" s="142" t="s">
        <v>130</v>
      </c>
      <c r="L347" s="35"/>
      <c r="M347" s="147" t="s">
        <v>3</v>
      </c>
      <c r="N347" s="148" t="s">
        <v>39</v>
      </c>
      <c r="O347" s="55"/>
      <c r="P347" s="149">
        <f>O347*H347</f>
        <v>0</v>
      </c>
      <c r="Q347" s="149">
        <v>0</v>
      </c>
      <c r="R347" s="149">
        <f>Q347*H347</f>
        <v>0</v>
      </c>
      <c r="S347" s="149">
        <v>0</v>
      </c>
      <c r="T347" s="150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51" t="s">
        <v>131</v>
      </c>
      <c r="AT347" s="151" t="s">
        <v>126</v>
      </c>
      <c r="AU347" s="151" t="s">
        <v>78</v>
      </c>
      <c r="AY347" s="19" t="s">
        <v>124</v>
      </c>
      <c r="BE347" s="152">
        <f>IF(N347="základní",J347,0)</f>
        <v>0</v>
      </c>
      <c r="BF347" s="152">
        <f>IF(N347="snížená",J347,0)</f>
        <v>0</v>
      </c>
      <c r="BG347" s="152">
        <f>IF(N347="zákl. přenesená",J347,0)</f>
        <v>0</v>
      </c>
      <c r="BH347" s="152">
        <f>IF(N347="sníž. přenesená",J347,0)</f>
        <v>0</v>
      </c>
      <c r="BI347" s="152">
        <f>IF(N347="nulová",J347,0)</f>
        <v>0</v>
      </c>
      <c r="BJ347" s="19" t="s">
        <v>76</v>
      </c>
      <c r="BK347" s="152">
        <f>ROUND(I347*H347,2)</f>
        <v>0</v>
      </c>
      <c r="BL347" s="19" t="s">
        <v>131</v>
      </c>
      <c r="BM347" s="151" t="s">
        <v>1563</v>
      </c>
    </row>
    <row r="348" spans="1:47" s="2" customFormat="1" ht="12">
      <c r="A348" s="34"/>
      <c r="B348" s="35"/>
      <c r="C348" s="34"/>
      <c r="D348" s="153" t="s">
        <v>133</v>
      </c>
      <c r="E348" s="34"/>
      <c r="F348" s="154" t="s">
        <v>1564</v>
      </c>
      <c r="G348" s="34"/>
      <c r="H348" s="34"/>
      <c r="I348" s="155"/>
      <c r="J348" s="34"/>
      <c r="K348" s="34"/>
      <c r="L348" s="35"/>
      <c r="M348" s="156"/>
      <c r="N348" s="157"/>
      <c r="O348" s="55"/>
      <c r="P348" s="55"/>
      <c r="Q348" s="55"/>
      <c r="R348" s="55"/>
      <c r="S348" s="55"/>
      <c r="T348" s="56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T348" s="19" t="s">
        <v>133</v>
      </c>
      <c r="AU348" s="19" t="s">
        <v>78</v>
      </c>
    </row>
    <row r="349" spans="1:47" s="2" customFormat="1" ht="12">
      <c r="A349" s="34"/>
      <c r="B349" s="35"/>
      <c r="C349" s="34"/>
      <c r="D349" s="158" t="s">
        <v>135</v>
      </c>
      <c r="E349" s="34"/>
      <c r="F349" s="159" t="s">
        <v>1565</v>
      </c>
      <c r="G349" s="34"/>
      <c r="H349" s="34"/>
      <c r="I349" s="155"/>
      <c r="J349" s="34"/>
      <c r="K349" s="34"/>
      <c r="L349" s="35"/>
      <c r="M349" s="156"/>
      <c r="N349" s="157"/>
      <c r="O349" s="55"/>
      <c r="P349" s="55"/>
      <c r="Q349" s="55"/>
      <c r="R349" s="55"/>
      <c r="S349" s="55"/>
      <c r="T349" s="56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9" t="s">
        <v>135</v>
      </c>
      <c r="AU349" s="19" t="s">
        <v>78</v>
      </c>
    </row>
    <row r="350" spans="2:51" s="13" customFormat="1" ht="12">
      <c r="B350" s="160"/>
      <c r="D350" s="153" t="s">
        <v>137</v>
      </c>
      <c r="E350" s="161" t="s">
        <v>3</v>
      </c>
      <c r="F350" s="162" t="s">
        <v>1295</v>
      </c>
      <c r="H350" s="161" t="s">
        <v>3</v>
      </c>
      <c r="I350" s="163"/>
      <c r="L350" s="160"/>
      <c r="M350" s="164"/>
      <c r="N350" s="165"/>
      <c r="O350" s="165"/>
      <c r="P350" s="165"/>
      <c r="Q350" s="165"/>
      <c r="R350" s="165"/>
      <c r="S350" s="165"/>
      <c r="T350" s="166"/>
      <c r="AT350" s="161" t="s">
        <v>137</v>
      </c>
      <c r="AU350" s="161" t="s">
        <v>78</v>
      </c>
      <c r="AV350" s="13" t="s">
        <v>76</v>
      </c>
      <c r="AW350" s="13" t="s">
        <v>30</v>
      </c>
      <c r="AX350" s="13" t="s">
        <v>68</v>
      </c>
      <c r="AY350" s="161" t="s">
        <v>124</v>
      </c>
    </row>
    <row r="351" spans="2:51" s="14" customFormat="1" ht="12">
      <c r="B351" s="167"/>
      <c r="D351" s="153" t="s">
        <v>137</v>
      </c>
      <c r="E351" s="168" t="s">
        <v>3</v>
      </c>
      <c r="F351" s="169" t="s">
        <v>1566</v>
      </c>
      <c r="H351" s="170">
        <v>3.5</v>
      </c>
      <c r="I351" s="171"/>
      <c r="L351" s="167"/>
      <c r="M351" s="172"/>
      <c r="N351" s="173"/>
      <c r="O351" s="173"/>
      <c r="P351" s="173"/>
      <c r="Q351" s="173"/>
      <c r="R351" s="173"/>
      <c r="S351" s="173"/>
      <c r="T351" s="174"/>
      <c r="AT351" s="168" t="s">
        <v>137</v>
      </c>
      <c r="AU351" s="168" t="s">
        <v>78</v>
      </c>
      <c r="AV351" s="14" t="s">
        <v>78</v>
      </c>
      <c r="AW351" s="14" t="s">
        <v>30</v>
      </c>
      <c r="AX351" s="14" t="s">
        <v>68</v>
      </c>
      <c r="AY351" s="168" t="s">
        <v>124</v>
      </c>
    </row>
    <row r="352" spans="2:51" s="13" customFormat="1" ht="12">
      <c r="B352" s="160"/>
      <c r="D352" s="153" t="s">
        <v>137</v>
      </c>
      <c r="E352" s="161" t="s">
        <v>3</v>
      </c>
      <c r="F352" s="162" t="s">
        <v>1508</v>
      </c>
      <c r="H352" s="161" t="s">
        <v>3</v>
      </c>
      <c r="I352" s="163"/>
      <c r="L352" s="160"/>
      <c r="M352" s="164"/>
      <c r="N352" s="165"/>
      <c r="O352" s="165"/>
      <c r="P352" s="165"/>
      <c r="Q352" s="165"/>
      <c r="R352" s="165"/>
      <c r="S352" s="165"/>
      <c r="T352" s="166"/>
      <c r="AT352" s="161" t="s">
        <v>137</v>
      </c>
      <c r="AU352" s="161" t="s">
        <v>78</v>
      </c>
      <c r="AV352" s="13" t="s">
        <v>76</v>
      </c>
      <c r="AW352" s="13" t="s">
        <v>30</v>
      </c>
      <c r="AX352" s="13" t="s">
        <v>68</v>
      </c>
      <c r="AY352" s="161" t="s">
        <v>124</v>
      </c>
    </row>
    <row r="353" spans="2:51" s="14" customFormat="1" ht="12">
      <c r="B353" s="167"/>
      <c r="D353" s="153" t="s">
        <v>137</v>
      </c>
      <c r="E353" s="168" t="s">
        <v>3</v>
      </c>
      <c r="F353" s="169" t="s">
        <v>1567</v>
      </c>
      <c r="H353" s="170">
        <v>16.5</v>
      </c>
      <c r="I353" s="171"/>
      <c r="L353" s="167"/>
      <c r="M353" s="172"/>
      <c r="N353" s="173"/>
      <c r="O353" s="173"/>
      <c r="P353" s="173"/>
      <c r="Q353" s="173"/>
      <c r="R353" s="173"/>
      <c r="S353" s="173"/>
      <c r="T353" s="174"/>
      <c r="AT353" s="168" t="s">
        <v>137</v>
      </c>
      <c r="AU353" s="168" t="s">
        <v>78</v>
      </c>
      <c r="AV353" s="14" t="s">
        <v>78</v>
      </c>
      <c r="AW353" s="14" t="s">
        <v>30</v>
      </c>
      <c r="AX353" s="14" t="s">
        <v>68</v>
      </c>
      <c r="AY353" s="168" t="s">
        <v>124</v>
      </c>
    </row>
    <row r="354" spans="2:51" s="13" customFormat="1" ht="12">
      <c r="B354" s="160"/>
      <c r="D354" s="153" t="s">
        <v>137</v>
      </c>
      <c r="E354" s="161" t="s">
        <v>3</v>
      </c>
      <c r="F354" s="162" t="s">
        <v>1553</v>
      </c>
      <c r="H354" s="161" t="s">
        <v>3</v>
      </c>
      <c r="I354" s="163"/>
      <c r="L354" s="160"/>
      <c r="M354" s="164"/>
      <c r="N354" s="165"/>
      <c r="O354" s="165"/>
      <c r="P354" s="165"/>
      <c r="Q354" s="165"/>
      <c r="R354" s="165"/>
      <c r="S354" s="165"/>
      <c r="T354" s="166"/>
      <c r="AT354" s="161" t="s">
        <v>137</v>
      </c>
      <c r="AU354" s="161" t="s">
        <v>78</v>
      </c>
      <c r="AV354" s="13" t="s">
        <v>76</v>
      </c>
      <c r="AW354" s="13" t="s">
        <v>30</v>
      </c>
      <c r="AX354" s="13" t="s">
        <v>68</v>
      </c>
      <c r="AY354" s="161" t="s">
        <v>124</v>
      </c>
    </row>
    <row r="355" spans="2:51" s="14" customFormat="1" ht="12">
      <c r="B355" s="167"/>
      <c r="D355" s="153" t="s">
        <v>137</v>
      </c>
      <c r="E355" s="168" t="s">
        <v>3</v>
      </c>
      <c r="F355" s="169" t="s">
        <v>1554</v>
      </c>
      <c r="H355" s="170">
        <v>2.275</v>
      </c>
      <c r="I355" s="171"/>
      <c r="L355" s="167"/>
      <c r="M355" s="172"/>
      <c r="N355" s="173"/>
      <c r="O355" s="173"/>
      <c r="P355" s="173"/>
      <c r="Q355" s="173"/>
      <c r="R355" s="173"/>
      <c r="S355" s="173"/>
      <c r="T355" s="174"/>
      <c r="AT355" s="168" t="s">
        <v>137</v>
      </c>
      <c r="AU355" s="168" t="s">
        <v>78</v>
      </c>
      <c r="AV355" s="14" t="s">
        <v>78</v>
      </c>
      <c r="AW355" s="14" t="s">
        <v>30</v>
      </c>
      <c r="AX355" s="14" t="s">
        <v>68</v>
      </c>
      <c r="AY355" s="168" t="s">
        <v>124</v>
      </c>
    </row>
    <row r="356" spans="2:51" s="13" customFormat="1" ht="12">
      <c r="B356" s="160"/>
      <c r="D356" s="153" t="s">
        <v>137</v>
      </c>
      <c r="E356" s="161" t="s">
        <v>3</v>
      </c>
      <c r="F356" s="162" t="s">
        <v>1519</v>
      </c>
      <c r="H356" s="161" t="s">
        <v>3</v>
      </c>
      <c r="I356" s="163"/>
      <c r="L356" s="160"/>
      <c r="M356" s="164"/>
      <c r="N356" s="165"/>
      <c r="O356" s="165"/>
      <c r="P356" s="165"/>
      <c r="Q356" s="165"/>
      <c r="R356" s="165"/>
      <c r="S356" s="165"/>
      <c r="T356" s="166"/>
      <c r="AT356" s="161" t="s">
        <v>137</v>
      </c>
      <c r="AU356" s="161" t="s">
        <v>78</v>
      </c>
      <c r="AV356" s="13" t="s">
        <v>76</v>
      </c>
      <c r="AW356" s="13" t="s">
        <v>30</v>
      </c>
      <c r="AX356" s="13" t="s">
        <v>68</v>
      </c>
      <c r="AY356" s="161" t="s">
        <v>124</v>
      </c>
    </row>
    <row r="357" spans="2:51" s="14" customFormat="1" ht="12">
      <c r="B357" s="167"/>
      <c r="D357" s="153" t="s">
        <v>137</v>
      </c>
      <c r="E357" s="168" t="s">
        <v>3</v>
      </c>
      <c r="F357" s="169" t="s">
        <v>1568</v>
      </c>
      <c r="H357" s="170">
        <v>41.2</v>
      </c>
      <c r="I357" s="171"/>
      <c r="L357" s="167"/>
      <c r="M357" s="172"/>
      <c r="N357" s="173"/>
      <c r="O357" s="173"/>
      <c r="P357" s="173"/>
      <c r="Q357" s="173"/>
      <c r="R357" s="173"/>
      <c r="S357" s="173"/>
      <c r="T357" s="174"/>
      <c r="AT357" s="168" t="s">
        <v>137</v>
      </c>
      <c r="AU357" s="168" t="s">
        <v>78</v>
      </c>
      <c r="AV357" s="14" t="s">
        <v>78</v>
      </c>
      <c r="AW357" s="14" t="s">
        <v>30</v>
      </c>
      <c r="AX357" s="14" t="s">
        <v>68</v>
      </c>
      <c r="AY357" s="168" t="s">
        <v>124</v>
      </c>
    </row>
    <row r="358" spans="2:51" s="15" customFormat="1" ht="12">
      <c r="B358" s="189"/>
      <c r="D358" s="153" t="s">
        <v>137</v>
      </c>
      <c r="E358" s="190" t="s">
        <v>3</v>
      </c>
      <c r="F358" s="191" t="s">
        <v>217</v>
      </c>
      <c r="H358" s="192">
        <v>63.475</v>
      </c>
      <c r="I358" s="193"/>
      <c r="L358" s="189"/>
      <c r="M358" s="194"/>
      <c r="N358" s="195"/>
      <c r="O358" s="195"/>
      <c r="P358" s="195"/>
      <c r="Q358" s="195"/>
      <c r="R358" s="195"/>
      <c r="S358" s="195"/>
      <c r="T358" s="196"/>
      <c r="AT358" s="190" t="s">
        <v>137</v>
      </c>
      <c r="AU358" s="190" t="s">
        <v>78</v>
      </c>
      <c r="AV358" s="15" t="s">
        <v>131</v>
      </c>
      <c r="AW358" s="15" t="s">
        <v>30</v>
      </c>
      <c r="AX358" s="15" t="s">
        <v>76</v>
      </c>
      <c r="AY358" s="190" t="s">
        <v>124</v>
      </c>
    </row>
    <row r="359" spans="1:65" s="2" customFormat="1" ht="16.5" customHeight="1">
      <c r="A359" s="34"/>
      <c r="B359" s="139"/>
      <c r="C359" s="175" t="s">
        <v>1569</v>
      </c>
      <c r="D359" s="175" t="s">
        <v>158</v>
      </c>
      <c r="E359" s="176" t="s">
        <v>1570</v>
      </c>
      <c r="F359" s="177" t="s">
        <v>1571</v>
      </c>
      <c r="G359" s="178" t="s">
        <v>245</v>
      </c>
      <c r="H359" s="179">
        <v>63.475</v>
      </c>
      <c r="I359" s="180"/>
      <c r="J359" s="181">
        <f>ROUND(I359*H359,2)</f>
        <v>0</v>
      </c>
      <c r="K359" s="177" t="s">
        <v>130</v>
      </c>
      <c r="L359" s="182"/>
      <c r="M359" s="183" t="s">
        <v>3</v>
      </c>
      <c r="N359" s="184" t="s">
        <v>39</v>
      </c>
      <c r="O359" s="55"/>
      <c r="P359" s="149">
        <f>O359*H359</f>
        <v>0</v>
      </c>
      <c r="Q359" s="149">
        <v>0</v>
      </c>
      <c r="R359" s="149">
        <f>Q359*H359</f>
        <v>0</v>
      </c>
      <c r="S359" s="149">
        <v>0</v>
      </c>
      <c r="T359" s="150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51" t="s">
        <v>162</v>
      </c>
      <c r="AT359" s="151" t="s">
        <v>158</v>
      </c>
      <c r="AU359" s="151" t="s">
        <v>78</v>
      </c>
      <c r="AY359" s="19" t="s">
        <v>124</v>
      </c>
      <c r="BE359" s="152">
        <f>IF(N359="základní",J359,0)</f>
        <v>0</v>
      </c>
      <c r="BF359" s="152">
        <f>IF(N359="snížená",J359,0)</f>
        <v>0</v>
      </c>
      <c r="BG359" s="152">
        <f>IF(N359="zákl. přenesená",J359,0)</f>
        <v>0</v>
      </c>
      <c r="BH359" s="152">
        <f>IF(N359="sníž. přenesená",J359,0)</f>
        <v>0</v>
      </c>
      <c r="BI359" s="152">
        <f>IF(N359="nulová",J359,0)</f>
        <v>0</v>
      </c>
      <c r="BJ359" s="19" t="s">
        <v>76</v>
      </c>
      <c r="BK359" s="152">
        <f>ROUND(I359*H359,2)</f>
        <v>0</v>
      </c>
      <c r="BL359" s="19" t="s">
        <v>131</v>
      </c>
      <c r="BM359" s="151" t="s">
        <v>1572</v>
      </c>
    </row>
    <row r="360" spans="1:47" s="2" customFormat="1" ht="12">
      <c r="A360" s="34"/>
      <c r="B360" s="35"/>
      <c r="C360" s="34"/>
      <c r="D360" s="153" t="s">
        <v>133</v>
      </c>
      <c r="E360" s="34"/>
      <c r="F360" s="154" t="s">
        <v>1571</v>
      </c>
      <c r="G360" s="34"/>
      <c r="H360" s="34"/>
      <c r="I360" s="155"/>
      <c r="J360" s="34"/>
      <c r="K360" s="34"/>
      <c r="L360" s="35"/>
      <c r="M360" s="156"/>
      <c r="N360" s="157"/>
      <c r="O360" s="55"/>
      <c r="P360" s="55"/>
      <c r="Q360" s="55"/>
      <c r="R360" s="55"/>
      <c r="S360" s="55"/>
      <c r="T360" s="56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9" t="s">
        <v>133</v>
      </c>
      <c r="AU360" s="19" t="s">
        <v>78</v>
      </c>
    </row>
    <row r="361" spans="1:65" s="2" customFormat="1" ht="24.2" customHeight="1">
      <c r="A361" s="34"/>
      <c r="B361" s="139"/>
      <c r="C361" s="140" t="s">
        <v>1573</v>
      </c>
      <c r="D361" s="140" t="s">
        <v>126</v>
      </c>
      <c r="E361" s="141" t="s">
        <v>1574</v>
      </c>
      <c r="F361" s="142" t="s">
        <v>1575</v>
      </c>
      <c r="G361" s="143" t="s">
        <v>245</v>
      </c>
      <c r="H361" s="144">
        <v>888.65</v>
      </c>
      <c r="I361" s="145"/>
      <c r="J361" s="146">
        <f>ROUND(I361*H361,2)</f>
        <v>0</v>
      </c>
      <c r="K361" s="142" t="s">
        <v>130</v>
      </c>
      <c r="L361" s="35"/>
      <c r="M361" s="147" t="s">
        <v>3</v>
      </c>
      <c r="N361" s="148" t="s">
        <v>39</v>
      </c>
      <c r="O361" s="55"/>
      <c r="P361" s="149">
        <f>O361*H361</f>
        <v>0</v>
      </c>
      <c r="Q361" s="149">
        <v>0</v>
      </c>
      <c r="R361" s="149">
        <f>Q361*H361</f>
        <v>0</v>
      </c>
      <c r="S361" s="149">
        <v>0</v>
      </c>
      <c r="T361" s="150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51" t="s">
        <v>131</v>
      </c>
      <c r="AT361" s="151" t="s">
        <v>126</v>
      </c>
      <c r="AU361" s="151" t="s">
        <v>78</v>
      </c>
      <c r="AY361" s="19" t="s">
        <v>124</v>
      </c>
      <c r="BE361" s="152">
        <f>IF(N361="základní",J361,0)</f>
        <v>0</v>
      </c>
      <c r="BF361" s="152">
        <f>IF(N361="snížená",J361,0)</f>
        <v>0</v>
      </c>
      <c r="BG361" s="152">
        <f>IF(N361="zákl. přenesená",J361,0)</f>
        <v>0</v>
      </c>
      <c r="BH361" s="152">
        <f>IF(N361="sníž. přenesená",J361,0)</f>
        <v>0</v>
      </c>
      <c r="BI361" s="152">
        <f>IF(N361="nulová",J361,0)</f>
        <v>0</v>
      </c>
      <c r="BJ361" s="19" t="s">
        <v>76</v>
      </c>
      <c r="BK361" s="152">
        <f>ROUND(I361*H361,2)</f>
        <v>0</v>
      </c>
      <c r="BL361" s="19" t="s">
        <v>131</v>
      </c>
      <c r="BM361" s="151" t="s">
        <v>1576</v>
      </c>
    </row>
    <row r="362" spans="1:47" s="2" customFormat="1" ht="19.5">
      <c r="A362" s="34"/>
      <c r="B362" s="35"/>
      <c r="C362" s="34"/>
      <c r="D362" s="153" t="s">
        <v>133</v>
      </c>
      <c r="E362" s="34"/>
      <c r="F362" s="154" t="s">
        <v>1577</v>
      </c>
      <c r="G362" s="34"/>
      <c r="H362" s="34"/>
      <c r="I362" s="155"/>
      <c r="J362" s="34"/>
      <c r="K362" s="34"/>
      <c r="L362" s="35"/>
      <c r="M362" s="156"/>
      <c r="N362" s="157"/>
      <c r="O362" s="55"/>
      <c r="P362" s="55"/>
      <c r="Q362" s="55"/>
      <c r="R362" s="55"/>
      <c r="S362" s="55"/>
      <c r="T362" s="56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9" t="s">
        <v>133</v>
      </c>
      <c r="AU362" s="19" t="s">
        <v>78</v>
      </c>
    </row>
    <row r="363" spans="1:47" s="2" customFormat="1" ht="12">
      <c r="A363" s="34"/>
      <c r="B363" s="35"/>
      <c r="C363" s="34"/>
      <c r="D363" s="158" t="s">
        <v>135</v>
      </c>
      <c r="E363" s="34"/>
      <c r="F363" s="159" t="s">
        <v>1578</v>
      </c>
      <c r="G363" s="34"/>
      <c r="H363" s="34"/>
      <c r="I363" s="155"/>
      <c r="J363" s="34"/>
      <c r="K363" s="34"/>
      <c r="L363" s="35"/>
      <c r="M363" s="156"/>
      <c r="N363" s="157"/>
      <c r="O363" s="55"/>
      <c r="P363" s="55"/>
      <c r="Q363" s="55"/>
      <c r="R363" s="55"/>
      <c r="S363" s="55"/>
      <c r="T363" s="56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9" t="s">
        <v>135</v>
      </c>
      <c r="AU363" s="19" t="s">
        <v>78</v>
      </c>
    </row>
    <row r="364" spans="2:51" s="13" customFormat="1" ht="12">
      <c r="B364" s="160"/>
      <c r="D364" s="153" t="s">
        <v>137</v>
      </c>
      <c r="E364" s="161" t="s">
        <v>3</v>
      </c>
      <c r="F364" s="162" t="s">
        <v>1295</v>
      </c>
      <c r="H364" s="161" t="s">
        <v>3</v>
      </c>
      <c r="I364" s="163"/>
      <c r="L364" s="160"/>
      <c r="M364" s="164"/>
      <c r="N364" s="165"/>
      <c r="O364" s="165"/>
      <c r="P364" s="165"/>
      <c r="Q364" s="165"/>
      <c r="R364" s="165"/>
      <c r="S364" s="165"/>
      <c r="T364" s="166"/>
      <c r="AT364" s="161" t="s">
        <v>137</v>
      </c>
      <c r="AU364" s="161" t="s">
        <v>78</v>
      </c>
      <c r="AV364" s="13" t="s">
        <v>76</v>
      </c>
      <c r="AW364" s="13" t="s">
        <v>30</v>
      </c>
      <c r="AX364" s="13" t="s">
        <v>68</v>
      </c>
      <c r="AY364" s="161" t="s">
        <v>124</v>
      </c>
    </row>
    <row r="365" spans="2:51" s="14" customFormat="1" ht="12">
      <c r="B365" s="167"/>
      <c r="D365" s="153" t="s">
        <v>137</v>
      </c>
      <c r="E365" s="168" t="s">
        <v>3</v>
      </c>
      <c r="F365" s="169" t="s">
        <v>1566</v>
      </c>
      <c r="H365" s="170">
        <v>3.5</v>
      </c>
      <c r="I365" s="171"/>
      <c r="L365" s="167"/>
      <c r="M365" s="172"/>
      <c r="N365" s="173"/>
      <c r="O365" s="173"/>
      <c r="P365" s="173"/>
      <c r="Q365" s="173"/>
      <c r="R365" s="173"/>
      <c r="S365" s="173"/>
      <c r="T365" s="174"/>
      <c r="AT365" s="168" t="s">
        <v>137</v>
      </c>
      <c r="AU365" s="168" t="s">
        <v>78</v>
      </c>
      <c r="AV365" s="14" t="s">
        <v>78</v>
      </c>
      <c r="AW365" s="14" t="s">
        <v>30</v>
      </c>
      <c r="AX365" s="14" t="s">
        <v>68</v>
      </c>
      <c r="AY365" s="168" t="s">
        <v>124</v>
      </c>
    </row>
    <row r="366" spans="2:51" s="13" customFormat="1" ht="12">
      <c r="B366" s="160"/>
      <c r="D366" s="153" t="s">
        <v>137</v>
      </c>
      <c r="E366" s="161" t="s">
        <v>3</v>
      </c>
      <c r="F366" s="162" t="s">
        <v>1508</v>
      </c>
      <c r="H366" s="161" t="s">
        <v>3</v>
      </c>
      <c r="I366" s="163"/>
      <c r="L366" s="160"/>
      <c r="M366" s="164"/>
      <c r="N366" s="165"/>
      <c r="O366" s="165"/>
      <c r="P366" s="165"/>
      <c r="Q366" s="165"/>
      <c r="R366" s="165"/>
      <c r="S366" s="165"/>
      <c r="T366" s="166"/>
      <c r="AT366" s="161" t="s">
        <v>137</v>
      </c>
      <c r="AU366" s="161" t="s">
        <v>78</v>
      </c>
      <c r="AV366" s="13" t="s">
        <v>76</v>
      </c>
      <c r="AW366" s="13" t="s">
        <v>30</v>
      </c>
      <c r="AX366" s="13" t="s">
        <v>68</v>
      </c>
      <c r="AY366" s="161" t="s">
        <v>124</v>
      </c>
    </row>
    <row r="367" spans="2:51" s="14" customFormat="1" ht="12">
      <c r="B367" s="167"/>
      <c r="D367" s="153" t="s">
        <v>137</v>
      </c>
      <c r="E367" s="168" t="s">
        <v>3</v>
      </c>
      <c r="F367" s="169" t="s">
        <v>1567</v>
      </c>
      <c r="H367" s="170">
        <v>16.5</v>
      </c>
      <c r="I367" s="171"/>
      <c r="L367" s="167"/>
      <c r="M367" s="172"/>
      <c r="N367" s="173"/>
      <c r="O367" s="173"/>
      <c r="P367" s="173"/>
      <c r="Q367" s="173"/>
      <c r="R367" s="173"/>
      <c r="S367" s="173"/>
      <c r="T367" s="174"/>
      <c r="AT367" s="168" t="s">
        <v>137</v>
      </c>
      <c r="AU367" s="168" t="s">
        <v>78</v>
      </c>
      <c r="AV367" s="14" t="s">
        <v>78</v>
      </c>
      <c r="AW367" s="14" t="s">
        <v>30</v>
      </c>
      <c r="AX367" s="14" t="s">
        <v>68</v>
      </c>
      <c r="AY367" s="168" t="s">
        <v>124</v>
      </c>
    </row>
    <row r="368" spans="2:51" s="13" customFormat="1" ht="12">
      <c r="B368" s="160"/>
      <c r="D368" s="153" t="s">
        <v>137</v>
      </c>
      <c r="E368" s="161" t="s">
        <v>3</v>
      </c>
      <c r="F368" s="162" t="s">
        <v>1553</v>
      </c>
      <c r="H368" s="161" t="s">
        <v>3</v>
      </c>
      <c r="I368" s="163"/>
      <c r="L368" s="160"/>
      <c r="M368" s="164"/>
      <c r="N368" s="165"/>
      <c r="O368" s="165"/>
      <c r="P368" s="165"/>
      <c r="Q368" s="165"/>
      <c r="R368" s="165"/>
      <c r="S368" s="165"/>
      <c r="T368" s="166"/>
      <c r="AT368" s="161" t="s">
        <v>137</v>
      </c>
      <c r="AU368" s="161" t="s">
        <v>78</v>
      </c>
      <c r="AV368" s="13" t="s">
        <v>76</v>
      </c>
      <c r="AW368" s="13" t="s">
        <v>30</v>
      </c>
      <c r="AX368" s="13" t="s">
        <v>68</v>
      </c>
      <c r="AY368" s="161" t="s">
        <v>124</v>
      </c>
    </row>
    <row r="369" spans="2:51" s="14" customFormat="1" ht="12">
      <c r="B369" s="167"/>
      <c r="D369" s="153" t="s">
        <v>137</v>
      </c>
      <c r="E369" s="168" t="s">
        <v>3</v>
      </c>
      <c r="F369" s="169" t="s">
        <v>1554</v>
      </c>
      <c r="H369" s="170">
        <v>2.275</v>
      </c>
      <c r="I369" s="171"/>
      <c r="L369" s="167"/>
      <c r="M369" s="172"/>
      <c r="N369" s="173"/>
      <c r="O369" s="173"/>
      <c r="P369" s="173"/>
      <c r="Q369" s="173"/>
      <c r="R369" s="173"/>
      <c r="S369" s="173"/>
      <c r="T369" s="174"/>
      <c r="AT369" s="168" t="s">
        <v>137</v>
      </c>
      <c r="AU369" s="168" t="s">
        <v>78</v>
      </c>
      <c r="AV369" s="14" t="s">
        <v>78</v>
      </c>
      <c r="AW369" s="14" t="s">
        <v>30</v>
      </c>
      <c r="AX369" s="14" t="s">
        <v>68</v>
      </c>
      <c r="AY369" s="168" t="s">
        <v>124</v>
      </c>
    </row>
    <row r="370" spans="2:51" s="13" customFormat="1" ht="12">
      <c r="B370" s="160"/>
      <c r="D370" s="153" t="s">
        <v>137</v>
      </c>
      <c r="E370" s="161" t="s">
        <v>3</v>
      </c>
      <c r="F370" s="162" t="s">
        <v>1519</v>
      </c>
      <c r="H370" s="161" t="s">
        <v>3</v>
      </c>
      <c r="I370" s="163"/>
      <c r="L370" s="160"/>
      <c r="M370" s="164"/>
      <c r="N370" s="165"/>
      <c r="O370" s="165"/>
      <c r="P370" s="165"/>
      <c r="Q370" s="165"/>
      <c r="R370" s="165"/>
      <c r="S370" s="165"/>
      <c r="T370" s="166"/>
      <c r="AT370" s="161" t="s">
        <v>137</v>
      </c>
      <c r="AU370" s="161" t="s">
        <v>78</v>
      </c>
      <c r="AV370" s="13" t="s">
        <v>76</v>
      </c>
      <c r="AW370" s="13" t="s">
        <v>30</v>
      </c>
      <c r="AX370" s="13" t="s">
        <v>68</v>
      </c>
      <c r="AY370" s="161" t="s">
        <v>124</v>
      </c>
    </row>
    <row r="371" spans="2:51" s="14" customFormat="1" ht="12">
      <c r="B371" s="167"/>
      <c r="D371" s="153" t="s">
        <v>137</v>
      </c>
      <c r="E371" s="168" t="s">
        <v>3</v>
      </c>
      <c r="F371" s="169" t="s">
        <v>1568</v>
      </c>
      <c r="H371" s="170">
        <v>41.2</v>
      </c>
      <c r="I371" s="171"/>
      <c r="L371" s="167"/>
      <c r="M371" s="172"/>
      <c r="N371" s="173"/>
      <c r="O371" s="173"/>
      <c r="P371" s="173"/>
      <c r="Q371" s="173"/>
      <c r="R371" s="173"/>
      <c r="S371" s="173"/>
      <c r="T371" s="174"/>
      <c r="AT371" s="168" t="s">
        <v>137</v>
      </c>
      <c r="AU371" s="168" t="s">
        <v>78</v>
      </c>
      <c r="AV371" s="14" t="s">
        <v>78</v>
      </c>
      <c r="AW371" s="14" t="s">
        <v>30</v>
      </c>
      <c r="AX371" s="14" t="s">
        <v>68</v>
      </c>
      <c r="AY371" s="168" t="s">
        <v>124</v>
      </c>
    </row>
    <row r="372" spans="2:51" s="15" customFormat="1" ht="12">
      <c r="B372" s="189"/>
      <c r="D372" s="153" t="s">
        <v>137</v>
      </c>
      <c r="E372" s="190" t="s">
        <v>3</v>
      </c>
      <c r="F372" s="191" t="s">
        <v>217</v>
      </c>
      <c r="H372" s="192">
        <v>63.475</v>
      </c>
      <c r="I372" s="193"/>
      <c r="L372" s="189"/>
      <c r="M372" s="194"/>
      <c r="N372" s="195"/>
      <c r="O372" s="195"/>
      <c r="P372" s="195"/>
      <c r="Q372" s="195"/>
      <c r="R372" s="195"/>
      <c r="S372" s="195"/>
      <c r="T372" s="196"/>
      <c r="AT372" s="190" t="s">
        <v>137</v>
      </c>
      <c r="AU372" s="190" t="s">
        <v>78</v>
      </c>
      <c r="AV372" s="15" t="s">
        <v>131</v>
      </c>
      <c r="AW372" s="15" t="s">
        <v>30</v>
      </c>
      <c r="AX372" s="15" t="s">
        <v>76</v>
      </c>
      <c r="AY372" s="190" t="s">
        <v>124</v>
      </c>
    </row>
    <row r="373" spans="2:51" s="14" customFormat="1" ht="12">
      <c r="B373" s="167"/>
      <c r="D373" s="153" t="s">
        <v>137</v>
      </c>
      <c r="F373" s="169" t="s">
        <v>1579</v>
      </c>
      <c r="H373" s="170">
        <v>888.65</v>
      </c>
      <c r="I373" s="171"/>
      <c r="L373" s="167"/>
      <c r="M373" s="172"/>
      <c r="N373" s="173"/>
      <c r="O373" s="173"/>
      <c r="P373" s="173"/>
      <c r="Q373" s="173"/>
      <c r="R373" s="173"/>
      <c r="S373" s="173"/>
      <c r="T373" s="174"/>
      <c r="AT373" s="168" t="s">
        <v>137</v>
      </c>
      <c r="AU373" s="168" t="s">
        <v>78</v>
      </c>
      <c r="AV373" s="14" t="s">
        <v>78</v>
      </c>
      <c r="AW373" s="14" t="s">
        <v>4</v>
      </c>
      <c r="AX373" s="14" t="s">
        <v>76</v>
      </c>
      <c r="AY373" s="168" t="s">
        <v>124</v>
      </c>
    </row>
    <row r="374" spans="2:63" s="12" customFormat="1" ht="22.9" customHeight="1">
      <c r="B374" s="126"/>
      <c r="D374" s="127" t="s">
        <v>67</v>
      </c>
      <c r="E374" s="137" t="s">
        <v>792</v>
      </c>
      <c r="F374" s="137" t="s">
        <v>793</v>
      </c>
      <c r="I374" s="129"/>
      <c r="J374" s="138">
        <f>BK374</f>
        <v>0</v>
      </c>
      <c r="L374" s="126"/>
      <c r="M374" s="131"/>
      <c r="N374" s="132"/>
      <c r="O374" s="132"/>
      <c r="P374" s="133">
        <f>SUM(P375:P377)</f>
        <v>0</v>
      </c>
      <c r="Q374" s="132"/>
      <c r="R374" s="133">
        <f>SUM(R375:R377)</f>
        <v>0</v>
      </c>
      <c r="S374" s="132"/>
      <c r="T374" s="134">
        <f>SUM(T375:T377)</f>
        <v>0</v>
      </c>
      <c r="AR374" s="127" t="s">
        <v>76</v>
      </c>
      <c r="AT374" s="135" t="s">
        <v>67</v>
      </c>
      <c r="AU374" s="135" t="s">
        <v>76</v>
      </c>
      <c r="AY374" s="127" t="s">
        <v>124</v>
      </c>
      <c r="BK374" s="136">
        <f>SUM(BK375:BK377)</f>
        <v>0</v>
      </c>
    </row>
    <row r="375" spans="1:65" s="2" customFormat="1" ht="24.2" customHeight="1">
      <c r="A375" s="34"/>
      <c r="B375" s="139"/>
      <c r="C375" s="140" t="s">
        <v>1580</v>
      </c>
      <c r="D375" s="140" t="s">
        <v>126</v>
      </c>
      <c r="E375" s="141" t="s">
        <v>1581</v>
      </c>
      <c r="F375" s="142" t="s">
        <v>1582</v>
      </c>
      <c r="G375" s="143" t="s">
        <v>161</v>
      </c>
      <c r="H375" s="144">
        <v>6.173</v>
      </c>
      <c r="I375" s="145"/>
      <c r="J375" s="146">
        <f>ROUND(I375*H375,2)</f>
        <v>0</v>
      </c>
      <c r="K375" s="142" t="s">
        <v>130</v>
      </c>
      <c r="L375" s="35"/>
      <c r="M375" s="147" t="s">
        <v>3</v>
      </c>
      <c r="N375" s="148" t="s">
        <v>39</v>
      </c>
      <c r="O375" s="55"/>
      <c r="P375" s="149">
        <f>O375*H375</f>
        <v>0</v>
      </c>
      <c r="Q375" s="149">
        <v>0</v>
      </c>
      <c r="R375" s="149">
        <f>Q375*H375</f>
        <v>0</v>
      </c>
      <c r="S375" s="149">
        <v>0</v>
      </c>
      <c r="T375" s="150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51" t="s">
        <v>131</v>
      </c>
      <c r="AT375" s="151" t="s">
        <v>126</v>
      </c>
      <c r="AU375" s="151" t="s">
        <v>78</v>
      </c>
      <c r="AY375" s="19" t="s">
        <v>124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9" t="s">
        <v>76</v>
      </c>
      <c r="BK375" s="152">
        <f>ROUND(I375*H375,2)</f>
        <v>0</v>
      </c>
      <c r="BL375" s="19" t="s">
        <v>131</v>
      </c>
      <c r="BM375" s="151" t="s">
        <v>1583</v>
      </c>
    </row>
    <row r="376" spans="1:47" s="2" customFormat="1" ht="19.5">
      <c r="A376" s="34"/>
      <c r="B376" s="35"/>
      <c r="C376" s="34"/>
      <c r="D376" s="153" t="s">
        <v>133</v>
      </c>
      <c r="E376" s="34"/>
      <c r="F376" s="154" t="s">
        <v>1584</v>
      </c>
      <c r="G376" s="34"/>
      <c r="H376" s="34"/>
      <c r="I376" s="155"/>
      <c r="J376" s="34"/>
      <c r="K376" s="34"/>
      <c r="L376" s="35"/>
      <c r="M376" s="156"/>
      <c r="N376" s="157"/>
      <c r="O376" s="55"/>
      <c r="P376" s="55"/>
      <c r="Q376" s="55"/>
      <c r="R376" s="55"/>
      <c r="S376" s="55"/>
      <c r="T376" s="56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9" t="s">
        <v>133</v>
      </c>
      <c r="AU376" s="19" t="s">
        <v>78</v>
      </c>
    </row>
    <row r="377" spans="1:47" s="2" customFormat="1" ht="12">
      <c r="A377" s="34"/>
      <c r="B377" s="35"/>
      <c r="C377" s="34"/>
      <c r="D377" s="158" t="s">
        <v>135</v>
      </c>
      <c r="E377" s="34"/>
      <c r="F377" s="159" t="s">
        <v>1585</v>
      </c>
      <c r="G377" s="34"/>
      <c r="H377" s="34"/>
      <c r="I377" s="155"/>
      <c r="J377" s="34"/>
      <c r="K377" s="34"/>
      <c r="L377" s="35"/>
      <c r="M377" s="185"/>
      <c r="N377" s="186"/>
      <c r="O377" s="187"/>
      <c r="P377" s="187"/>
      <c r="Q377" s="187"/>
      <c r="R377" s="187"/>
      <c r="S377" s="187"/>
      <c r="T377" s="188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9" t="s">
        <v>135</v>
      </c>
      <c r="AU377" s="19" t="s">
        <v>78</v>
      </c>
    </row>
    <row r="378" spans="1:31" s="2" customFormat="1" ht="6.95" customHeight="1">
      <c r="A378" s="34"/>
      <c r="B378" s="44"/>
      <c r="C378" s="45"/>
      <c r="D378" s="45"/>
      <c r="E378" s="45"/>
      <c r="F378" s="45"/>
      <c r="G378" s="45"/>
      <c r="H378" s="45"/>
      <c r="I378" s="45"/>
      <c r="J378" s="45"/>
      <c r="K378" s="45"/>
      <c r="L378" s="35"/>
      <c r="M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</row>
  </sheetData>
  <autoFilter ref="C81:K377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4_01/181111111"/>
    <hyperlink ref="F90" r:id="rId2" display="https://podminky.urs.cz/item/CS_URS_2024_01/181411131"/>
    <hyperlink ref="F96" r:id="rId3" display="https://podminky.urs.cz/item/CS_URS_2024_01/182303111"/>
    <hyperlink ref="F106" r:id="rId4" display="https://podminky.urs.cz/item/CS_URS_2024_01/183101221"/>
    <hyperlink ref="F141" r:id="rId5" display="https://podminky.urs.cz/item/CS_URS_2024_01/183106612"/>
    <hyperlink ref="F149" r:id="rId6" display="https://podminky.urs.cz/item/CS_URS_2024_01/183117112"/>
    <hyperlink ref="F154" r:id="rId7" display="https://podminky.urs.cz/item/CS_URS_2024_01/183205111"/>
    <hyperlink ref="F159" r:id="rId8" display="https://podminky.urs.cz/item/CS_URS_2024_01/183211211"/>
    <hyperlink ref="F177" r:id="rId9" display="https://podminky.urs.cz/item/CS_URS_2024_01/183211312"/>
    <hyperlink ref="F206" r:id="rId10" display="https://podminky.urs.cz/item/CS_URS_2024_01/183211313"/>
    <hyperlink ref="F219" r:id="rId11" display="https://podminky.urs.cz/item/CS_URS_2024_01/183403141"/>
    <hyperlink ref="F224" r:id="rId12" display="https://podminky.urs.cz/item/CS_URS_2024_01/183403153"/>
    <hyperlink ref="F229" r:id="rId13" display="https://podminky.urs.cz/item/CS_URS_2024_01/183403161"/>
    <hyperlink ref="F234" r:id="rId14" display="https://podminky.urs.cz/item/CS_URS_2024_01/184102115"/>
    <hyperlink ref="F245" r:id="rId15" display="https://podminky.urs.cz/item/CS_URS_2024_01/184102211"/>
    <hyperlink ref="F250" r:id="rId16" display="https://podminky.urs.cz/item/CS_URS_2024_01/184102212"/>
    <hyperlink ref="F261" r:id="rId17" display="https://podminky.urs.cz/item/CS_URS_2024_01/184215133"/>
    <hyperlink ref="F270" r:id="rId18" display="https://podminky.urs.cz/item/CS_URS_2024_01/184501141"/>
    <hyperlink ref="F278" r:id="rId19" display="https://podminky.urs.cz/item/CS_URS_2024_01/184801121"/>
    <hyperlink ref="F283" r:id="rId20" display="https://podminky.urs.cz/item/CS_URS_2024_01/184801131"/>
    <hyperlink ref="F288" r:id="rId21" display="https://podminky.urs.cz/item/CS_URS_2024_01/184806111"/>
    <hyperlink ref="F296" r:id="rId22" display="https://podminky.urs.cz/item/CS_URS_2024_01/184813511"/>
    <hyperlink ref="F305" r:id="rId23" display="https://podminky.urs.cz/item/CS_URS_2024_01/184813521"/>
    <hyperlink ref="F313" r:id="rId24" display="https://podminky.urs.cz/item/CS_URS_2024_01/184818111"/>
    <hyperlink ref="F318" r:id="rId25" display="https://podminky.urs.cz/item/CS_URS_2024_01/184911421"/>
    <hyperlink ref="F328" r:id="rId26" display="https://podminky.urs.cz/item/CS_URS_2024_01/185803111"/>
    <hyperlink ref="F333" r:id="rId27" display="https://podminky.urs.cz/item/CS_URS_2024_01/185804111"/>
    <hyperlink ref="F341" r:id="rId28" display="https://podminky.urs.cz/item/CS_URS_2024_01/185804511"/>
    <hyperlink ref="F349" r:id="rId29" display="https://podminky.urs.cz/item/CS_URS_2024_01/185851121"/>
    <hyperlink ref="F363" r:id="rId30" display="https://podminky.urs.cz/item/CS_URS_2024_01/185851129"/>
    <hyperlink ref="F377" r:id="rId31" display="https://podminky.urs.cz/item/CS_URS_2024_01/9982314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6" t="s">
        <v>6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19" t="s">
        <v>99</v>
      </c>
    </row>
    <row r="3" spans="2:46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78</v>
      </c>
    </row>
    <row r="4" spans="2:46" s="1" customFormat="1" ht="24.95" customHeight="1">
      <c r="B4" s="22"/>
      <c r="D4" s="23" t="s">
        <v>100</v>
      </c>
      <c r="L4" s="22"/>
      <c r="M4" s="90" t="s">
        <v>11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29" t="s">
        <v>16</v>
      </c>
      <c r="L6" s="22"/>
    </row>
    <row r="7" spans="2:12" s="1" customFormat="1" ht="16.5" customHeight="1">
      <c r="B7" s="22"/>
      <c r="E7" s="325" t="str">
        <f>'Rekapitulace stavby'!K6</f>
        <v>MŠ Jirásková - zahrada</v>
      </c>
      <c r="F7" s="326"/>
      <c r="G7" s="326"/>
      <c r="H7" s="326"/>
      <c r="L7" s="22"/>
    </row>
    <row r="8" spans="1:31" s="2" customFormat="1" ht="12" customHeight="1">
      <c r="A8" s="34"/>
      <c r="B8" s="35"/>
      <c r="C8" s="34"/>
      <c r="D8" s="29" t="s">
        <v>101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15" t="s">
        <v>1586</v>
      </c>
      <c r="F9" s="324"/>
      <c r="G9" s="324"/>
      <c r="H9" s="324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9" t="s">
        <v>18</v>
      </c>
      <c r="E11" s="34"/>
      <c r="F11" s="27" t="s">
        <v>3</v>
      </c>
      <c r="G11" s="34"/>
      <c r="H11" s="34"/>
      <c r="I11" s="29" t="s">
        <v>19</v>
      </c>
      <c r="J11" s="27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9" t="s">
        <v>20</v>
      </c>
      <c r="E12" s="34"/>
      <c r="F12" s="27" t="s">
        <v>21</v>
      </c>
      <c r="G12" s="34"/>
      <c r="H12" s="34"/>
      <c r="I12" s="29" t="s">
        <v>22</v>
      </c>
      <c r="J12" s="52" t="str">
        <f>'Rekapitulace stavby'!AN8</f>
        <v>11. 12. 2022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5"/>
      <c r="C13" s="34"/>
      <c r="D13" s="34"/>
      <c r="E13" s="34"/>
      <c r="F13" s="34"/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9" t="s">
        <v>24</v>
      </c>
      <c r="E14" s="34"/>
      <c r="F14" s="34"/>
      <c r="G14" s="34"/>
      <c r="H14" s="34"/>
      <c r="I14" s="29" t="s">
        <v>25</v>
      </c>
      <c r="J14" s="27" t="str">
        <f>IF('Rekapitulace stavby'!AN10="","",'Rekapitulace stavby'!AN10)</f>
        <v/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7" t="str">
        <f>IF('Rekapitulace stavby'!E11="","",'Rekapitulace stavby'!E11)</f>
        <v xml:space="preserve"> </v>
      </c>
      <c r="F15" s="34"/>
      <c r="G15" s="34"/>
      <c r="H15" s="34"/>
      <c r="I15" s="29" t="s">
        <v>26</v>
      </c>
      <c r="J15" s="27" t="str">
        <f>IF('Rekapitulace stavby'!AN11="","",'Rekapitulace stavby'!AN11)</f>
        <v/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9" t="s">
        <v>27</v>
      </c>
      <c r="E17" s="34"/>
      <c r="F17" s="34"/>
      <c r="G17" s="34"/>
      <c r="H17" s="34"/>
      <c r="I17" s="29" t="s">
        <v>25</v>
      </c>
      <c r="J17" s="30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27" t="str">
        <f>'Rekapitulace stavby'!E14</f>
        <v>Vyplň údaj</v>
      </c>
      <c r="F18" s="298"/>
      <c r="G18" s="298"/>
      <c r="H18" s="298"/>
      <c r="I18" s="29" t="s">
        <v>26</v>
      </c>
      <c r="J18" s="30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9" t="s">
        <v>29</v>
      </c>
      <c r="E20" s="34"/>
      <c r="F20" s="34"/>
      <c r="G20" s="34"/>
      <c r="H20" s="34"/>
      <c r="I20" s="29" t="s">
        <v>25</v>
      </c>
      <c r="J20" s="27" t="str">
        <f>IF('Rekapitulace stavby'!AN16="","",'Rekapitulace stavby'!AN16)</f>
        <v/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7" t="str">
        <f>IF('Rekapitulace stavby'!E17="","",'Rekapitulace stavby'!E17)</f>
        <v xml:space="preserve"> </v>
      </c>
      <c r="F21" s="34"/>
      <c r="G21" s="34"/>
      <c r="H21" s="34"/>
      <c r="I21" s="29" t="s">
        <v>26</v>
      </c>
      <c r="J21" s="27" t="str">
        <f>IF('Rekapitulace stavby'!AN17="","",'Rekapitulace stavby'!AN17)</f>
        <v/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9" t="s">
        <v>31</v>
      </c>
      <c r="E23" s="34"/>
      <c r="F23" s="34"/>
      <c r="G23" s="34"/>
      <c r="H23" s="34"/>
      <c r="I23" s="29" t="s">
        <v>25</v>
      </c>
      <c r="J23" s="27" t="str">
        <f>IF('Rekapitulace stavby'!AN19="","",'Rekapitulace stavby'!AN19)</f>
        <v/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7" t="str">
        <f>IF('Rekapitulace stavby'!E20="","",'Rekapitulace stavby'!E20)</f>
        <v xml:space="preserve"> </v>
      </c>
      <c r="F24" s="34"/>
      <c r="G24" s="34"/>
      <c r="H24" s="34"/>
      <c r="I24" s="29" t="s">
        <v>26</v>
      </c>
      <c r="J24" s="27" t="str">
        <f>IF('Rekapitulace stavby'!AN20="","",'Rekapitulace stavby'!AN20)</f>
        <v/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9" t="s">
        <v>32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02" t="s">
        <v>3</v>
      </c>
      <c r="F27" s="302"/>
      <c r="G27" s="302"/>
      <c r="H27" s="302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5"/>
      <c r="C30" s="34"/>
      <c r="D30" s="95" t="s">
        <v>34</v>
      </c>
      <c r="E30" s="34"/>
      <c r="F30" s="34"/>
      <c r="G30" s="34"/>
      <c r="H30" s="34"/>
      <c r="I30" s="34"/>
      <c r="J30" s="68">
        <f>ROUND(J80,2)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36</v>
      </c>
      <c r="G32" s="34"/>
      <c r="H32" s="34"/>
      <c r="I32" s="38" t="s">
        <v>35</v>
      </c>
      <c r="J32" s="38" t="s">
        <v>37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38</v>
      </c>
      <c r="E33" s="29" t="s">
        <v>39</v>
      </c>
      <c r="F33" s="97">
        <f>ROUND((SUM(BE80:BE95)),2)</f>
        <v>0</v>
      </c>
      <c r="G33" s="34"/>
      <c r="H33" s="34"/>
      <c r="I33" s="98">
        <v>0.21</v>
      </c>
      <c r="J33" s="97">
        <f>ROUND(((SUM(BE80:BE95))*I33),2)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9" t="s">
        <v>40</v>
      </c>
      <c r="F34" s="97">
        <f>ROUND((SUM(BF80:BF95)),2)</f>
        <v>0</v>
      </c>
      <c r="G34" s="34"/>
      <c r="H34" s="34"/>
      <c r="I34" s="98">
        <v>0.15</v>
      </c>
      <c r="J34" s="97">
        <f>ROUND(((SUM(BF80:BF95))*I34),2)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9" t="s">
        <v>41</v>
      </c>
      <c r="F35" s="97">
        <f>ROUND((SUM(BG80:BG95)),2)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9" t="s">
        <v>42</v>
      </c>
      <c r="F36" s="97">
        <f>ROUND((SUM(BH80:BH95)),2)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9" t="s">
        <v>43</v>
      </c>
      <c r="F37" s="97">
        <f>ROUND((SUM(BI80:BI95)),2)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5"/>
      <c r="C39" s="99"/>
      <c r="D39" s="100" t="s">
        <v>44</v>
      </c>
      <c r="E39" s="57"/>
      <c r="F39" s="57"/>
      <c r="G39" s="101" t="s">
        <v>45</v>
      </c>
      <c r="H39" s="102" t="s">
        <v>46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103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25" t="str">
        <f>E7</f>
        <v>MŠ Jirásková - zahrada</v>
      </c>
      <c r="F48" s="326"/>
      <c r="G48" s="326"/>
      <c r="H48" s="326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101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15" t="str">
        <f>E9</f>
        <v>VN - Vedlejší náklady</v>
      </c>
      <c r="F50" s="324"/>
      <c r="G50" s="324"/>
      <c r="H50" s="324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20</v>
      </c>
      <c r="D52" s="34"/>
      <c r="E52" s="34"/>
      <c r="F52" s="27" t="str">
        <f>F12</f>
        <v xml:space="preserve"> </v>
      </c>
      <c r="G52" s="34"/>
      <c r="H52" s="34"/>
      <c r="I52" s="29" t="s">
        <v>22</v>
      </c>
      <c r="J52" s="52" t="str">
        <f>IF(J12="","",J12)</f>
        <v>11. 12. 2022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24</v>
      </c>
      <c r="D54" s="34"/>
      <c r="E54" s="34"/>
      <c r="F54" s="27" t="str">
        <f>E15</f>
        <v xml:space="preserve"> </v>
      </c>
      <c r="G54" s="34"/>
      <c r="H54" s="34"/>
      <c r="I54" s="29" t="s">
        <v>29</v>
      </c>
      <c r="J54" s="32" t="str">
        <f>E21</f>
        <v xml:space="preserve"> 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27</v>
      </c>
      <c r="D55" s="34"/>
      <c r="E55" s="34"/>
      <c r="F55" s="27" t="str">
        <f>IF(E18="","",E18)</f>
        <v>Vyplň údaj</v>
      </c>
      <c r="G55" s="34"/>
      <c r="H55" s="34"/>
      <c r="I55" s="29" t="s">
        <v>31</v>
      </c>
      <c r="J55" s="32" t="str">
        <f>E24</f>
        <v xml:space="preserve"> 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104</v>
      </c>
      <c r="D57" s="99"/>
      <c r="E57" s="99"/>
      <c r="F57" s="99"/>
      <c r="G57" s="99"/>
      <c r="H57" s="99"/>
      <c r="I57" s="99"/>
      <c r="J57" s="106" t="s">
        <v>105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07" t="s">
        <v>66</v>
      </c>
      <c r="D59" s="34"/>
      <c r="E59" s="34"/>
      <c r="F59" s="34"/>
      <c r="G59" s="34"/>
      <c r="H59" s="34"/>
      <c r="I59" s="34"/>
      <c r="J59" s="68">
        <f>J80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9" t="s">
        <v>106</v>
      </c>
    </row>
    <row r="60" spans="2:12" s="9" customFormat="1" ht="24.95" customHeight="1">
      <c r="B60" s="108"/>
      <c r="D60" s="109" t="s">
        <v>463</v>
      </c>
      <c r="E60" s="110"/>
      <c r="F60" s="110"/>
      <c r="G60" s="110"/>
      <c r="H60" s="110"/>
      <c r="I60" s="110"/>
      <c r="J60" s="111">
        <f>J81</f>
        <v>0</v>
      </c>
      <c r="L60" s="108"/>
    </row>
    <row r="61" spans="1:31" s="2" customFormat="1" ht="21.75" customHeight="1">
      <c r="A61" s="34"/>
      <c r="B61" s="35"/>
      <c r="C61" s="34"/>
      <c r="D61" s="34"/>
      <c r="E61" s="34"/>
      <c r="F61" s="34"/>
      <c r="G61" s="34"/>
      <c r="H61" s="34"/>
      <c r="I61" s="34"/>
      <c r="J61" s="34"/>
      <c r="K61" s="34"/>
      <c r="L61" s="9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 s="2" customFormat="1" ht="6.95" customHeight="1">
      <c r="A62" s="34"/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91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6" spans="1:31" s="2" customFormat="1" ht="6.95" customHeight="1">
      <c r="A66" s="34"/>
      <c r="B66" s="46"/>
      <c r="C66" s="47"/>
      <c r="D66" s="47"/>
      <c r="E66" s="47"/>
      <c r="F66" s="47"/>
      <c r="G66" s="47"/>
      <c r="H66" s="47"/>
      <c r="I66" s="47"/>
      <c r="J66" s="47"/>
      <c r="K66" s="47"/>
      <c r="L66" s="91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67" spans="1:31" s="2" customFormat="1" ht="24.95" customHeight="1">
      <c r="A67" s="34"/>
      <c r="B67" s="35"/>
      <c r="C67" s="23" t="s">
        <v>109</v>
      </c>
      <c r="D67" s="34"/>
      <c r="E67" s="34"/>
      <c r="F67" s="34"/>
      <c r="G67" s="34"/>
      <c r="H67" s="34"/>
      <c r="I67" s="34"/>
      <c r="J67" s="34"/>
      <c r="K67" s="34"/>
      <c r="L67" s="91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6.95" customHeight="1">
      <c r="A68" s="34"/>
      <c r="B68" s="35"/>
      <c r="C68" s="34"/>
      <c r="D68" s="34"/>
      <c r="E68" s="34"/>
      <c r="F68" s="34"/>
      <c r="G68" s="34"/>
      <c r="H68" s="34"/>
      <c r="I68" s="34"/>
      <c r="J68" s="34"/>
      <c r="K68" s="34"/>
      <c r="L68" s="91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12" customHeight="1">
      <c r="A69" s="34"/>
      <c r="B69" s="35"/>
      <c r="C69" s="29" t="s">
        <v>16</v>
      </c>
      <c r="D69" s="34"/>
      <c r="E69" s="34"/>
      <c r="F69" s="34"/>
      <c r="G69" s="34"/>
      <c r="H69" s="34"/>
      <c r="I69" s="34"/>
      <c r="J69" s="34"/>
      <c r="K69" s="34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6.5" customHeight="1">
      <c r="A70" s="34"/>
      <c r="B70" s="35"/>
      <c r="C70" s="34"/>
      <c r="D70" s="34"/>
      <c r="E70" s="325" t="str">
        <f>E7</f>
        <v>MŠ Jirásková - zahrada</v>
      </c>
      <c r="F70" s="326"/>
      <c r="G70" s="326"/>
      <c r="H70" s="326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2" customHeight="1">
      <c r="A71" s="34"/>
      <c r="B71" s="35"/>
      <c r="C71" s="29" t="s">
        <v>101</v>
      </c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6.5" customHeight="1">
      <c r="A72" s="34"/>
      <c r="B72" s="35"/>
      <c r="C72" s="34"/>
      <c r="D72" s="34"/>
      <c r="E72" s="315" t="str">
        <f>E9</f>
        <v>VN - Vedlejší náklady</v>
      </c>
      <c r="F72" s="324"/>
      <c r="G72" s="324"/>
      <c r="H72" s="32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6.9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9" t="s">
        <v>20</v>
      </c>
      <c r="D74" s="34"/>
      <c r="E74" s="34"/>
      <c r="F74" s="27" t="str">
        <f>F12</f>
        <v xml:space="preserve"> </v>
      </c>
      <c r="G74" s="34"/>
      <c r="H74" s="34"/>
      <c r="I74" s="29" t="s">
        <v>22</v>
      </c>
      <c r="J74" s="52" t="str">
        <f>IF(J12="","",J12)</f>
        <v>11. 12. 2022</v>
      </c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4"/>
      <c r="D75" s="34"/>
      <c r="E75" s="34"/>
      <c r="F75" s="34"/>
      <c r="G75" s="34"/>
      <c r="H75" s="34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5.2" customHeight="1">
      <c r="A76" s="34"/>
      <c r="B76" s="35"/>
      <c r="C76" s="29" t="s">
        <v>24</v>
      </c>
      <c r="D76" s="34"/>
      <c r="E76" s="34"/>
      <c r="F76" s="27" t="str">
        <f>E15</f>
        <v xml:space="preserve"> </v>
      </c>
      <c r="G76" s="34"/>
      <c r="H76" s="34"/>
      <c r="I76" s="29" t="s">
        <v>29</v>
      </c>
      <c r="J76" s="32" t="str">
        <f>E21</f>
        <v xml:space="preserve"> </v>
      </c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27</v>
      </c>
      <c r="D77" s="34"/>
      <c r="E77" s="34"/>
      <c r="F77" s="27" t="str">
        <f>IF(E18="","",E18)</f>
        <v>Vyplň údaj</v>
      </c>
      <c r="G77" s="34"/>
      <c r="H77" s="34"/>
      <c r="I77" s="29" t="s">
        <v>31</v>
      </c>
      <c r="J77" s="32" t="str">
        <f>E24</f>
        <v xml:space="preserve"> 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0.3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11" customFormat="1" ht="29.25" customHeight="1">
      <c r="A79" s="116"/>
      <c r="B79" s="117"/>
      <c r="C79" s="118" t="s">
        <v>110</v>
      </c>
      <c r="D79" s="119" t="s">
        <v>53</v>
      </c>
      <c r="E79" s="119" t="s">
        <v>49</v>
      </c>
      <c r="F79" s="119" t="s">
        <v>50</v>
      </c>
      <c r="G79" s="119" t="s">
        <v>111</v>
      </c>
      <c r="H79" s="119" t="s">
        <v>112</v>
      </c>
      <c r="I79" s="119" t="s">
        <v>113</v>
      </c>
      <c r="J79" s="119" t="s">
        <v>105</v>
      </c>
      <c r="K79" s="120" t="s">
        <v>114</v>
      </c>
      <c r="L79" s="121"/>
      <c r="M79" s="59" t="s">
        <v>3</v>
      </c>
      <c r="N79" s="60" t="s">
        <v>38</v>
      </c>
      <c r="O79" s="60" t="s">
        <v>115</v>
      </c>
      <c r="P79" s="60" t="s">
        <v>116</v>
      </c>
      <c r="Q79" s="60" t="s">
        <v>117</v>
      </c>
      <c r="R79" s="60" t="s">
        <v>118</v>
      </c>
      <c r="S79" s="60" t="s">
        <v>119</v>
      </c>
      <c r="T79" s="61" t="s">
        <v>120</v>
      </c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</row>
    <row r="80" spans="1:63" s="2" customFormat="1" ht="22.9" customHeight="1">
      <c r="A80" s="34"/>
      <c r="B80" s="35"/>
      <c r="C80" s="66" t="s">
        <v>121</v>
      </c>
      <c r="D80" s="34"/>
      <c r="E80" s="34"/>
      <c r="F80" s="34"/>
      <c r="G80" s="34"/>
      <c r="H80" s="34"/>
      <c r="I80" s="34"/>
      <c r="J80" s="122">
        <f>BK80</f>
        <v>0</v>
      </c>
      <c r="K80" s="34"/>
      <c r="L80" s="35"/>
      <c r="M80" s="62"/>
      <c r="N80" s="53"/>
      <c r="O80" s="63"/>
      <c r="P80" s="123">
        <f>P81</f>
        <v>0</v>
      </c>
      <c r="Q80" s="63"/>
      <c r="R80" s="123">
        <f>R81</f>
        <v>0</v>
      </c>
      <c r="S80" s="63"/>
      <c r="T80" s="124">
        <f>T81</f>
        <v>0</v>
      </c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T80" s="19" t="s">
        <v>67</v>
      </c>
      <c r="AU80" s="19" t="s">
        <v>106</v>
      </c>
      <c r="BK80" s="125">
        <f>BK81</f>
        <v>0</v>
      </c>
    </row>
    <row r="81" spans="2:63" s="12" customFormat="1" ht="25.9" customHeight="1">
      <c r="B81" s="126"/>
      <c r="D81" s="127" t="s">
        <v>67</v>
      </c>
      <c r="E81" s="128" t="s">
        <v>843</v>
      </c>
      <c r="F81" s="128" t="s">
        <v>844</v>
      </c>
      <c r="I81" s="129"/>
      <c r="J81" s="130">
        <f>BK81</f>
        <v>0</v>
      </c>
      <c r="L81" s="126"/>
      <c r="M81" s="131"/>
      <c r="N81" s="132"/>
      <c r="O81" s="132"/>
      <c r="P81" s="133">
        <f>SUM(P82:P95)</f>
        <v>0</v>
      </c>
      <c r="Q81" s="132"/>
      <c r="R81" s="133">
        <f>SUM(R82:R95)</f>
        <v>0</v>
      </c>
      <c r="S81" s="132"/>
      <c r="T81" s="134">
        <f>SUM(T82:T95)</f>
        <v>0</v>
      </c>
      <c r="AR81" s="127" t="s">
        <v>157</v>
      </c>
      <c r="AT81" s="135" t="s">
        <v>67</v>
      </c>
      <c r="AU81" s="135" t="s">
        <v>68</v>
      </c>
      <c r="AY81" s="127" t="s">
        <v>124</v>
      </c>
      <c r="BK81" s="136">
        <f>SUM(BK82:BK95)</f>
        <v>0</v>
      </c>
    </row>
    <row r="82" spans="1:65" s="2" customFormat="1" ht="16.5" customHeight="1">
      <c r="A82" s="34"/>
      <c r="B82" s="139"/>
      <c r="C82" s="140" t="s">
        <v>76</v>
      </c>
      <c r="D82" s="140" t="s">
        <v>126</v>
      </c>
      <c r="E82" s="141" t="s">
        <v>1587</v>
      </c>
      <c r="F82" s="142" t="s">
        <v>1588</v>
      </c>
      <c r="G82" s="143" t="s">
        <v>1589</v>
      </c>
      <c r="H82" s="144">
        <v>1</v>
      </c>
      <c r="I82" s="145"/>
      <c r="J82" s="146">
        <f>ROUND(I82*H82,2)</f>
        <v>0</v>
      </c>
      <c r="K82" s="142" t="s">
        <v>3</v>
      </c>
      <c r="L82" s="35"/>
      <c r="M82" s="147" t="s">
        <v>3</v>
      </c>
      <c r="N82" s="148" t="s">
        <v>39</v>
      </c>
      <c r="O82" s="55"/>
      <c r="P82" s="149">
        <f>O82*H82</f>
        <v>0</v>
      </c>
      <c r="Q82" s="149">
        <v>0</v>
      </c>
      <c r="R82" s="149">
        <f>Q82*H82</f>
        <v>0</v>
      </c>
      <c r="S82" s="149">
        <v>0</v>
      </c>
      <c r="T82" s="150">
        <f>S82*H82</f>
        <v>0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R82" s="151" t="s">
        <v>131</v>
      </c>
      <c r="AT82" s="151" t="s">
        <v>126</v>
      </c>
      <c r="AU82" s="151" t="s">
        <v>76</v>
      </c>
      <c r="AY82" s="19" t="s">
        <v>124</v>
      </c>
      <c r="BE82" s="152">
        <f>IF(N82="základní",J82,0)</f>
        <v>0</v>
      </c>
      <c r="BF82" s="152">
        <f>IF(N82="snížená",J82,0)</f>
        <v>0</v>
      </c>
      <c r="BG82" s="152">
        <f>IF(N82="zákl. přenesená",J82,0)</f>
        <v>0</v>
      </c>
      <c r="BH82" s="152">
        <f>IF(N82="sníž. přenesená",J82,0)</f>
        <v>0</v>
      </c>
      <c r="BI82" s="152">
        <f>IF(N82="nulová",J82,0)</f>
        <v>0</v>
      </c>
      <c r="BJ82" s="19" t="s">
        <v>76</v>
      </c>
      <c r="BK82" s="152">
        <f>ROUND(I82*H82,2)</f>
        <v>0</v>
      </c>
      <c r="BL82" s="19" t="s">
        <v>131</v>
      </c>
      <c r="BM82" s="151" t="s">
        <v>1590</v>
      </c>
    </row>
    <row r="83" spans="1:47" s="2" customFormat="1" ht="12">
      <c r="A83" s="34"/>
      <c r="B83" s="35"/>
      <c r="C83" s="34"/>
      <c r="D83" s="153" t="s">
        <v>133</v>
      </c>
      <c r="E83" s="34"/>
      <c r="F83" s="154" t="s">
        <v>1588</v>
      </c>
      <c r="G83" s="34"/>
      <c r="H83" s="34"/>
      <c r="I83" s="155"/>
      <c r="J83" s="34"/>
      <c r="K83" s="34"/>
      <c r="L83" s="35"/>
      <c r="M83" s="156"/>
      <c r="N83" s="157"/>
      <c r="O83" s="55"/>
      <c r="P83" s="55"/>
      <c r="Q83" s="55"/>
      <c r="R83" s="55"/>
      <c r="S83" s="55"/>
      <c r="T83" s="56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9" t="s">
        <v>133</v>
      </c>
      <c r="AU83" s="19" t="s">
        <v>76</v>
      </c>
    </row>
    <row r="84" spans="1:65" s="2" customFormat="1" ht="16.5" customHeight="1">
      <c r="A84" s="34"/>
      <c r="B84" s="139"/>
      <c r="C84" s="140" t="s">
        <v>78</v>
      </c>
      <c r="D84" s="140" t="s">
        <v>126</v>
      </c>
      <c r="E84" s="141" t="s">
        <v>1591</v>
      </c>
      <c r="F84" s="142" t="s">
        <v>1592</v>
      </c>
      <c r="G84" s="143" t="s">
        <v>1589</v>
      </c>
      <c r="H84" s="144">
        <v>1</v>
      </c>
      <c r="I84" s="145"/>
      <c r="J84" s="146">
        <f>ROUND(I84*H84,2)</f>
        <v>0</v>
      </c>
      <c r="K84" s="142" t="s">
        <v>3</v>
      </c>
      <c r="L84" s="35"/>
      <c r="M84" s="147" t="s">
        <v>3</v>
      </c>
      <c r="N84" s="148" t="s">
        <v>39</v>
      </c>
      <c r="O84" s="55"/>
      <c r="P84" s="149">
        <f>O84*H84</f>
        <v>0</v>
      </c>
      <c r="Q84" s="149">
        <v>0</v>
      </c>
      <c r="R84" s="149">
        <f>Q84*H84</f>
        <v>0</v>
      </c>
      <c r="S84" s="149">
        <v>0</v>
      </c>
      <c r="T84" s="150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51" t="s">
        <v>131</v>
      </c>
      <c r="AT84" s="151" t="s">
        <v>126</v>
      </c>
      <c r="AU84" s="151" t="s">
        <v>76</v>
      </c>
      <c r="AY84" s="19" t="s">
        <v>124</v>
      </c>
      <c r="BE84" s="152">
        <f>IF(N84="základní",J84,0)</f>
        <v>0</v>
      </c>
      <c r="BF84" s="152">
        <f>IF(N84="snížená",J84,0)</f>
        <v>0</v>
      </c>
      <c r="BG84" s="152">
        <f>IF(N84="zákl. přenesená",J84,0)</f>
        <v>0</v>
      </c>
      <c r="BH84" s="152">
        <f>IF(N84="sníž. přenesená",J84,0)</f>
        <v>0</v>
      </c>
      <c r="BI84" s="152">
        <f>IF(N84="nulová",J84,0)</f>
        <v>0</v>
      </c>
      <c r="BJ84" s="19" t="s">
        <v>76</v>
      </c>
      <c r="BK84" s="152">
        <f>ROUND(I84*H84,2)</f>
        <v>0</v>
      </c>
      <c r="BL84" s="19" t="s">
        <v>131</v>
      </c>
      <c r="BM84" s="151" t="s">
        <v>1593</v>
      </c>
    </row>
    <row r="85" spans="1:47" s="2" customFormat="1" ht="12">
      <c r="A85" s="34"/>
      <c r="B85" s="35"/>
      <c r="C85" s="34"/>
      <c r="D85" s="153" t="s">
        <v>133</v>
      </c>
      <c r="E85" s="34"/>
      <c r="F85" s="154" t="s">
        <v>1592</v>
      </c>
      <c r="G85" s="34"/>
      <c r="H85" s="34"/>
      <c r="I85" s="155"/>
      <c r="J85" s="34"/>
      <c r="K85" s="34"/>
      <c r="L85" s="35"/>
      <c r="M85" s="156"/>
      <c r="N85" s="157"/>
      <c r="O85" s="55"/>
      <c r="P85" s="55"/>
      <c r="Q85" s="55"/>
      <c r="R85" s="55"/>
      <c r="S85" s="55"/>
      <c r="T85" s="56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9" t="s">
        <v>133</v>
      </c>
      <c r="AU85" s="19" t="s">
        <v>76</v>
      </c>
    </row>
    <row r="86" spans="1:65" s="2" customFormat="1" ht="16.5" customHeight="1">
      <c r="A86" s="34"/>
      <c r="B86" s="139"/>
      <c r="C86" s="140" t="s">
        <v>146</v>
      </c>
      <c r="D86" s="140" t="s">
        <v>126</v>
      </c>
      <c r="E86" s="141" t="s">
        <v>1594</v>
      </c>
      <c r="F86" s="142" t="s">
        <v>1595</v>
      </c>
      <c r="G86" s="143" t="s">
        <v>1589</v>
      </c>
      <c r="H86" s="144">
        <v>1</v>
      </c>
      <c r="I86" s="145"/>
      <c r="J86" s="146">
        <f>ROUND(I86*H86,2)</f>
        <v>0</v>
      </c>
      <c r="K86" s="142" t="s">
        <v>3</v>
      </c>
      <c r="L86" s="35"/>
      <c r="M86" s="147" t="s">
        <v>3</v>
      </c>
      <c r="N86" s="148" t="s">
        <v>39</v>
      </c>
      <c r="O86" s="55"/>
      <c r="P86" s="149">
        <f>O86*H86</f>
        <v>0</v>
      </c>
      <c r="Q86" s="149">
        <v>0</v>
      </c>
      <c r="R86" s="149">
        <f>Q86*H86</f>
        <v>0</v>
      </c>
      <c r="S86" s="149">
        <v>0</v>
      </c>
      <c r="T86" s="150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131</v>
      </c>
      <c r="AT86" s="151" t="s">
        <v>126</v>
      </c>
      <c r="AU86" s="151" t="s">
        <v>76</v>
      </c>
      <c r="AY86" s="19" t="s">
        <v>124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9" t="s">
        <v>76</v>
      </c>
      <c r="BK86" s="152">
        <f>ROUND(I86*H86,2)</f>
        <v>0</v>
      </c>
      <c r="BL86" s="19" t="s">
        <v>131</v>
      </c>
      <c r="BM86" s="151" t="s">
        <v>1596</v>
      </c>
    </row>
    <row r="87" spans="1:47" s="2" customFormat="1" ht="12">
      <c r="A87" s="34"/>
      <c r="B87" s="35"/>
      <c r="C87" s="34"/>
      <c r="D87" s="153" t="s">
        <v>133</v>
      </c>
      <c r="E87" s="34"/>
      <c r="F87" s="154" t="s">
        <v>1595</v>
      </c>
      <c r="G87" s="34"/>
      <c r="H87" s="34"/>
      <c r="I87" s="155"/>
      <c r="J87" s="34"/>
      <c r="K87" s="34"/>
      <c r="L87" s="35"/>
      <c r="M87" s="156"/>
      <c r="N87" s="157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9" t="s">
        <v>133</v>
      </c>
      <c r="AU87" s="19" t="s">
        <v>76</v>
      </c>
    </row>
    <row r="88" spans="1:47" s="2" customFormat="1" ht="68.25">
      <c r="A88" s="34"/>
      <c r="B88" s="35"/>
      <c r="C88" s="34"/>
      <c r="D88" s="153" t="s">
        <v>297</v>
      </c>
      <c r="E88" s="34"/>
      <c r="F88" s="197" t="s">
        <v>1597</v>
      </c>
      <c r="G88" s="34"/>
      <c r="H88" s="34"/>
      <c r="I88" s="155"/>
      <c r="J88" s="34"/>
      <c r="K88" s="34"/>
      <c r="L88" s="35"/>
      <c r="M88" s="156"/>
      <c r="N88" s="157"/>
      <c r="O88" s="55"/>
      <c r="P88" s="55"/>
      <c r="Q88" s="55"/>
      <c r="R88" s="55"/>
      <c r="S88" s="55"/>
      <c r="T88" s="56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9" t="s">
        <v>297</v>
      </c>
      <c r="AU88" s="19" t="s">
        <v>76</v>
      </c>
    </row>
    <row r="89" spans="1:65" s="2" customFormat="1" ht="16.5" customHeight="1">
      <c r="A89" s="34"/>
      <c r="B89" s="139"/>
      <c r="C89" s="140" t="s">
        <v>131</v>
      </c>
      <c r="D89" s="140" t="s">
        <v>126</v>
      </c>
      <c r="E89" s="141" t="s">
        <v>1598</v>
      </c>
      <c r="F89" s="142" t="s">
        <v>1599</v>
      </c>
      <c r="G89" s="143" t="s">
        <v>1589</v>
      </c>
      <c r="H89" s="144">
        <v>1</v>
      </c>
      <c r="I89" s="145"/>
      <c r="J89" s="146">
        <f>ROUND(I89*H89,2)</f>
        <v>0</v>
      </c>
      <c r="K89" s="142" t="s">
        <v>3</v>
      </c>
      <c r="L89" s="35"/>
      <c r="M89" s="147" t="s">
        <v>3</v>
      </c>
      <c r="N89" s="148" t="s">
        <v>39</v>
      </c>
      <c r="O89" s="55"/>
      <c r="P89" s="149">
        <f>O89*H89</f>
        <v>0</v>
      </c>
      <c r="Q89" s="149">
        <v>0</v>
      </c>
      <c r="R89" s="149">
        <f>Q89*H89</f>
        <v>0</v>
      </c>
      <c r="S89" s="149">
        <v>0</v>
      </c>
      <c r="T89" s="150">
        <f>S89*H89</f>
        <v>0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51" t="s">
        <v>131</v>
      </c>
      <c r="AT89" s="151" t="s">
        <v>126</v>
      </c>
      <c r="AU89" s="151" t="s">
        <v>76</v>
      </c>
      <c r="AY89" s="19" t="s">
        <v>124</v>
      </c>
      <c r="BE89" s="152">
        <f>IF(N89="základní",J89,0)</f>
        <v>0</v>
      </c>
      <c r="BF89" s="152">
        <f>IF(N89="snížená",J89,0)</f>
        <v>0</v>
      </c>
      <c r="BG89" s="152">
        <f>IF(N89="zákl. přenesená",J89,0)</f>
        <v>0</v>
      </c>
      <c r="BH89" s="152">
        <f>IF(N89="sníž. přenesená",J89,0)</f>
        <v>0</v>
      </c>
      <c r="BI89" s="152">
        <f>IF(N89="nulová",J89,0)</f>
        <v>0</v>
      </c>
      <c r="BJ89" s="19" t="s">
        <v>76</v>
      </c>
      <c r="BK89" s="152">
        <f>ROUND(I89*H89,2)</f>
        <v>0</v>
      </c>
      <c r="BL89" s="19" t="s">
        <v>131</v>
      </c>
      <c r="BM89" s="151" t="s">
        <v>1600</v>
      </c>
    </row>
    <row r="90" spans="1:47" s="2" customFormat="1" ht="19.5">
      <c r="A90" s="34"/>
      <c r="B90" s="35"/>
      <c r="C90" s="34"/>
      <c r="D90" s="153" t="s">
        <v>133</v>
      </c>
      <c r="E90" s="34"/>
      <c r="F90" s="154" t="s">
        <v>1601</v>
      </c>
      <c r="G90" s="34"/>
      <c r="H90" s="34"/>
      <c r="I90" s="155"/>
      <c r="J90" s="34"/>
      <c r="K90" s="34"/>
      <c r="L90" s="35"/>
      <c r="M90" s="156"/>
      <c r="N90" s="157"/>
      <c r="O90" s="55"/>
      <c r="P90" s="55"/>
      <c r="Q90" s="55"/>
      <c r="R90" s="55"/>
      <c r="S90" s="55"/>
      <c r="T90" s="56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9" t="s">
        <v>133</v>
      </c>
      <c r="AU90" s="19" t="s">
        <v>76</v>
      </c>
    </row>
    <row r="91" spans="1:47" s="2" customFormat="1" ht="29.25">
      <c r="A91" s="34"/>
      <c r="B91" s="35"/>
      <c r="C91" s="34"/>
      <c r="D91" s="153" t="s">
        <v>297</v>
      </c>
      <c r="E91" s="34"/>
      <c r="F91" s="197" t="s">
        <v>1602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9" t="s">
        <v>297</v>
      </c>
      <c r="AU91" s="19" t="s">
        <v>76</v>
      </c>
    </row>
    <row r="92" spans="1:65" s="2" customFormat="1" ht="16.5" customHeight="1">
      <c r="A92" s="34"/>
      <c r="B92" s="139"/>
      <c r="C92" s="140" t="s">
        <v>157</v>
      </c>
      <c r="D92" s="140" t="s">
        <v>126</v>
      </c>
      <c r="E92" s="141" t="s">
        <v>1603</v>
      </c>
      <c r="F92" s="142" t="s">
        <v>1604</v>
      </c>
      <c r="G92" s="143" t="s">
        <v>1589</v>
      </c>
      <c r="H92" s="144">
        <v>1</v>
      </c>
      <c r="I92" s="145"/>
      <c r="J92" s="146">
        <f>ROUND(I92*H92,2)</f>
        <v>0</v>
      </c>
      <c r="K92" s="142" t="s">
        <v>3</v>
      </c>
      <c r="L92" s="35"/>
      <c r="M92" s="147" t="s">
        <v>3</v>
      </c>
      <c r="N92" s="148" t="s">
        <v>39</v>
      </c>
      <c r="O92" s="55"/>
      <c r="P92" s="149">
        <f>O92*H92</f>
        <v>0</v>
      </c>
      <c r="Q92" s="149">
        <v>0</v>
      </c>
      <c r="R92" s="149">
        <f>Q92*H92</f>
        <v>0</v>
      </c>
      <c r="S92" s="149">
        <v>0</v>
      </c>
      <c r="T92" s="150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51" t="s">
        <v>131</v>
      </c>
      <c r="AT92" s="151" t="s">
        <v>126</v>
      </c>
      <c r="AU92" s="151" t="s">
        <v>76</v>
      </c>
      <c r="AY92" s="19" t="s">
        <v>124</v>
      </c>
      <c r="BE92" s="152">
        <f>IF(N92="základní",J92,0)</f>
        <v>0</v>
      </c>
      <c r="BF92" s="152">
        <f>IF(N92="snížená",J92,0)</f>
        <v>0</v>
      </c>
      <c r="BG92" s="152">
        <f>IF(N92="zákl. přenesená",J92,0)</f>
        <v>0</v>
      </c>
      <c r="BH92" s="152">
        <f>IF(N92="sníž. přenesená",J92,0)</f>
        <v>0</v>
      </c>
      <c r="BI92" s="152">
        <f>IF(N92="nulová",J92,0)</f>
        <v>0</v>
      </c>
      <c r="BJ92" s="19" t="s">
        <v>76</v>
      </c>
      <c r="BK92" s="152">
        <f>ROUND(I92*H92,2)</f>
        <v>0</v>
      </c>
      <c r="BL92" s="19" t="s">
        <v>131</v>
      </c>
      <c r="BM92" s="151" t="s">
        <v>1605</v>
      </c>
    </row>
    <row r="93" spans="1:47" s="2" customFormat="1" ht="12">
      <c r="A93" s="34"/>
      <c r="B93" s="35"/>
      <c r="C93" s="34"/>
      <c r="D93" s="153" t="s">
        <v>133</v>
      </c>
      <c r="E93" s="34"/>
      <c r="F93" s="154" t="s">
        <v>1604</v>
      </c>
      <c r="G93" s="34"/>
      <c r="H93" s="34"/>
      <c r="I93" s="155"/>
      <c r="J93" s="34"/>
      <c r="K93" s="34"/>
      <c r="L93" s="35"/>
      <c r="M93" s="156"/>
      <c r="N93" s="157"/>
      <c r="O93" s="55"/>
      <c r="P93" s="55"/>
      <c r="Q93" s="55"/>
      <c r="R93" s="55"/>
      <c r="S93" s="55"/>
      <c r="T93" s="56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9" t="s">
        <v>133</v>
      </c>
      <c r="AU93" s="19" t="s">
        <v>76</v>
      </c>
    </row>
    <row r="94" spans="1:65" s="2" customFormat="1" ht="16.5" customHeight="1">
      <c r="A94" s="34"/>
      <c r="B94" s="139"/>
      <c r="C94" s="140" t="s">
        <v>165</v>
      </c>
      <c r="D94" s="140" t="s">
        <v>126</v>
      </c>
      <c r="E94" s="141" t="s">
        <v>1606</v>
      </c>
      <c r="F94" s="142" t="s">
        <v>1607</v>
      </c>
      <c r="G94" s="143" t="s">
        <v>1589</v>
      </c>
      <c r="H94" s="144">
        <v>1</v>
      </c>
      <c r="I94" s="145"/>
      <c r="J94" s="146">
        <f>ROUND(I94*H94,2)</f>
        <v>0</v>
      </c>
      <c r="K94" s="142" t="s">
        <v>3</v>
      </c>
      <c r="L94" s="35"/>
      <c r="M94" s="147" t="s">
        <v>3</v>
      </c>
      <c r="N94" s="148" t="s">
        <v>39</v>
      </c>
      <c r="O94" s="55"/>
      <c r="P94" s="149">
        <f>O94*H94</f>
        <v>0</v>
      </c>
      <c r="Q94" s="149">
        <v>0</v>
      </c>
      <c r="R94" s="149">
        <f>Q94*H94</f>
        <v>0</v>
      </c>
      <c r="S94" s="149">
        <v>0</v>
      </c>
      <c r="T94" s="150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51" t="s">
        <v>131</v>
      </c>
      <c r="AT94" s="151" t="s">
        <v>126</v>
      </c>
      <c r="AU94" s="151" t="s">
        <v>76</v>
      </c>
      <c r="AY94" s="19" t="s">
        <v>124</v>
      </c>
      <c r="BE94" s="152">
        <f>IF(N94="základní",J94,0)</f>
        <v>0</v>
      </c>
      <c r="BF94" s="152">
        <f>IF(N94="snížená",J94,0)</f>
        <v>0</v>
      </c>
      <c r="BG94" s="152">
        <f>IF(N94="zákl. přenesená",J94,0)</f>
        <v>0</v>
      </c>
      <c r="BH94" s="152">
        <f>IF(N94="sníž. přenesená",J94,0)</f>
        <v>0</v>
      </c>
      <c r="BI94" s="152">
        <f>IF(N94="nulová",J94,0)</f>
        <v>0</v>
      </c>
      <c r="BJ94" s="19" t="s">
        <v>76</v>
      </c>
      <c r="BK94" s="152">
        <f>ROUND(I94*H94,2)</f>
        <v>0</v>
      </c>
      <c r="BL94" s="19" t="s">
        <v>131</v>
      </c>
      <c r="BM94" s="151" t="s">
        <v>1608</v>
      </c>
    </row>
    <row r="95" spans="1:47" s="2" customFormat="1" ht="12">
      <c r="A95" s="34"/>
      <c r="B95" s="35"/>
      <c r="C95" s="34"/>
      <c r="D95" s="153" t="s">
        <v>133</v>
      </c>
      <c r="E95" s="34"/>
      <c r="F95" s="154" t="s">
        <v>1607</v>
      </c>
      <c r="G95" s="34"/>
      <c r="H95" s="34"/>
      <c r="I95" s="155"/>
      <c r="J95" s="34"/>
      <c r="K95" s="34"/>
      <c r="L95" s="35"/>
      <c r="M95" s="185"/>
      <c r="N95" s="186"/>
      <c r="O95" s="187"/>
      <c r="P95" s="187"/>
      <c r="Q95" s="187"/>
      <c r="R95" s="187"/>
      <c r="S95" s="187"/>
      <c r="T95" s="188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9" t="s">
        <v>133</v>
      </c>
      <c r="AU95" s="19" t="s">
        <v>76</v>
      </c>
    </row>
    <row r="96" spans="1:31" s="2" customFormat="1" ht="6.95" customHeight="1">
      <c r="A96" s="34"/>
      <c r="B96" s="44"/>
      <c r="C96" s="45"/>
      <c r="D96" s="45"/>
      <c r="E96" s="45"/>
      <c r="F96" s="45"/>
      <c r="G96" s="45"/>
      <c r="H96" s="45"/>
      <c r="I96" s="45"/>
      <c r="J96" s="45"/>
      <c r="K96" s="45"/>
      <c r="L96" s="35"/>
      <c r="M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</sheetData>
  <autoFilter ref="C79:K95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Klus</dc:creator>
  <cp:keywords/>
  <dc:description/>
  <cp:lastModifiedBy>Kateřina Janečková</cp:lastModifiedBy>
  <dcterms:created xsi:type="dcterms:W3CDTF">2024-04-23T14:50:45Z</dcterms:created>
  <dcterms:modified xsi:type="dcterms:W3CDTF">2024-04-26T06:00:12Z</dcterms:modified>
  <cp:category/>
  <cp:version/>
  <cp:contentType/>
  <cp:contentStatus/>
</cp:coreProperties>
</file>