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Sdílené disky\MP Pro s.r.o\Projekty\Venkovní Bazén NJ\!!!!!!!!!!!!!!!!!!!!!!!!!!!!!!!!!!!!!!!!!!!!!!!!!!!!!!!!!!!Soutěž\"/>
    </mc:Choice>
  </mc:AlternateContent>
  <xr:revisionPtr revIDLastSave="0" documentId="13_ncr:1_{FFF5A350-262A-4F8A-ABE7-1634FD3059AC}" xr6:coauthVersionLast="47" xr6:coauthVersionMax="47" xr10:uidLastSave="{00000000-0000-0000-0000-000000000000}"/>
  <bookViews>
    <workbookView xWindow="-120" yWindow="-120" windowWidth="57840" windowHeight="32640" xr2:uid="{00000000-000D-0000-FFFF-FFFF00000000}"/>
  </bookViews>
  <sheets>
    <sheet name="Rekapitulace stavby" sheetId="1" r:id="rId1"/>
    <sheet name="01 - Bourací práce" sheetId="2" r:id="rId2"/>
    <sheet name="02 - Stavební úpravy" sheetId="3" r:id="rId3"/>
    <sheet name="03 - Dlažba" sheetId="4" r:id="rId4"/>
    <sheet name="04.1 - Nerezový bazén, Te..." sheetId="5" r:id="rId5"/>
    <sheet name="04.2 - Dětské brouzdališt..." sheetId="6" r:id="rId6"/>
    <sheet name="04.3 - Vířivka č.1, Techn..." sheetId="7" r:id="rId7"/>
    <sheet name="04.4 - Vířivka č. 2, Tech..." sheetId="8" r:id="rId8"/>
    <sheet name="04.5 - Doplnění chlorovny" sheetId="9" r:id="rId9"/>
    <sheet name="04.6 - MaR - Elektro" sheetId="10" r:id="rId10"/>
    <sheet name="05 - Vodní skluzavka" sheetId="11" r:id="rId11"/>
    <sheet name="06 - Optika" sheetId="12" r:id="rId12"/>
    <sheet name="07 - Vybavení" sheetId="13" r:id="rId13"/>
    <sheet name="08 - Elektro" sheetId="14" r:id="rId14"/>
    <sheet name="09 - ZTI-ÚT-VZT" sheetId="15" r:id="rId15"/>
    <sheet name="10 - VRN" sheetId="16" r:id="rId16"/>
    <sheet name="Pokyny pro vyplnění" sheetId="17" r:id="rId17"/>
  </sheets>
  <definedNames>
    <definedName name="_xlnm._FilterDatabase" localSheetId="1" hidden="1">'01 - Bourací práce'!$C$84:$K$131</definedName>
    <definedName name="_xlnm._FilterDatabase" localSheetId="2" hidden="1">'02 - Stavební úpravy'!$C$95:$K$518</definedName>
    <definedName name="_xlnm._FilterDatabase" localSheetId="3" hidden="1">'03 - Dlažba'!$C$80:$K$102</definedName>
    <definedName name="_xlnm._FilterDatabase" localSheetId="4" hidden="1">'04.1 - Nerezový bazén, Te...'!$C$86:$K$143</definedName>
    <definedName name="_xlnm._FilterDatabase" localSheetId="5" hidden="1">'04.2 - Dětské brouzdališt...'!$C$86:$K$136</definedName>
    <definedName name="_xlnm._FilterDatabase" localSheetId="6" hidden="1">'04.3 - Vířivka č.1, Techn...'!$C$85:$K$134</definedName>
    <definedName name="_xlnm._FilterDatabase" localSheetId="7" hidden="1">'04.4 - Vířivka č. 2, Tech...'!$C$85:$K$134</definedName>
    <definedName name="_xlnm._FilterDatabase" localSheetId="8" hidden="1">'04.5 - Doplnění chlorovny'!$C$84:$K$99</definedName>
    <definedName name="_xlnm._FilterDatabase" localSheetId="9" hidden="1">'04.6 - MaR - Elektro'!$C$84:$K$147</definedName>
    <definedName name="_xlnm._FilterDatabase" localSheetId="10" hidden="1">'05 - Vodní skluzavka'!$C$79:$K$90</definedName>
    <definedName name="_xlnm._FilterDatabase" localSheetId="11" hidden="1">'06 - Optika'!$C$78:$K$88</definedName>
    <definedName name="_xlnm._FilterDatabase" localSheetId="12" hidden="1">'07 - Vybavení'!$C$78:$K$101</definedName>
    <definedName name="_xlnm._FilterDatabase" localSheetId="13" hidden="1">'08 - Elektro'!$C$85:$K$185</definedName>
    <definedName name="_xlnm._FilterDatabase" localSheetId="14" hidden="1">'09 - ZTI-ÚT-VZT'!$C$93:$K$283</definedName>
    <definedName name="_xlnm._FilterDatabase" localSheetId="15" hidden="1">'10 - VRN'!$C$83:$K$113</definedName>
    <definedName name="_xlnm.Print_Titles" localSheetId="1">'01 - Bourací práce'!$84:$84</definedName>
    <definedName name="_xlnm.Print_Titles" localSheetId="2">'02 - Stavební úpravy'!$95:$95</definedName>
    <definedName name="_xlnm.Print_Titles" localSheetId="3">'03 - Dlažba'!$80:$80</definedName>
    <definedName name="_xlnm.Print_Titles" localSheetId="4">'04.1 - Nerezový bazén, Te...'!$86:$86</definedName>
    <definedName name="_xlnm.Print_Titles" localSheetId="5">'04.2 - Dětské brouzdališt...'!$86:$86</definedName>
    <definedName name="_xlnm.Print_Titles" localSheetId="6">'04.3 - Vířivka č.1, Techn...'!$85:$85</definedName>
    <definedName name="_xlnm.Print_Titles" localSheetId="7">'04.4 - Vířivka č. 2, Tech...'!$85:$85</definedName>
    <definedName name="_xlnm.Print_Titles" localSheetId="8">'04.5 - Doplnění chlorovny'!$84:$84</definedName>
    <definedName name="_xlnm.Print_Titles" localSheetId="9">'04.6 - MaR - Elektro'!$84:$84</definedName>
    <definedName name="_xlnm.Print_Titles" localSheetId="10">'05 - Vodní skluzavka'!$79:$79</definedName>
    <definedName name="_xlnm.Print_Titles" localSheetId="11">'06 - Optika'!$78:$78</definedName>
    <definedName name="_xlnm.Print_Titles" localSheetId="12">'07 - Vybavení'!$78:$78</definedName>
    <definedName name="_xlnm.Print_Titles" localSheetId="13">'08 - Elektro'!$85:$85</definedName>
    <definedName name="_xlnm.Print_Titles" localSheetId="14">'09 - ZTI-ÚT-VZT'!$93:$93</definedName>
    <definedName name="_xlnm.Print_Titles" localSheetId="15">'10 - VRN'!$83:$83</definedName>
    <definedName name="_xlnm.Print_Titles" localSheetId="0">'Rekapitulace stavby'!$52:$52</definedName>
    <definedName name="_xlnm.Print_Area" localSheetId="1">'01 - Bourací práce'!$C$4:$J$39,'01 - Bourací práce'!$C$45:$J$66,'01 - Bourací práce'!$C$72:$K$131</definedName>
    <definedName name="_xlnm.Print_Area" localSheetId="2">'02 - Stavební úpravy'!$C$4:$J$39,'02 - Stavební úpravy'!$C$45:$J$77,'02 - Stavební úpravy'!$C$83:$K$518</definedName>
    <definedName name="_xlnm.Print_Area" localSheetId="3">'03 - Dlažba'!$C$4:$J$39,'03 - Dlažba'!$C$45:$J$62,'03 - Dlažba'!$C$68:$K$102</definedName>
    <definedName name="_xlnm.Print_Area" localSheetId="4">'04.1 - Nerezový bazén, Te...'!$C$4:$J$41,'04.1 - Nerezový bazén, Te...'!$C$47:$J$66,'04.1 - Nerezový bazén, Te...'!$C$72:$K$143</definedName>
    <definedName name="_xlnm.Print_Area" localSheetId="5">'04.2 - Dětské brouzdališt...'!$C$4:$J$41,'04.2 - Dětské brouzdališt...'!$C$47:$J$66,'04.2 - Dětské brouzdališt...'!$C$72:$K$136</definedName>
    <definedName name="_xlnm.Print_Area" localSheetId="6">'04.3 - Vířivka č.1, Techn...'!$C$4:$J$41,'04.3 - Vířivka č.1, Techn...'!$C$47:$J$65,'04.3 - Vířivka č.1, Techn...'!$C$71:$K$134</definedName>
    <definedName name="_xlnm.Print_Area" localSheetId="7">'04.4 - Vířivka č. 2, Tech...'!$C$4:$J$41,'04.4 - Vířivka č. 2, Tech...'!$C$47:$J$65,'04.4 - Vířivka č. 2, Tech...'!$C$71:$K$134</definedName>
    <definedName name="_xlnm.Print_Area" localSheetId="8">'04.5 - Doplnění chlorovny'!$C$4:$J$41,'04.5 - Doplnění chlorovny'!$C$47:$J$64,'04.5 - Doplnění chlorovny'!$C$70:$K$99</definedName>
    <definedName name="_xlnm.Print_Area" localSheetId="9">'04.6 - MaR - Elektro'!$C$4:$J$41,'04.6 - MaR - Elektro'!$C$47:$J$64,'04.6 - MaR - Elektro'!$C$70:$K$147</definedName>
    <definedName name="_xlnm.Print_Area" localSheetId="10">'05 - Vodní skluzavka'!$C$4:$J$39,'05 - Vodní skluzavka'!$C$45:$J$61,'05 - Vodní skluzavka'!$C$67:$K$90</definedName>
    <definedName name="_xlnm.Print_Area" localSheetId="11">'06 - Optika'!$C$4:$J$39,'06 - Optika'!$C$45:$J$60,'06 - Optika'!$C$66:$K$88</definedName>
    <definedName name="_xlnm.Print_Area" localSheetId="12">'07 - Vybavení'!$C$4:$J$39,'07 - Vybavení'!$C$45:$J$60,'07 - Vybavení'!$C$66:$K$101</definedName>
    <definedName name="_xlnm.Print_Area" localSheetId="13">'08 - Elektro'!$C$4:$J$39,'08 - Elektro'!$C$45:$J$67,'08 - Elektro'!$C$73:$K$185</definedName>
    <definedName name="_xlnm.Print_Area" localSheetId="14">'09 - ZTI-ÚT-VZT'!$C$4:$J$39,'09 - ZTI-ÚT-VZT'!$C$45:$J$75,'09 - ZTI-ÚT-VZT'!$C$81:$K$283</definedName>
    <definedName name="_xlnm.Print_Area" localSheetId="15">'10 - VRN'!$C$4:$J$39,'10 - VRN'!$C$45:$J$65,'10 - VRN'!$C$71:$K$113</definedName>
    <definedName name="_xlnm.Print_Area" localSheetId="1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stavby'!$C$42:$AQ$71</definedName>
  </definedNames>
  <calcPr calcId="191029"/>
</workbook>
</file>

<file path=xl/calcChain.xml><?xml version="1.0" encoding="utf-8"?>
<calcChain xmlns="http://schemas.openxmlformats.org/spreadsheetml/2006/main">
  <c r="J37" i="16" l="1"/>
  <c r="J36" i="16"/>
  <c r="AY70" i="1"/>
  <c r="J35" i="16"/>
  <c r="AX70" i="1"/>
  <c r="BI111" i="16"/>
  <c r="BH111" i="16"/>
  <c r="BG111" i="16"/>
  <c r="BF111" i="16"/>
  <c r="T111" i="16"/>
  <c r="T110" i="16"/>
  <c r="R111" i="16"/>
  <c r="R110" i="16"/>
  <c r="P111" i="16"/>
  <c r="P110" i="16"/>
  <c r="BI107" i="16"/>
  <c r="BH107" i="16"/>
  <c r="BG107" i="16"/>
  <c r="BF107" i="16"/>
  <c r="T107" i="16"/>
  <c r="T106" i="16"/>
  <c r="R107" i="16"/>
  <c r="R106" i="16"/>
  <c r="P107" i="16"/>
  <c r="P106" i="16" s="1"/>
  <c r="BI103" i="16"/>
  <c r="BH103" i="16"/>
  <c r="BG103" i="16"/>
  <c r="BF103" i="16"/>
  <c r="T103" i="16"/>
  <c r="R103" i="16"/>
  <c r="P103" i="16"/>
  <c r="BI100" i="16"/>
  <c r="BH100" i="16"/>
  <c r="BG100" i="16"/>
  <c r="BF100" i="16"/>
  <c r="T100" i="16"/>
  <c r="R100" i="16"/>
  <c r="P100" i="16"/>
  <c r="BI96" i="16"/>
  <c r="BH96" i="16"/>
  <c r="BG96" i="16"/>
  <c r="BF96" i="16"/>
  <c r="T96" i="16"/>
  <c r="R96" i="16"/>
  <c r="P96" i="16"/>
  <c r="BI93" i="16"/>
  <c r="BH93" i="16"/>
  <c r="BG93" i="16"/>
  <c r="BF93" i="16"/>
  <c r="T93" i="16"/>
  <c r="R93" i="16"/>
  <c r="P93" i="16"/>
  <c r="BI90" i="16"/>
  <c r="BH90" i="16"/>
  <c r="BG90" i="16"/>
  <c r="BF90" i="16"/>
  <c r="T90" i="16"/>
  <c r="R90" i="16"/>
  <c r="P90" i="16"/>
  <c r="BI87" i="16"/>
  <c r="BH87" i="16"/>
  <c r="BG87" i="16"/>
  <c r="BF87" i="16"/>
  <c r="T87" i="16"/>
  <c r="R87" i="16"/>
  <c r="P87" i="16"/>
  <c r="J81" i="16"/>
  <c r="F78" i="16"/>
  <c r="E76" i="16"/>
  <c r="J55" i="16"/>
  <c r="F52" i="16"/>
  <c r="E50" i="16"/>
  <c r="J21" i="16"/>
  <c r="E21" i="16"/>
  <c r="J54" i="16" s="1"/>
  <c r="J20" i="16"/>
  <c r="J18" i="16"/>
  <c r="E18" i="16"/>
  <c r="F81" i="16"/>
  <c r="J17" i="16"/>
  <c r="J15" i="16"/>
  <c r="E15" i="16"/>
  <c r="F80" i="16"/>
  <c r="J14" i="16"/>
  <c r="J12" i="16"/>
  <c r="J52" i="16"/>
  <c r="E7" i="16"/>
  <c r="E74" i="16" s="1"/>
  <c r="J37" i="15"/>
  <c r="J36" i="15"/>
  <c r="AY69" i="1"/>
  <c r="J35" i="15"/>
  <c r="AX69" i="1" s="1"/>
  <c r="BI280" i="15"/>
  <c r="BH280" i="15"/>
  <c r="BG280" i="15"/>
  <c r="BF280" i="15"/>
  <c r="T280" i="15"/>
  <c r="R280" i="15"/>
  <c r="P280" i="15"/>
  <c r="BI276" i="15"/>
  <c r="BH276" i="15"/>
  <c r="BG276" i="15"/>
  <c r="BF276" i="15"/>
  <c r="T276" i="15"/>
  <c r="R276" i="15"/>
  <c r="P276" i="15"/>
  <c r="BI272" i="15"/>
  <c r="BH272" i="15"/>
  <c r="BG272" i="15"/>
  <c r="BF272" i="15"/>
  <c r="T272" i="15"/>
  <c r="R272" i="15"/>
  <c r="P272" i="15"/>
  <c r="BI268" i="15"/>
  <c r="BH268" i="15"/>
  <c r="BG268" i="15"/>
  <c r="BF268" i="15"/>
  <c r="T268" i="15"/>
  <c r="R268" i="15"/>
  <c r="P268" i="15"/>
  <c r="BI265" i="15"/>
  <c r="BH265" i="15"/>
  <c r="BG265" i="15"/>
  <c r="BF265" i="15"/>
  <c r="T265" i="15"/>
  <c r="R265" i="15"/>
  <c r="P265" i="15"/>
  <c r="BI264" i="15"/>
  <c r="BH264" i="15"/>
  <c r="BG264" i="15"/>
  <c r="BF264" i="15"/>
  <c r="T264" i="15"/>
  <c r="R264" i="15"/>
  <c r="P264" i="15"/>
  <c r="BI262" i="15"/>
  <c r="BH262" i="15"/>
  <c r="BG262" i="15"/>
  <c r="BF262" i="15"/>
  <c r="T262" i="15"/>
  <c r="R262" i="15"/>
  <c r="P262" i="15"/>
  <c r="BI261" i="15"/>
  <c r="BH261" i="15"/>
  <c r="BG261" i="15"/>
  <c r="BF261" i="15"/>
  <c r="T261" i="15"/>
  <c r="R261" i="15"/>
  <c r="P261" i="15"/>
  <c r="BI259" i="15"/>
  <c r="BH259" i="15"/>
  <c r="BG259" i="15"/>
  <c r="BF259" i="15"/>
  <c r="T259" i="15"/>
  <c r="R259" i="15"/>
  <c r="P259" i="15"/>
  <c r="BI257" i="15"/>
  <c r="BH257" i="15"/>
  <c r="BG257" i="15"/>
  <c r="BF257" i="15"/>
  <c r="T257" i="15"/>
  <c r="R257" i="15"/>
  <c r="P257" i="15"/>
  <c r="BI256" i="15"/>
  <c r="BH256" i="15"/>
  <c r="BG256" i="15"/>
  <c r="BF256" i="15"/>
  <c r="T256" i="15"/>
  <c r="R256" i="15"/>
  <c r="P256" i="15"/>
  <c r="BI254" i="15"/>
  <c r="BH254" i="15"/>
  <c r="BG254" i="15"/>
  <c r="BF254" i="15"/>
  <c r="T254" i="15"/>
  <c r="R254" i="15"/>
  <c r="P254" i="15"/>
  <c r="BI253" i="15"/>
  <c r="BH253" i="15"/>
  <c r="BG253" i="15"/>
  <c r="BF253" i="15"/>
  <c r="T253" i="15"/>
  <c r="R253" i="15"/>
  <c r="P253" i="15"/>
  <c r="BI251" i="15"/>
  <c r="BH251" i="15"/>
  <c r="BG251" i="15"/>
  <c r="BF251" i="15"/>
  <c r="T251" i="15"/>
  <c r="R251" i="15"/>
  <c r="P251" i="15"/>
  <c r="BI250" i="15"/>
  <c r="BH250" i="15"/>
  <c r="BG250" i="15"/>
  <c r="BF250" i="15"/>
  <c r="T250" i="15"/>
  <c r="R250" i="15"/>
  <c r="P250" i="15"/>
  <c r="BI248" i="15"/>
  <c r="BH248" i="15"/>
  <c r="BG248" i="15"/>
  <c r="BF248" i="15"/>
  <c r="T248" i="15"/>
  <c r="R248" i="15"/>
  <c r="P248" i="15"/>
  <c r="BI247" i="15"/>
  <c r="BH247" i="15"/>
  <c r="BG247" i="15"/>
  <c r="BF247" i="15"/>
  <c r="T247" i="15"/>
  <c r="R247" i="15"/>
  <c r="P247" i="15"/>
  <c r="BI245" i="15"/>
  <c r="BH245" i="15"/>
  <c r="BG245" i="15"/>
  <c r="BF245" i="15"/>
  <c r="T245" i="15"/>
  <c r="R245" i="15"/>
  <c r="P245" i="15"/>
  <c r="BI244" i="15"/>
  <c r="BH244" i="15"/>
  <c r="BG244" i="15"/>
  <c r="BF244" i="15"/>
  <c r="T244" i="15"/>
  <c r="R244" i="15"/>
  <c r="P244" i="15"/>
  <c r="BI242" i="15"/>
  <c r="BH242" i="15"/>
  <c r="BG242" i="15"/>
  <c r="BF242" i="15"/>
  <c r="T242" i="15"/>
  <c r="R242" i="15"/>
  <c r="P242" i="15"/>
  <c r="BI239" i="15"/>
  <c r="BH239" i="15"/>
  <c r="BG239" i="15"/>
  <c r="BF239" i="15"/>
  <c r="T239" i="15"/>
  <c r="R239" i="15"/>
  <c r="P239" i="15"/>
  <c r="BI238" i="15"/>
  <c r="BH238" i="15"/>
  <c r="BG238" i="15"/>
  <c r="BF238" i="15"/>
  <c r="T238" i="15"/>
  <c r="R238" i="15"/>
  <c r="P238" i="15"/>
  <c r="BI236" i="15"/>
  <c r="BH236" i="15"/>
  <c r="BG236" i="15"/>
  <c r="BF236" i="15"/>
  <c r="T236" i="15"/>
  <c r="R236" i="15"/>
  <c r="P236" i="15"/>
  <c r="BI234" i="15"/>
  <c r="BH234" i="15"/>
  <c r="BG234" i="15"/>
  <c r="BF234" i="15"/>
  <c r="T234" i="15"/>
  <c r="R234" i="15"/>
  <c r="P234" i="15"/>
  <c r="BI232" i="15"/>
  <c r="BH232" i="15"/>
  <c r="BG232" i="15"/>
  <c r="BF232" i="15"/>
  <c r="T232" i="15"/>
  <c r="R232" i="15"/>
  <c r="P232" i="15"/>
  <c r="BI230" i="15"/>
  <c r="BH230" i="15"/>
  <c r="BG230" i="15"/>
  <c r="BF230" i="15"/>
  <c r="T230" i="15"/>
  <c r="R230" i="15"/>
  <c r="P230" i="15"/>
  <c r="BI228" i="15"/>
  <c r="BH228" i="15"/>
  <c r="BG228" i="15"/>
  <c r="BF228" i="15"/>
  <c r="T228" i="15"/>
  <c r="R228" i="15"/>
  <c r="P228" i="15"/>
  <c r="BI225" i="15"/>
  <c r="BH225" i="15"/>
  <c r="BG225" i="15"/>
  <c r="BF225" i="15"/>
  <c r="T225" i="15"/>
  <c r="R225" i="15"/>
  <c r="P225" i="15"/>
  <c r="BI223" i="15"/>
  <c r="BH223" i="15"/>
  <c r="BG223" i="15"/>
  <c r="BF223" i="15"/>
  <c r="T223" i="15"/>
  <c r="R223" i="15"/>
  <c r="P223" i="15"/>
  <c r="BI221" i="15"/>
  <c r="BH221" i="15"/>
  <c r="BG221" i="15"/>
  <c r="BF221" i="15"/>
  <c r="T221" i="15"/>
  <c r="R221" i="15"/>
  <c r="P221" i="15"/>
  <c r="BI219" i="15"/>
  <c r="BH219" i="15"/>
  <c r="BG219" i="15"/>
  <c r="BF219" i="15"/>
  <c r="T219" i="15"/>
  <c r="R219" i="15"/>
  <c r="P219" i="15"/>
  <c r="BI217" i="15"/>
  <c r="BH217" i="15"/>
  <c r="BG217" i="15"/>
  <c r="BF217" i="15"/>
  <c r="T217" i="15"/>
  <c r="R217" i="15"/>
  <c r="P217" i="15"/>
  <c r="BI214" i="15"/>
  <c r="BH214" i="15"/>
  <c r="BG214" i="15"/>
  <c r="BF214" i="15"/>
  <c r="T214" i="15"/>
  <c r="R214" i="15"/>
  <c r="P214" i="15"/>
  <c r="BI212" i="15"/>
  <c r="BH212" i="15"/>
  <c r="BG212" i="15"/>
  <c r="BF212" i="15"/>
  <c r="T212" i="15"/>
  <c r="R212" i="15"/>
  <c r="P212" i="15"/>
  <c r="BI209" i="15"/>
  <c r="BH209" i="15"/>
  <c r="BG209" i="15"/>
  <c r="BF209" i="15"/>
  <c r="T209" i="15"/>
  <c r="R209" i="15"/>
  <c r="P209" i="15"/>
  <c r="BI207" i="15"/>
  <c r="BH207" i="15"/>
  <c r="BG207" i="15"/>
  <c r="BF207" i="15"/>
  <c r="T207" i="15"/>
  <c r="R207" i="15"/>
  <c r="P207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7" i="15"/>
  <c r="BH197" i="15"/>
  <c r="BG197" i="15"/>
  <c r="BF197" i="15"/>
  <c r="T197" i="15"/>
  <c r="R197" i="15"/>
  <c r="P197" i="15"/>
  <c r="BI195" i="15"/>
  <c r="BH195" i="15"/>
  <c r="BG195" i="15"/>
  <c r="BF195" i="15"/>
  <c r="T195" i="15"/>
  <c r="R195" i="15"/>
  <c r="P195" i="15"/>
  <c r="BI193" i="15"/>
  <c r="BH193" i="15"/>
  <c r="BG193" i="15"/>
  <c r="BF193" i="15"/>
  <c r="T193" i="15"/>
  <c r="R193" i="15"/>
  <c r="P193" i="15"/>
  <c r="BI191" i="15"/>
  <c r="BH191" i="15"/>
  <c r="BG191" i="15"/>
  <c r="BF191" i="15"/>
  <c r="T191" i="15"/>
  <c r="R191" i="15"/>
  <c r="P191" i="15"/>
  <c r="BI189" i="15"/>
  <c r="BH189" i="15"/>
  <c r="BG189" i="15"/>
  <c r="BF189" i="15"/>
  <c r="T189" i="15"/>
  <c r="R189" i="15"/>
  <c r="P189" i="15"/>
  <c r="BI187" i="15"/>
  <c r="BH187" i="15"/>
  <c r="BG187" i="15"/>
  <c r="BF187" i="15"/>
  <c r="T187" i="15"/>
  <c r="R187" i="15"/>
  <c r="P187" i="15"/>
  <c r="BI185" i="15"/>
  <c r="BH185" i="15"/>
  <c r="BG185" i="15"/>
  <c r="BF185" i="15"/>
  <c r="T185" i="15"/>
  <c r="R185" i="15"/>
  <c r="P185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6" i="15"/>
  <c r="BH176" i="15"/>
  <c r="BG176" i="15"/>
  <c r="BF176" i="15"/>
  <c r="T176" i="15"/>
  <c r="R176" i="15"/>
  <c r="P176" i="15"/>
  <c r="BI174" i="15"/>
  <c r="BH174" i="15"/>
  <c r="BG174" i="15"/>
  <c r="BF174" i="15"/>
  <c r="T174" i="15"/>
  <c r="R174" i="15"/>
  <c r="P174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69" i="15"/>
  <c r="BH169" i="15"/>
  <c r="BG169" i="15"/>
  <c r="BF169" i="15"/>
  <c r="T169" i="15"/>
  <c r="R169" i="15"/>
  <c r="P169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R161" i="15"/>
  <c r="P161" i="15"/>
  <c r="BI159" i="15"/>
  <c r="BH159" i="15"/>
  <c r="BG159" i="15"/>
  <c r="BF159" i="15"/>
  <c r="T159" i="15"/>
  <c r="R159" i="15"/>
  <c r="P159" i="15"/>
  <c r="BI155" i="15"/>
  <c r="BH155" i="15"/>
  <c r="BG155" i="15"/>
  <c r="BF155" i="15"/>
  <c r="T155" i="15"/>
  <c r="R155" i="15"/>
  <c r="P155" i="15"/>
  <c r="BI152" i="15"/>
  <c r="BH152" i="15"/>
  <c r="BG152" i="15"/>
  <c r="BF152" i="15"/>
  <c r="T152" i="15"/>
  <c r="R152" i="15"/>
  <c r="P152" i="15"/>
  <c r="BI150" i="15"/>
  <c r="BH150" i="15"/>
  <c r="BG150" i="15"/>
  <c r="BF150" i="15"/>
  <c r="T150" i="15"/>
  <c r="R150" i="15"/>
  <c r="P150" i="15"/>
  <c r="BI148" i="15"/>
  <c r="BH148" i="15"/>
  <c r="BG148" i="15"/>
  <c r="BF148" i="15"/>
  <c r="T148" i="15"/>
  <c r="R148" i="15"/>
  <c r="P148" i="15"/>
  <c r="BI146" i="15"/>
  <c r="BH146" i="15"/>
  <c r="BG146" i="15"/>
  <c r="BF146" i="15"/>
  <c r="T146" i="15"/>
  <c r="R146" i="15"/>
  <c r="P146" i="15"/>
  <c r="BI144" i="15"/>
  <c r="BH144" i="15"/>
  <c r="BG144" i="15"/>
  <c r="BF144" i="15"/>
  <c r="T144" i="15"/>
  <c r="R144" i="15"/>
  <c r="P144" i="15"/>
  <c r="BI140" i="15"/>
  <c r="BH140" i="15"/>
  <c r="BG140" i="15"/>
  <c r="BF140" i="15"/>
  <c r="T140" i="15"/>
  <c r="T139" i="15" s="1"/>
  <c r="R140" i="15"/>
  <c r="R139" i="15"/>
  <c r="P140" i="15"/>
  <c r="P139" i="15" s="1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4" i="15"/>
  <c r="BH134" i="15"/>
  <c r="BG134" i="15"/>
  <c r="BF134" i="15"/>
  <c r="T134" i="15"/>
  <c r="R134" i="15"/>
  <c r="P134" i="15"/>
  <c r="BI132" i="15"/>
  <c r="BH132" i="15"/>
  <c r="BG132" i="15"/>
  <c r="BF132" i="15"/>
  <c r="T132" i="15"/>
  <c r="R132" i="15"/>
  <c r="P132" i="15"/>
  <c r="BI130" i="15"/>
  <c r="BH130" i="15"/>
  <c r="BG130" i="15"/>
  <c r="BF130" i="15"/>
  <c r="T130" i="15"/>
  <c r="R130" i="15"/>
  <c r="P130" i="15"/>
  <c r="BI128" i="15"/>
  <c r="BH128" i="15"/>
  <c r="BG128" i="15"/>
  <c r="BF128" i="15"/>
  <c r="T128" i="15"/>
  <c r="R128" i="15"/>
  <c r="P128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3" i="15"/>
  <c r="BH123" i="15"/>
  <c r="BG123" i="15"/>
  <c r="BF123" i="15"/>
  <c r="T123" i="15"/>
  <c r="R123" i="15"/>
  <c r="P123" i="15"/>
  <c r="BI122" i="15"/>
  <c r="BH122" i="15"/>
  <c r="BG122" i="15"/>
  <c r="BF122" i="15"/>
  <c r="T122" i="15"/>
  <c r="R122" i="15"/>
  <c r="P122" i="15"/>
  <c r="BI120" i="15"/>
  <c r="BH120" i="15"/>
  <c r="BG120" i="15"/>
  <c r="BF120" i="15"/>
  <c r="T120" i="15"/>
  <c r="R120" i="15"/>
  <c r="P120" i="15"/>
  <c r="BI115" i="15"/>
  <c r="BH115" i="15"/>
  <c r="BG115" i="15"/>
  <c r="BF115" i="15"/>
  <c r="T115" i="15"/>
  <c r="T114" i="15" s="1"/>
  <c r="R115" i="15"/>
  <c r="R114" i="15" s="1"/>
  <c r="P115" i="15"/>
  <c r="P114" i="15"/>
  <c r="BI110" i="15"/>
  <c r="BH110" i="15"/>
  <c r="BG110" i="15"/>
  <c r="BF110" i="15"/>
  <c r="T110" i="15"/>
  <c r="R110" i="15"/>
  <c r="P110" i="15"/>
  <c r="BI108" i="15"/>
  <c r="BH108" i="15"/>
  <c r="BG108" i="15"/>
  <c r="BF108" i="15"/>
  <c r="T108" i="15"/>
  <c r="R108" i="15"/>
  <c r="P108" i="15"/>
  <c r="BI104" i="15"/>
  <c r="BH104" i="15"/>
  <c r="BG104" i="15"/>
  <c r="BF104" i="15"/>
  <c r="T104" i="15"/>
  <c r="R104" i="15"/>
  <c r="P104" i="15"/>
  <c r="BI100" i="15"/>
  <c r="BH100" i="15"/>
  <c r="BG100" i="15"/>
  <c r="BF100" i="15"/>
  <c r="T100" i="15"/>
  <c r="R100" i="15"/>
  <c r="P100" i="15"/>
  <c r="BI97" i="15"/>
  <c r="BH97" i="15"/>
  <c r="BG97" i="15"/>
  <c r="BF97" i="15"/>
  <c r="T97" i="15"/>
  <c r="R97" i="15"/>
  <c r="P97" i="15"/>
  <c r="J91" i="15"/>
  <c r="F88" i="15"/>
  <c r="E86" i="15"/>
  <c r="J55" i="15"/>
  <c r="F52" i="15"/>
  <c r="E50" i="15"/>
  <c r="J21" i="15"/>
  <c r="E21" i="15"/>
  <c r="J54" i="15" s="1"/>
  <c r="J20" i="15"/>
  <c r="J18" i="15"/>
  <c r="E18" i="15"/>
  <c r="F55" i="15"/>
  <c r="J17" i="15"/>
  <c r="J15" i="15"/>
  <c r="E15" i="15"/>
  <c r="F90" i="15" s="1"/>
  <c r="J14" i="15"/>
  <c r="J12" i="15"/>
  <c r="J52" i="15"/>
  <c r="E7" i="15"/>
  <c r="E84" i="15" s="1"/>
  <c r="J37" i="14"/>
  <c r="J36" i="14"/>
  <c r="AY68" i="1" s="1"/>
  <c r="J35" i="14"/>
  <c r="AX68" i="1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80" i="14"/>
  <c r="BH180" i="14"/>
  <c r="BG180" i="14"/>
  <c r="BF180" i="14"/>
  <c r="T180" i="14"/>
  <c r="R180" i="14"/>
  <c r="P180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6" i="14"/>
  <c r="BH176" i="14"/>
  <c r="BG176" i="14"/>
  <c r="BF176" i="14"/>
  <c r="T176" i="14"/>
  <c r="R176" i="14"/>
  <c r="P176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22" i="14"/>
  <c r="BH122" i="14"/>
  <c r="BG122" i="14"/>
  <c r="BF122" i="14"/>
  <c r="T122" i="14"/>
  <c r="R122" i="14"/>
  <c r="P122" i="14"/>
  <c r="BI121" i="14"/>
  <c r="BH121" i="14"/>
  <c r="BG121" i="14"/>
  <c r="BF121" i="14"/>
  <c r="T121" i="14"/>
  <c r="R121" i="14"/>
  <c r="P121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BI118" i="14"/>
  <c r="BH118" i="14"/>
  <c r="BG118" i="14"/>
  <c r="BF118" i="14"/>
  <c r="T118" i="14"/>
  <c r="R118" i="14"/>
  <c r="P118" i="14"/>
  <c r="BI117" i="14"/>
  <c r="BH117" i="14"/>
  <c r="BG117" i="14"/>
  <c r="BF117" i="14"/>
  <c r="T117" i="14"/>
  <c r="R117" i="14"/>
  <c r="P117" i="14"/>
  <c r="BI115" i="14"/>
  <c r="BH115" i="14"/>
  <c r="BG115" i="14"/>
  <c r="BF115" i="14"/>
  <c r="T115" i="14"/>
  <c r="R115" i="14"/>
  <c r="P115" i="14"/>
  <c r="BI114" i="14"/>
  <c r="BH114" i="14"/>
  <c r="BG114" i="14"/>
  <c r="BF114" i="14"/>
  <c r="T114" i="14"/>
  <c r="R114" i="14"/>
  <c r="P114" i="14"/>
  <c r="BI112" i="14"/>
  <c r="BH112" i="14"/>
  <c r="BG112" i="14"/>
  <c r="BF112" i="14"/>
  <c r="T112" i="14"/>
  <c r="R112" i="14"/>
  <c r="P112" i="14"/>
  <c r="BI111" i="14"/>
  <c r="BH111" i="14"/>
  <c r="BG111" i="14"/>
  <c r="BF111" i="14"/>
  <c r="T111" i="14"/>
  <c r="R111" i="14"/>
  <c r="P111" i="14"/>
  <c r="BI110" i="14"/>
  <c r="BH110" i="14"/>
  <c r="BG110" i="14"/>
  <c r="BF110" i="14"/>
  <c r="T110" i="14"/>
  <c r="R110" i="14"/>
  <c r="P110" i="14"/>
  <c r="BI109" i="14"/>
  <c r="BH109" i="14"/>
  <c r="BG109" i="14"/>
  <c r="BF109" i="14"/>
  <c r="T109" i="14"/>
  <c r="R109" i="14"/>
  <c r="P109" i="14"/>
  <c r="BI108" i="14"/>
  <c r="BH108" i="14"/>
  <c r="BG108" i="14"/>
  <c r="BF108" i="14"/>
  <c r="T108" i="14"/>
  <c r="R108" i="14"/>
  <c r="P108" i="14"/>
  <c r="BI107" i="14"/>
  <c r="BH107" i="14"/>
  <c r="BG107" i="14"/>
  <c r="BF107" i="14"/>
  <c r="T107" i="14"/>
  <c r="R107" i="14"/>
  <c r="P107" i="14"/>
  <c r="BI106" i="14"/>
  <c r="BH106" i="14"/>
  <c r="BG106" i="14"/>
  <c r="BF106" i="14"/>
  <c r="T106" i="14"/>
  <c r="R106" i="14"/>
  <c r="P106" i="14"/>
  <c r="BI105" i="14"/>
  <c r="BH105" i="14"/>
  <c r="BG105" i="14"/>
  <c r="BF105" i="14"/>
  <c r="T105" i="14"/>
  <c r="R105" i="14"/>
  <c r="P105" i="14"/>
  <c r="BI104" i="14"/>
  <c r="BH104" i="14"/>
  <c r="BG104" i="14"/>
  <c r="BF104" i="14"/>
  <c r="T104" i="14"/>
  <c r="R104" i="14"/>
  <c r="P104" i="14"/>
  <c r="BI103" i="14"/>
  <c r="BH103" i="14"/>
  <c r="BG103" i="14"/>
  <c r="BF103" i="14"/>
  <c r="T103" i="14"/>
  <c r="R103" i="14"/>
  <c r="P103" i="14"/>
  <c r="BI102" i="14"/>
  <c r="BH102" i="14"/>
  <c r="BG102" i="14"/>
  <c r="BF102" i="14"/>
  <c r="T102" i="14"/>
  <c r="R102" i="14"/>
  <c r="P102" i="14"/>
  <c r="BI101" i="14"/>
  <c r="BH101" i="14"/>
  <c r="BG101" i="14"/>
  <c r="BF101" i="14"/>
  <c r="T101" i="14"/>
  <c r="R101" i="14"/>
  <c r="P101" i="14"/>
  <c r="BI100" i="14"/>
  <c r="BH100" i="14"/>
  <c r="BG100" i="14"/>
  <c r="BF100" i="14"/>
  <c r="T100" i="14"/>
  <c r="R100" i="14"/>
  <c r="P100" i="14"/>
  <c r="BI98" i="14"/>
  <c r="BH98" i="14"/>
  <c r="BG98" i="14"/>
  <c r="BF98" i="14"/>
  <c r="T98" i="14"/>
  <c r="R98" i="14"/>
  <c r="P98" i="14"/>
  <c r="BI97" i="14"/>
  <c r="BH97" i="14"/>
  <c r="BG97" i="14"/>
  <c r="BF97" i="14"/>
  <c r="T97" i="14"/>
  <c r="R97" i="14"/>
  <c r="P97" i="14"/>
  <c r="BI96" i="14"/>
  <c r="BH96" i="14"/>
  <c r="BG96" i="14"/>
  <c r="BF96" i="14"/>
  <c r="T96" i="14"/>
  <c r="R96" i="14"/>
  <c r="P96" i="14"/>
  <c r="BI95" i="14"/>
  <c r="BH95" i="14"/>
  <c r="BG95" i="14"/>
  <c r="BF95" i="14"/>
  <c r="T95" i="14"/>
  <c r="R95" i="14"/>
  <c r="P95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BI92" i="14"/>
  <c r="BH92" i="14"/>
  <c r="BG92" i="14"/>
  <c r="BF92" i="14"/>
  <c r="T92" i="14"/>
  <c r="R92" i="14"/>
  <c r="P92" i="14"/>
  <c r="BI91" i="14"/>
  <c r="BH91" i="14"/>
  <c r="BG91" i="14"/>
  <c r="BF91" i="14"/>
  <c r="T91" i="14"/>
  <c r="R91" i="14"/>
  <c r="P91" i="14"/>
  <c r="BI90" i="14"/>
  <c r="BH90" i="14"/>
  <c r="BG90" i="14"/>
  <c r="BF90" i="14"/>
  <c r="T90" i="14"/>
  <c r="R90" i="14"/>
  <c r="P90" i="14"/>
  <c r="BI89" i="14"/>
  <c r="BH89" i="14"/>
  <c r="BG89" i="14"/>
  <c r="BF89" i="14"/>
  <c r="T89" i="14"/>
  <c r="R89" i="14"/>
  <c r="P89" i="14"/>
  <c r="J83" i="14"/>
  <c r="F80" i="14"/>
  <c r="E78" i="14"/>
  <c r="J55" i="14"/>
  <c r="F52" i="14"/>
  <c r="E50" i="14"/>
  <c r="J21" i="14"/>
  <c r="E21" i="14"/>
  <c r="J54" i="14" s="1"/>
  <c r="J20" i="14"/>
  <c r="J18" i="14"/>
  <c r="E18" i="14"/>
  <c r="F83" i="14"/>
  <c r="J17" i="14"/>
  <c r="J15" i="14"/>
  <c r="E15" i="14"/>
  <c r="F54" i="14" s="1"/>
  <c r="J14" i="14"/>
  <c r="J12" i="14"/>
  <c r="J52" i="14" s="1"/>
  <c r="E7" i="14"/>
  <c r="E76" i="14"/>
  <c r="J37" i="13"/>
  <c r="J36" i="13"/>
  <c r="AY67" i="1" s="1"/>
  <c r="J35" i="13"/>
  <c r="AX67" i="1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7" i="13"/>
  <c r="BH97" i="13"/>
  <c r="BG97" i="13"/>
  <c r="BF97" i="13"/>
  <c r="T97" i="13"/>
  <c r="R97" i="13"/>
  <c r="P97" i="13"/>
  <c r="BI96" i="13"/>
  <c r="BH96" i="13"/>
  <c r="BG96" i="13"/>
  <c r="BF96" i="13"/>
  <c r="T96" i="13"/>
  <c r="R96" i="13"/>
  <c r="P96" i="13"/>
  <c r="BI95" i="13"/>
  <c r="BH95" i="13"/>
  <c r="BG95" i="13"/>
  <c r="BF95" i="13"/>
  <c r="T95" i="13"/>
  <c r="R95" i="13"/>
  <c r="P95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92" i="13"/>
  <c r="BH92" i="13"/>
  <c r="BG92" i="13"/>
  <c r="BF92" i="13"/>
  <c r="T92" i="13"/>
  <c r="R92" i="13"/>
  <c r="P92" i="13"/>
  <c r="BI91" i="13"/>
  <c r="BH91" i="13"/>
  <c r="BG91" i="13"/>
  <c r="BF91" i="13"/>
  <c r="T91" i="13"/>
  <c r="R91" i="13"/>
  <c r="P91" i="13"/>
  <c r="BI90" i="13"/>
  <c r="BH90" i="13"/>
  <c r="BG90" i="13"/>
  <c r="BF90" i="13"/>
  <c r="T90" i="13"/>
  <c r="R90" i="13"/>
  <c r="P90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BI87" i="13"/>
  <c r="BH87" i="13"/>
  <c r="BG87" i="13"/>
  <c r="BF87" i="13"/>
  <c r="T87" i="13"/>
  <c r="R87" i="13"/>
  <c r="P87" i="13"/>
  <c r="BI86" i="13"/>
  <c r="BH86" i="13"/>
  <c r="BG86" i="13"/>
  <c r="BF86" i="13"/>
  <c r="T86" i="13"/>
  <c r="R86" i="13"/>
  <c r="P86" i="13"/>
  <c r="BI85" i="13"/>
  <c r="BH85" i="13"/>
  <c r="BG85" i="13"/>
  <c r="BF85" i="13"/>
  <c r="T85" i="13"/>
  <c r="R85" i="13"/>
  <c r="P85" i="13"/>
  <c r="BI84" i="13"/>
  <c r="BH84" i="13"/>
  <c r="BG84" i="13"/>
  <c r="BF84" i="13"/>
  <c r="T84" i="13"/>
  <c r="R84" i="13"/>
  <c r="P84" i="13"/>
  <c r="BI83" i="13"/>
  <c r="BH83" i="13"/>
  <c r="BG83" i="13"/>
  <c r="BF83" i="13"/>
  <c r="T83" i="13"/>
  <c r="R83" i="13"/>
  <c r="P83" i="13"/>
  <c r="BI82" i="13"/>
  <c r="BH82" i="13"/>
  <c r="BG82" i="13"/>
  <c r="BF82" i="13"/>
  <c r="T82" i="13"/>
  <c r="R82" i="13"/>
  <c r="P82" i="13"/>
  <c r="BI81" i="13"/>
  <c r="BH81" i="13"/>
  <c r="BG81" i="13"/>
  <c r="BF81" i="13"/>
  <c r="T81" i="13"/>
  <c r="R81" i="13"/>
  <c r="P81" i="13"/>
  <c r="BI80" i="13"/>
  <c r="BH80" i="13"/>
  <c r="BG80" i="13"/>
  <c r="BF80" i="13"/>
  <c r="T80" i="13"/>
  <c r="R80" i="13"/>
  <c r="P80" i="13"/>
  <c r="J76" i="13"/>
  <c r="F73" i="13"/>
  <c r="E71" i="13"/>
  <c r="J55" i="13"/>
  <c r="F52" i="13"/>
  <c r="E50" i="13"/>
  <c r="J21" i="13"/>
  <c r="E21" i="13"/>
  <c r="J54" i="13"/>
  <c r="J20" i="13"/>
  <c r="J18" i="13"/>
  <c r="E18" i="13"/>
  <c r="F76" i="13"/>
  <c r="J17" i="13"/>
  <c r="J15" i="13"/>
  <c r="E15" i="13"/>
  <c r="F75" i="13"/>
  <c r="J14" i="13"/>
  <c r="J12" i="13"/>
  <c r="J73" i="13" s="1"/>
  <c r="E7" i="13"/>
  <c r="E48" i="13"/>
  <c r="J37" i="12"/>
  <c r="J36" i="12"/>
  <c r="AY66" i="1"/>
  <c r="J35" i="12"/>
  <c r="AX66" i="1" s="1"/>
  <c r="BI88" i="12"/>
  <c r="BH88" i="12"/>
  <c r="BG88" i="12"/>
  <c r="BF88" i="12"/>
  <c r="T88" i="12"/>
  <c r="R88" i="12"/>
  <c r="P88" i="12"/>
  <c r="BI87" i="12"/>
  <c r="BH87" i="12"/>
  <c r="BG87" i="12"/>
  <c r="BF87" i="12"/>
  <c r="T87" i="12"/>
  <c r="R87" i="12"/>
  <c r="P87" i="12"/>
  <c r="BI86" i="12"/>
  <c r="BH86" i="12"/>
  <c r="BG86" i="12"/>
  <c r="BF86" i="12"/>
  <c r="T86" i="12"/>
  <c r="R86" i="12"/>
  <c r="P86" i="12"/>
  <c r="BI85" i="12"/>
  <c r="BH85" i="12"/>
  <c r="BG85" i="12"/>
  <c r="BF85" i="12"/>
  <c r="T85" i="12"/>
  <c r="R85" i="12"/>
  <c r="P85" i="12"/>
  <c r="BI84" i="12"/>
  <c r="BH84" i="12"/>
  <c r="BG84" i="12"/>
  <c r="BF84" i="12"/>
  <c r="T84" i="12"/>
  <c r="R84" i="12"/>
  <c r="P84" i="12"/>
  <c r="BI83" i="12"/>
  <c r="BH83" i="12"/>
  <c r="BG83" i="12"/>
  <c r="BF83" i="12"/>
  <c r="T83" i="12"/>
  <c r="R83" i="12"/>
  <c r="P83" i="12"/>
  <c r="BI82" i="12"/>
  <c r="BH82" i="12"/>
  <c r="BG82" i="12"/>
  <c r="BF82" i="12"/>
  <c r="T82" i="12"/>
  <c r="R82" i="12"/>
  <c r="P82" i="12"/>
  <c r="BI81" i="12"/>
  <c r="BH81" i="12"/>
  <c r="BG81" i="12"/>
  <c r="BF81" i="12"/>
  <c r="T81" i="12"/>
  <c r="R81" i="12"/>
  <c r="P81" i="12"/>
  <c r="BI80" i="12"/>
  <c r="BH80" i="12"/>
  <c r="BG80" i="12"/>
  <c r="BF80" i="12"/>
  <c r="T80" i="12"/>
  <c r="R80" i="12"/>
  <c r="P80" i="12"/>
  <c r="J76" i="12"/>
  <c r="F73" i="12"/>
  <c r="E71" i="12"/>
  <c r="J55" i="12"/>
  <c r="F52" i="12"/>
  <c r="E50" i="12"/>
  <c r="J21" i="12"/>
  <c r="E21" i="12"/>
  <c r="J75" i="12" s="1"/>
  <c r="J20" i="12"/>
  <c r="J18" i="12"/>
  <c r="E18" i="12"/>
  <c r="F76" i="12" s="1"/>
  <c r="J17" i="12"/>
  <c r="J15" i="12"/>
  <c r="E15" i="12"/>
  <c r="F75" i="12" s="1"/>
  <c r="J14" i="12"/>
  <c r="J12" i="12"/>
  <c r="J73" i="12"/>
  <c r="E7" i="12"/>
  <c r="E48" i="12"/>
  <c r="J37" i="11"/>
  <c r="J36" i="11"/>
  <c r="AY65" i="1" s="1"/>
  <c r="J35" i="11"/>
  <c r="AX65" i="1"/>
  <c r="BI90" i="11"/>
  <c r="BH90" i="11"/>
  <c r="BG90" i="11"/>
  <c r="BF90" i="11"/>
  <c r="T90" i="11"/>
  <c r="R90" i="11"/>
  <c r="P90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BI87" i="11"/>
  <c r="BH87" i="11"/>
  <c r="BG87" i="11"/>
  <c r="BF87" i="11"/>
  <c r="T87" i="11"/>
  <c r="R87" i="11"/>
  <c r="P87" i="11"/>
  <c r="BI86" i="11"/>
  <c r="BH86" i="11"/>
  <c r="BG86" i="11"/>
  <c r="BF86" i="11"/>
  <c r="T86" i="11"/>
  <c r="R86" i="11"/>
  <c r="P86" i="11"/>
  <c r="BI85" i="11"/>
  <c r="BH85" i="11"/>
  <c r="BG85" i="11"/>
  <c r="BF85" i="11"/>
  <c r="T85" i="11"/>
  <c r="R85" i="11"/>
  <c r="P85" i="11"/>
  <c r="BI84" i="11"/>
  <c r="BH84" i="11"/>
  <c r="BG84" i="11"/>
  <c r="BF84" i="11"/>
  <c r="T84" i="11"/>
  <c r="R84" i="11"/>
  <c r="P84" i="11"/>
  <c r="BI83" i="11"/>
  <c r="BH83" i="11"/>
  <c r="BG83" i="11"/>
  <c r="BF83" i="11"/>
  <c r="T83" i="11"/>
  <c r="R83" i="11"/>
  <c r="P83" i="11"/>
  <c r="BI82" i="11"/>
  <c r="BH82" i="11"/>
  <c r="BG82" i="11"/>
  <c r="BF82" i="11"/>
  <c r="T82" i="11"/>
  <c r="R82" i="11"/>
  <c r="P82" i="11"/>
  <c r="J77" i="11"/>
  <c r="F74" i="11"/>
  <c r="E72" i="11"/>
  <c r="J55" i="11"/>
  <c r="F52" i="11"/>
  <c r="E50" i="11"/>
  <c r="J21" i="11"/>
  <c r="E21" i="11"/>
  <c r="J76" i="11"/>
  <c r="J20" i="11"/>
  <c r="J18" i="11"/>
  <c r="E18" i="11"/>
  <c r="F77" i="11"/>
  <c r="J17" i="11"/>
  <c r="J15" i="11"/>
  <c r="E15" i="11"/>
  <c r="F54" i="11"/>
  <c r="J14" i="11"/>
  <c r="J12" i="11"/>
  <c r="J52" i="11"/>
  <c r="E7" i="11"/>
  <c r="E48" i="11" s="1"/>
  <c r="J39" i="10"/>
  <c r="J38" i="10"/>
  <c r="AY64" i="1"/>
  <c r="J37" i="10"/>
  <c r="AX64" i="1" s="1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BI87" i="10"/>
  <c r="BH87" i="10"/>
  <c r="BG87" i="10"/>
  <c r="BF87" i="10"/>
  <c r="T87" i="10"/>
  <c r="R87" i="10"/>
  <c r="P87" i="10"/>
  <c r="BI86" i="10"/>
  <c r="BH86" i="10"/>
  <c r="BG86" i="10"/>
  <c r="BF86" i="10"/>
  <c r="T86" i="10"/>
  <c r="R86" i="10"/>
  <c r="P86" i="10"/>
  <c r="J82" i="10"/>
  <c r="F79" i="10"/>
  <c r="E77" i="10"/>
  <c r="J59" i="10"/>
  <c r="F56" i="10"/>
  <c r="E54" i="10"/>
  <c r="J23" i="10"/>
  <c r="E23" i="10"/>
  <c r="J58" i="10" s="1"/>
  <c r="J22" i="10"/>
  <c r="J20" i="10"/>
  <c r="E20" i="10"/>
  <c r="F82" i="10"/>
  <c r="J19" i="10"/>
  <c r="J17" i="10"/>
  <c r="E17" i="10"/>
  <c r="F58" i="10" s="1"/>
  <c r="J16" i="10"/>
  <c r="J14" i="10"/>
  <c r="J79" i="10"/>
  <c r="E7" i="10"/>
  <c r="E73" i="10" s="1"/>
  <c r="J39" i="9"/>
  <c r="J38" i="9"/>
  <c r="AY63" i="1" s="1"/>
  <c r="J37" i="9"/>
  <c r="AX63" i="1" s="1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7" i="9"/>
  <c r="BH97" i="9"/>
  <c r="BG97" i="9"/>
  <c r="BF97" i="9"/>
  <c r="T97" i="9"/>
  <c r="R97" i="9"/>
  <c r="P97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1" i="9"/>
  <c r="BH91" i="9"/>
  <c r="BG91" i="9"/>
  <c r="BF91" i="9"/>
  <c r="T91" i="9"/>
  <c r="R91" i="9"/>
  <c r="P91" i="9"/>
  <c r="BI90" i="9"/>
  <c r="BH90" i="9"/>
  <c r="BG90" i="9"/>
  <c r="BF90" i="9"/>
  <c r="T90" i="9"/>
  <c r="R90" i="9"/>
  <c r="P90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BI87" i="9"/>
  <c r="BH87" i="9"/>
  <c r="BG87" i="9"/>
  <c r="BF87" i="9"/>
  <c r="T87" i="9"/>
  <c r="R87" i="9"/>
  <c r="P87" i="9"/>
  <c r="BI86" i="9"/>
  <c r="BH86" i="9"/>
  <c r="BG86" i="9"/>
  <c r="BF86" i="9"/>
  <c r="T86" i="9"/>
  <c r="R86" i="9"/>
  <c r="P86" i="9"/>
  <c r="J82" i="9"/>
  <c r="F79" i="9"/>
  <c r="E77" i="9"/>
  <c r="J59" i="9"/>
  <c r="F56" i="9"/>
  <c r="E54" i="9"/>
  <c r="J23" i="9"/>
  <c r="E23" i="9"/>
  <c r="J81" i="9" s="1"/>
  <c r="J22" i="9"/>
  <c r="J20" i="9"/>
  <c r="E20" i="9"/>
  <c r="F59" i="9" s="1"/>
  <c r="J19" i="9"/>
  <c r="J17" i="9"/>
  <c r="E17" i="9"/>
  <c r="F81" i="9" s="1"/>
  <c r="J16" i="9"/>
  <c r="J14" i="9"/>
  <c r="J56" i="9" s="1"/>
  <c r="E7" i="9"/>
  <c r="E73" i="9" s="1"/>
  <c r="J39" i="8"/>
  <c r="J38" i="8"/>
  <c r="AY62" i="1" s="1"/>
  <c r="J37" i="8"/>
  <c r="AX62" i="1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BI88" i="8"/>
  <c r="BH88" i="8"/>
  <c r="BG88" i="8"/>
  <c r="BF88" i="8"/>
  <c r="T88" i="8"/>
  <c r="R88" i="8"/>
  <c r="P88" i="8"/>
  <c r="BI87" i="8"/>
  <c r="BH87" i="8"/>
  <c r="BG87" i="8"/>
  <c r="BF87" i="8"/>
  <c r="T87" i="8"/>
  <c r="R87" i="8"/>
  <c r="P87" i="8"/>
  <c r="J83" i="8"/>
  <c r="F80" i="8"/>
  <c r="E78" i="8"/>
  <c r="J59" i="8"/>
  <c r="F56" i="8"/>
  <c r="E54" i="8"/>
  <c r="J23" i="8"/>
  <c r="E23" i="8"/>
  <c r="J58" i="8"/>
  <c r="J22" i="8"/>
  <c r="J20" i="8"/>
  <c r="E20" i="8"/>
  <c r="F59" i="8"/>
  <c r="J19" i="8"/>
  <c r="J17" i="8"/>
  <c r="E17" i="8"/>
  <c r="F82" i="8"/>
  <c r="J16" i="8"/>
  <c r="J14" i="8"/>
  <c r="J80" i="8"/>
  <c r="E7" i="8"/>
  <c r="E50" i="8" s="1"/>
  <c r="J39" i="7"/>
  <c r="J38" i="7"/>
  <c r="AY61" i="1"/>
  <c r="J37" i="7"/>
  <c r="AX61" i="1" s="1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90" i="7"/>
  <c r="BH90" i="7"/>
  <c r="BG90" i="7"/>
  <c r="BF90" i="7"/>
  <c r="T90" i="7"/>
  <c r="R90" i="7"/>
  <c r="P90" i="7"/>
  <c r="BI89" i="7"/>
  <c r="BH89" i="7"/>
  <c r="BG89" i="7"/>
  <c r="BF89" i="7"/>
  <c r="T89" i="7"/>
  <c r="R89" i="7"/>
  <c r="P89" i="7"/>
  <c r="BI88" i="7"/>
  <c r="BH88" i="7"/>
  <c r="BG88" i="7"/>
  <c r="BF88" i="7"/>
  <c r="T88" i="7"/>
  <c r="R88" i="7"/>
  <c r="P88" i="7"/>
  <c r="BI87" i="7"/>
  <c r="BH87" i="7"/>
  <c r="BG87" i="7"/>
  <c r="BF87" i="7"/>
  <c r="T87" i="7"/>
  <c r="R87" i="7"/>
  <c r="P87" i="7"/>
  <c r="J83" i="7"/>
  <c r="F80" i="7"/>
  <c r="E78" i="7"/>
  <c r="J59" i="7"/>
  <c r="F56" i="7"/>
  <c r="E54" i="7"/>
  <c r="J23" i="7"/>
  <c r="E23" i="7"/>
  <c r="J82" i="7" s="1"/>
  <c r="J22" i="7"/>
  <c r="J20" i="7"/>
  <c r="E20" i="7"/>
  <c r="F59" i="7" s="1"/>
  <c r="J19" i="7"/>
  <c r="J17" i="7"/>
  <c r="E17" i="7"/>
  <c r="F58" i="7" s="1"/>
  <c r="J16" i="7"/>
  <c r="J14" i="7"/>
  <c r="J56" i="7"/>
  <c r="E7" i="7"/>
  <c r="E74" i="7"/>
  <c r="J39" i="6"/>
  <c r="J38" i="6"/>
  <c r="AY60" i="1" s="1"/>
  <c r="J37" i="6"/>
  <c r="AX60" i="1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J84" i="6"/>
  <c r="F81" i="6"/>
  <c r="E79" i="6"/>
  <c r="J59" i="6"/>
  <c r="F56" i="6"/>
  <c r="E54" i="6"/>
  <c r="J23" i="6"/>
  <c r="E23" i="6"/>
  <c r="J58" i="6"/>
  <c r="J22" i="6"/>
  <c r="J20" i="6"/>
  <c r="E20" i="6"/>
  <c r="F59" i="6" s="1"/>
  <c r="J19" i="6"/>
  <c r="J17" i="6"/>
  <c r="E17" i="6"/>
  <c r="F83" i="6"/>
  <c r="J16" i="6"/>
  <c r="J14" i="6"/>
  <c r="J81" i="6" s="1"/>
  <c r="E7" i="6"/>
  <c r="E75" i="6"/>
  <c r="J39" i="5"/>
  <c r="J38" i="5"/>
  <c r="AY59" i="1"/>
  <c r="J37" i="5"/>
  <c r="AX59" i="1" s="1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J84" i="5"/>
  <c r="F81" i="5"/>
  <c r="E79" i="5"/>
  <c r="J59" i="5"/>
  <c r="F56" i="5"/>
  <c r="E54" i="5"/>
  <c r="J23" i="5"/>
  <c r="E23" i="5"/>
  <c r="J83" i="5" s="1"/>
  <c r="J22" i="5"/>
  <c r="J20" i="5"/>
  <c r="E20" i="5"/>
  <c r="F59" i="5" s="1"/>
  <c r="J19" i="5"/>
  <c r="J17" i="5"/>
  <c r="E17" i="5"/>
  <c r="F58" i="5" s="1"/>
  <c r="J16" i="5"/>
  <c r="J14" i="5"/>
  <c r="J56" i="5" s="1"/>
  <c r="E7" i="5"/>
  <c r="E75" i="5" s="1"/>
  <c r="J37" i="4"/>
  <c r="J36" i="4"/>
  <c r="AY57" i="1" s="1"/>
  <c r="J35" i="4"/>
  <c r="AX57" i="1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BI95" i="4"/>
  <c r="BH95" i="4"/>
  <c r="BG95" i="4"/>
  <c r="BF95" i="4"/>
  <c r="T95" i="4"/>
  <c r="R95" i="4"/>
  <c r="P95" i="4"/>
  <c r="BI93" i="4"/>
  <c r="BH93" i="4"/>
  <c r="BG93" i="4"/>
  <c r="BF93" i="4"/>
  <c r="T93" i="4"/>
  <c r="R93" i="4"/>
  <c r="P93" i="4"/>
  <c r="BI90" i="4"/>
  <c r="BH90" i="4"/>
  <c r="BG90" i="4"/>
  <c r="BF90" i="4"/>
  <c r="T90" i="4"/>
  <c r="R90" i="4"/>
  <c r="P90" i="4"/>
  <c r="BI87" i="4"/>
  <c r="BH87" i="4"/>
  <c r="BG87" i="4"/>
  <c r="BF87" i="4"/>
  <c r="T87" i="4"/>
  <c r="R87" i="4"/>
  <c r="P87" i="4"/>
  <c r="BI84" i="4"/>
  <c r="BH84" i="4"/>
  <c r="BG84" i="4"/>
  <c r="BF84" i="4"/>
  <c r="T84" i="4"/>
  <c r="R84" i="4"/>
  <c r="P84" i="4"/>
  <c r="J78" i="4"/>
  <c r="F75" i="4"/>
  <c r="E73" i="4"/>
  <c r="J55" i="4"/>
  <c r="F52" i="4"/>
  <c r="E50" i="4"/>
  <c r="J21" i="4"/>
  <c r="E21" i="4"/>
  <c r="J54" i="4" s="1"/>
  <c r="J20" i="4"/>
  <c r="J18" i="4"/>
  <c r="E18" i="4"/>
  <c r="F78" i="4" s="1"/>
  <c r="J17" i="4"/>
  <c r="J15" i="4"/>
  <c r="E15" i="4"/>
  <c r="F77" i="4" s="1"/>
  <c r="J14" i="4"/>
  <c r="J12" i="4"/>
  <c r="J75" i="4"/>
  <c r="E7" i="4"/>
  <c r="E71" i="4"/>
  <c r="J37" i="3"/>
  <c r="J36" i="3"/>
  <c r="AY56" i="1" s="1"/>
  <c r="J35" i="3"/>
  <c r="AX56" i="1"/>
  <c r="BI517" i="3"/>
  <c r="BH517" i="3"/>
  <c r="BG517" i="3"/>
  <c r="BF517" i="3"/>
  <c r="T517" i="3"/>
  <c r="R517" i="3"/>
  <c r="P517" i="3"/>
  <c r="BI514" i="3"/>
  <c r="BH514" i="3"/>
  <c r="BG514" i="3"/>
  <c r="BF514" i="3"/>
  <c r="T514" i="3"/>
  <c r="R514" i="3"/>
  <c r="P514" i="3"/>
  <c r="BI509" i="3"/>
  <c r="BH509" i="3"/>
  <c r="BG509" i="3"/>
  <c r="BF509" i="3"/>
  <c r="T509" i="3"/>
  <c r="R509" i="3"/>
  <c r="P509" i="3"/>
  <c r="BI507" i="3"/>
  <c r="BH507" i="3"/>
  <c r="BG507" i="3"/>
  <c r="BF507" i="3"/>
  <c r="T507" i="3"/>
  <c r="R507" i="3"/>
  <c r="P507" i="3"/>
  <c r="BI505" i="3"/>
  <c r="BH505" i="3"/>
  <c r="BG505" i="3"/>
  <c r="BF505" i="3"/>
  <c r="T505" i="3"/>
  <c r="R505" i="3"/>
  <c r="P505" i="3"/>
  <c r="BI503" i="3"/>
  <c r="BH503" i="3"/>
  <c r="BG503" i="3"/>
  <c r="BF503" i="3"/>
  <c r="T503" i="3"/>
  <c r="R503" i="3"/>
  <c r="P503" i="3"/>
  <c r="BI499" i="3"/>
  <c r="BH499" i="3"/>
  <c r="BG499" i="3"/>
  <c r="BF499" i="3"/>
  <c r="T499" i="3"/>
  <c r="R499" i="3"/>
  <c r="P499" i="3"/>
  <c r="BI497" i="3"/>
  <c r="BH497" i="3"/>
  <c r="BG497" i="3"/>
  <c r="BF497" i="3"/>
  <c r="T497" i="3"/>
  <c r="R497" i="3"/>
  <c r="P497" i="3"/>
  <c r="BI495" i="3"/>
  <c r="BH495" i="3"/>
  <c r="BG495" i="3"/>
  <c r="BF495" i="3"/>
  <c r="T495" i="3"/>
  <c r="R495" i="3"/>
  <c r="P495" i="3"/>
  <c r="BI492" i="3"/>
  <c r="BH492" i="3"/>
  <c r="BG492" i="3"/>
  <c r="BF492" i="3"/>
  <c r="T492" i="3"/>
  <c r="R492" i="3"/>
  <c r="P492" i="3"/>
  <c r="BI490" i="3"/>
  <c r="BH490" i="3"/>
  <c r="BG490" i="3"/>
  <c r="BF490" i="3"/>
  <c r="T490" i="3"/>
  <c r="R490" i="3"/>
  <c r="P490" i="3"/>
  <c r="BI487" i="3"/>
  <c r="BH487" i="3"/>
  <c r="BG487" i="3"/>
  <c r="BF487" i="3"/>
  <c r="T487" i="3"/>
  <c r="R487" i="3"/>
  <c r="P487" i="3"/>
  <c r="BI484" i="3"/>
  <c r="BH484" i="3"/>
  <c r="BG484" i="3"/>
  <c r="BF484" i="3"/>
  <c r="T484" i="3"/>
  <c r="R484" i="3"/>
  <c r="P484" i="3"/>
  <c r="BI482" i="3"/>
  <c r="BH482" i="3"/>
  <c r="BG482" i="3"/>
  <c r="BF482" i="3"/>
  <c r="T482" i="3"/>
  <c r="R482" i="3"/>
  <c r="P482" i="3"/>
  <c r="BI479" i="3"/>
  <c r="BH479" i="3"/>
  <c r="BG479" i="3"/>
  <c r="BF479" i="3"/>
  <c r="T479" i="3"/>
  <c r="R479" i="3"/>
  <c r="P479" i="3"/>
  <c r="BI476" i="3"/>
  <c r="BH476" i="3"/>
  <c r="BG476" i="3"/>
  <c r="BF476" i="3"/>
  <c r="T476" i="3"/>
  <c r="R476" i="3"/>
  <c r="P476" i="3"/>
  <c r="BI473" i="3"/>
  <c r="BH473" i="3"/>
  <c r="BG473" i="3"/>
  <c r="BF473" i="3"/>
  <c r="T473" i="3"/>
  <c r="R473" i="3"/>
  <c r="P473" i="3"/>
  <c r="BI472" i="3"/>
  <c r="BH472" i="3"/>
  <c r="BG472" i="3"/>
  <c r="BF472" i="3"/>
  <c r="T472" i="3"/>
  <c r="R472" i="3"/>
  <c r="P472" i="3"/>
  <c r="BI470" i="3"/>
  <c r="BH470" i="3"/>
  <c r="BG470" i="3"/>
  <c r="BF470" i="3"/>
  <c r="T470" i="3"/>
  <c r="R470" i="3"/>
  <c r="P470" i="3"/>
  <c r="BI469" i="3"/>
  <c r="BH469" i="3"/>
  <c r="BG469" i="3"/>
  <c r="BF469" i="3"/>
  <c r="T469" i="3"/>
  <c r="R469" i="3"/>
  <c r="P469" i="3"/>
  <c r="BI467" i="3"/>
  <c r="BH467" i="3"/>
  <c r="BG467" i="3"/>
  <c r="BF467" i="3"/>
  <c r="T467" i="3"/>
  <c r="R467" i="3"/>
  <c r="P467" i="3"/>
  <c r="BI465" i="3"/>
  <c r="BH465" i="3"/>
  <c r="BG465" i="3"/>
  <c r="BF465" i="3"/>
  <c r="T465" i="3"/>
  <c r="R465" i="3"/>
  <c r="P465" i="3"/>
  <c r="BI462" i="3"/>
  <c r="BH462" i="3"/>
  <c r="BG462" i="3"/>
  <c r="BF462" i="3"/>
  <c r="T462" i="3"/>
  <c r="R462" i="3"/>
  <c r="P462" i="3"/>
  <c r="BI460" i="3"/>
  <c r="BH460" i="3"/>
  <c r="BG460" i="3"/>
  <c r="BF460" i="3"/>
  <c r="T460" i="3"/>
  <c r="R460" i="3"/>
  <c r="P460" i="3"/>
  <c r="BI457" i="3"/>
  <c r="BH457" i="3"/>
  <c r="BG457" i="3"/>
  <c r="BF457" i="3"/>
  <c r="T457" i="3"/>
  <c r="R457" i="3"/>
  <c r="P457" i="3"/>
  <c r="BI455" i="3"/>
  <c r="BH455" i="3"/>
  <c r="BG455" i="3"/>
  <c r="BF455" i="3"/>
  <c r="T455" i="3"/>
  <c r="R455" i="3"/>
  <c r="P455" i="3"/>
  <c r="BI453" i="3"/>
  <c r="BH453" i="3"/>
  <c r="BG453" i="3"/>
  <c r="BF453" i="3"/>
  <c r="T453" i="3"/>
  <c r="R453" i="3"/>
  <c r="P453" i="3"/>
  <c r="BI451" i="3"/>
  <c r="BH451" i="3"/>
  <c r="BG451" i="3"/>
  <c r="BF451" i="3"/>
  <c r="T451" i="3"/>
  <c r="R451" i="3"/>
  <c r="P451" i="3"/>
  <c r="BI447" i="3"/>
  <c r="BH447" i="3"/>
  <c r="BG447" i="3"/>
  <c r="BF447" i="3"/>
  <c r="T447" i="3"/>
  <c r="R447" i="3"/>
  <c r="P447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40" i="3"/>
  <c r="BH440" i="3"/>
  <c r="BG440" i="3"/>
  <c r="BF440" i="3"/>
  <c r="T440" i="3"/>
  <c r="R440" i="3"/>
  <c r="P440" i="3"/>
  <c r="BI438" i="3"/>
  <c r="BH438" i="3"/>
  <c r="BG438" i="3"/>
  <c r="BF438" i="3"/>
  <c r="T438" i="3"/>
  <c r="R438" i="3"/>
  <c r="P438" i="3"/>
  <c r="BI437" i="3"/>
  <c r="BH437" i="3"/>
  <c r="BG437" i="3"/>
  <c r="BF437" i="3"/>
  <c r="T437" i="3"/>
  <c r="R437" i="3"/>
  <c r="P437" i="3"/>
  <c r="BI436" i="3"/>
  <c r="BH436" i="3"/>
  <c r="BG436" i="3"/>
  <c r="BF436" i="3"/>
  <c r="T436" i="3"/>
  <c r="R436" i="3"/>
  <c r="P436" i="3"/>
  <c r="BI434" i="3"/>
  <c r="BH434" i="3"/>
  <c r="BG434" i="3"/>
  <c r="BF434" i="3"/>
  <c r="T434" i="3"/>
  <c r="R434" i="3"/>
  <c r="P434" i="3"/>
  <c r="BI431" i="3"/>
  <c r="BH431" i="3"/>
  <c r="BG431" i="3"/>
  <c r="BF431" i="3"/>
  <c r="T431" i="3"/>
  <c r="R431" i="3"/>
  <c r="P431" i="3"/>
  <c r="BI428" i="3"/>
  <c r="BH428" i="3"/>
  <c r="BG428" i="3"/>
  <c r="BF428" i="3"/>
  <c r="T428" i="3"/>
  <c r="R428" i="3"/>
  <c r="P428" i="3"/>
  <c r="BI424" i="3"/>
  <c r="BH424" i="3"/>
  <c r="BG424" i="3"/>
  <c r="BF424" i="3"/>
  <c r="T424" i="3"/>
  <c r="R424" i="3"/>
  <c r="P424" i="3"/>
  <c r="BI422" i="3"/>
  <c r="BH422" i="3"/>
  <c r="BG422" i="3"/>
  <c r="BF422" i="3"/>
  <c r="T422" i="3"/>
  <c r="R422" i="3"/>
  <c r="P422" i="3"/>
  <c r="BI420" i="3"/>
  <c r="BH420" i="3"/>
  <c r="BG420" i="3"/>
  <c r="BF420" i="3"/>
  <c r="T420" i="3"/>
  <c r="R420" i="3"/>
  <c r="P420" i="3"/>
  <c r="BI419" i="3"/>
  <c r="BH419" i="3"/>
  <c r="BG419" i="3"/>
  <c r="BF419" i="3"/>
  <c r="T419" i="3"/>
  <c r="R419" i="3"/>
  <c r="P419" i="3"/>
  <c r="BI416" i="3"/>
  <c r="BH416" i="3"/>
  <c r="BG416" i="3"/>
  <c r="BF416" i="3"/>
  <c r="T416" i="3"/>
  <c r="R416" i="3"/>
  <c r="P416" i="3"/>
  <c r="BI414" i="3"/>
  <c r="BH414" i="3"/>
  <c r="BG414" i="3"/>
  <c r="BF414" i="3"/>
  <c r="T414" i="3"/>
  <c r="R414" i="3"/>
  <c r="P414" i="3"/>
  <c r="BI409" i="3"/>
  <c r="BH409" i="3"/>
  <c r="BG409" i="3"/>
  <c r="BF409" i="3"/>
  <c r="T409" i="3"/>
  <c r="R409" i="3"/>
  <c r="P409" i="3"/>
  <c r="BI404" i="3"/>
  <c r="BH404" i="3"/>
  <c r="BG404" i="3"/>
  <c r="BF404" i="3"/>
  <c r="T404" i="3"/>
  <c r="R404" i="3"/>
  <c r="P404" i="3"/>
  <c r="BI398" i="3"/>
  <c r="BH398" i="3"/>
  <c r="BG398" i="3"/>
  <c r="BF398" i="3"/>
  <c r="T398" i="3"/>
  <c r="R398" i="3"/>
  <c r="P398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90" i="3"/>
  <c r="BH390" i="3"/>
  <c r="BG390" i="3"/>
  <c r="BF390" i="3"/>
  <c r="T390" i="3"/>
  <c r="R390" i="3"/>
  <c r="P390" i="3"/>
  <c r="BI385" i="3"/>
  <c r="BH385" i="3"/>
  <c r="BG385" i="3"/>
  <c r="BF385" i="3"/>
  <c r="T385" i="3"/>
  <c r="R385" i="3"/>
  <c r="P385" i="3"/>
  <c r="BI382" i="3"/>
  <c r="BH382" i="3"/>
  <c r="BG382" i="3"/>
  <c r="BF382" i="3"/>
  <c r="T382" i="3"/>
  <c r="R382" i="3"/>
  <c r="P382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3" i="3"/>
  <c r="BH363" i="3"/>
  <c r="BG363" i="3"/>
  <c r="BF363" i="3"/>
  <c r="T363" i="3"/>
  <c r="R363" i="3"/>
  <c r="P363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0" i="3"/>
  <c r="BH350" i="3"/>
  <c r="BG350" i="3"/>
  <c r="BF350" i="3"/>
  <c r="T350" i="3"/>
  <c r="R350" i="3"/>
  <c r="P350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7" i="3"/>
  <c r="BH337" i="3"/>
  <c r="BG337" i="3"/>
  <c r="BF337" i="3"/>
  <c r="T337" i="3"/>
  <c r="R337" i="3"/>
  <c r="P337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2" i="3"/>
  <c r="BH322" i="3"/>
  <c r="BG322" i="3"/>
  <c r="BF322" i="3"/>
  <c r="T322" i="3"/>
  <c r="R322" i="3"/>
  <c r="P322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R307" i="3"/>
  <c r="P307" i="3"/>
  <c r="BI304" i="3"/>
  <c r="BH304" i="3"/>
  <c r="BG304" i="3"/>
  <c r="BF304" i="3"/>
  <c r="T304" i="3"/>
  <c r="R304" i="3"/>
  <c r="P304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1" i="3"/>
  <c r="BH251" i="3"/>
  <c r="BG251" i="3"/>
  <c r="BF251" i="3"/>
  <c r="T251" i="3"/>
  <c r="R251" i="3"/>
  <c r="P251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0" i="3"/>
  <c r="BH140" i="3"/>
  <c r="BG140" i="3"/>
  <c r="BF140" i="3"/>
  <c r="T140" i="3"/>
  <c r="R140" i="3"/>
  <c r="P140" i="3"/>
  <c r="BI134" i="3"/>
  <c r="BH134" i="3"/>
  <c r="BG134" i="3"/>
  <c r="BF134" i="3"/>
  <c r="T134" i="3"/>
  <c r="R134" i="3"/>
  <c r="P134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J93" i="3"/>
  <c r="F90" i="3"/>
  <c r="E88" i="3"/>
  <c r="J55" i="3"/>
  <c r="F52" i="3"/>
  <c r="E50" i="3"/>
  <c r="J21" i="3"/>
  <c r="E21" i="3"/>
  <c r="J92" i="3"/>
  <c r="J20" i="3"/>
  <c r="J18" i="3"/>
  <c r="E18" i="3"/>
  <c r="F93" i="3" s="1"/>
  <c r="J17" i="3"/>
  <c r="J15" i="3"/>
  <c r="E15" i="3"/>
  <c r="F92" i="3"/>
  <c r="J14" i="3"/>
  <c r="J12" i="3"/>
  <c r="J90" i="3"/>
  <c r="E7" i="3"/>
  <c r="E86" i="3" s="1"/>
  <c r="J37" i="2"/>
  <c r="J36" i="2"/>
  <c r="AY55" i="1"/>
  <c r="J35" i="2"/>
  <c r="AX55" i="1"/>
  <c r="BI129" i="2"/>
  <c r="BH129" i="2"/>
  <c r="BG129" i="2"/>
  <c r="BF129" i="2"/>
  <c r="T129" i="2"/>
  <c r="T128" i="2"/>
  <c r="T127" i="2" s="1"/>
  <c r="R129" i="2"/>
  <c r="R128" i="2"/>
  <c r="R127" i="2" s="1"/>
  <c r="P129" i="2"/>
  <c r="P128" i="2" s="1"/>
  <c r="P127" i="2" s="1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3" i="2"/>
  <c r="BH103" i="2"/>
  <c r="F36" i="2" s="1"/>
  <c r="BC55" i="1" s="1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2" i="2"/>
  <c r="BH92" i="2"/>
  <c r="BG92" i="2"/>
  <c r="F35" i="2" s="1"/>
  <c r="BF92" i="2"/>
  <c r="T92" i="2"/>
  <c r="R92" i="2"/>
  <c r="P92" i="2"/>
  <c r="BI88" i="2"/>
  <c r="BH88" i="2"/>
  <c r="BG88" i="2"/>
  <c r="BF88" i="2"/>
  <c r="F34" i="2" s="1"/>
  <c r="T88" i="2"/>
  <c r="T87" i="2"/>
  <c r="R88" i="2"/>
  <c r="R87" i="2" s="1"/>
  <c r="P88" i="2"/>
  <c r="P87" i="2" s="1"/>
  <c r="J82" i="2"/>
  <c r="F79" i="2"/>
  <c r="E77" i="2"/>
  <c r="J55" i="2"/>
  <c r="F52" i="2"/>
  <c r="E50" i="2"/>
  <c r="J21" i="2"/>
  <c r="E21" i="2"/>
  <c r="J81" i="2"/>
  <c r="J20" i="2"/>
  <c r="J18" i="2"/>
  <c r="E18" i="2"/>
  <c r="F55" i="2"/>
  <c r="J17" i="2"/>
  <c r="J15" i="2"/>
  <c r="E15" i="2"/>
  <c r="F81" i="2"/>
  <c r="J14" i="2"/>
  <c r="J12" i="2"/>
  <c r="J79" i="2"/>
  <c r="E7" i="2"/>
  <c r="E75" i="2" s="1"/>
  <c r="L50" i="1"/>
  <c r="AM50" i="1"/>
  <c r="AM49" i="1"/>
  <c r="L49" i="1"/>
  <c r="AM47" i="1"/>
  <c r="L47" i="1"/>
  <c r="L45" i="1"/>
  <c r="L44" i="1"/>
  <c r="J108" i="2"/>
  <c r="BK310" i="3"/>
  <c r="J284" i="3"/>
  <c r="J243" i="3"/>
  <c r="BK98" i="5"/>
  <c r="J137" i="5"/>
  <c r="BK101" i="6"/>
  <c r="BK117" i="7"/>
  <c r="J128" i="7"/>
  <c r="BK133" i="8"/>
  <c r="BK98" i="9"/>
  <c r="BK147" i="10"/>
  <c r="J82" i="11"/>
  <c r="J89" i="13"/>
  <c r="J184" i="14"/>
  <c r="BK107" i="14"/>
  <c r="J112" i="14"/>
  <c r="J214" i="15"/>
  <c r="BK236" i="15"/>
  <c r="BK110" i="15"/>
  <c r="BK100" i="2"/>
  <c r="BK436" i="3"/>
  <c r="BK134" i="3"/>
  <c r="BK198" i="3"/>
  <c r="BK238" i="3"/>
  <c r="BK298" i="3"/>
  <c r="BK130" i="5"/>
  <c r="BK116" i="5"/>
  <c r="J103" i="6"/>
  <c r="J91" i="7"/>
  <c r="BK102" i="8"/>
  <c r="BK93" i="8"/>
  <c r="J115" i="8"/>
  <c r="J117" i="10"/>
  <c r="J113" i="10"/>
  <c r="BK85" i="12"/>
  <c r="BK170" i="14"/>
  <c r="BK125" i="14"/>
  <c r="BK138" i="14"/>
  <c r="BK251" i="15"/>
  <c r="J165" i="15"/>
  <c r="BK209" i="15"/>
  <c r="J103" i="2"/>
  <c r="J226" i="3"/>
  <c r="BK295" i="3"/>
  <c r="BK195" i="3"/>
  <c r="J268" i="3"/>
  <c r="BK260" i="3"/>
  <c r="J94" i="5"/>
  <c r="J93" i="5"/>
  <c r="BK89" i="6"/>
  <c r="J129" i="6"/>
  <c r="J118" i="7"/>
  <c r="BK106" i="8"/>
  <c r="BK98" i="10"/>
  <c r="BK145" i="10"/>
  <c r="J81" i="13"/>
  <c r="BK142" i="14"/>
  <c r="BK131" i="14"/>
  <c r="J180" i="14"/>
  <c r="J136" i="15"/>
  <c r="BK172" i="15"/>
  <c r="BK103" i="16"/>
  <c r="BK108" i="2"/>
  <c r="BK487" i="3"/>
  <c r="J256" i="3"/>
  <c r="BK437" i="3"/>
  <c r="BK278" i="3"/>
  <c r="BK153" i="3"/>
  <c r="J103" i="5"/>
  <c r="J99" i="6"/>
  <c r="BK127" i="6"/>
  <c r="J114" i="7"/>
  <c r="BK96" i="14"/>
  <c r="BK264" i="15"/>
  <c r="J238" i="15"/>
  <c r="BK120" i="15"/>
  <c r="BK129" i="2"/>
  <c r="BK497" i="3"/>
  <c r="BK210" i="3"/>
  <c r="J263" i="3"/>
  <c r="J451" i="3"/>
  <c r="BK104" i="3"/>
  <c r="J98" i="5"/>
  <c r="BK139" i="5"/>
  <c r="J114" i="6"/>
  <c r="J112" i="6"/>
  <c r="BK112" i="7"/>
  <c r="J116" i="8"/>
  <c r="BK123" i="8"/>
  <c r="BK95" i="9"/>
  <c r="J130" i="10"/>
  <c r="BK82" i="11"/>
  <c r="J88" i="13"/>
  <c r="J185" i="14"/>
  <c r="BK137" i="14"/>
  <c r="J148" i="14"/>
  <c r="BK204" i="15"/>
  <c r="J268" i="15"/>
  <c r="BK205" i="15"/>
  <c r="BK125" i="2"/>
  <c r="BK370" i="3"/>
  <c r="BK241" i="3"/>
  <c r="J230" i="3"/>
  <c r="BK457" i="3"/>
  <c r="J195" i="3"/>
  <c r="J93" i="4"/>
  <c r="BK134" i="5"/>
  <c r="J97" i="5"/>
  <c r="BK135" i="6"/>
  <c r="BK132" i="7"/>
  <c r="BK122" i="7"/>
  <c r="BK99" i="8"/>
  <c r="J129" i="8"/>
  <c r="BK90" i="9"/>
  <c r="J125" i="10"/>
  <c r="J143" i="10"/>
  <c r="J80" i="13"/>
  <c r="BK185" i="14"/>
  <c r="BK176" i="14"/>
  <c r="J155" i="15"/>
  <c r="BK128" i="15"/>
  <c r="J100" i="16"/>
  <c r="BK192" i="3"/>
  <c r="J316" i="3"/>
  <c r="BK409" i="3"/>
  <c r="BK127" i="3"/>
  <c r="BK258" i="3"/>
  <c r="BK97" i="4"/>
  <c r="J122" i="5"/>
  <c r="BK95" i="5"/>
  <c r="BK114" i="6"/>
  <c r="BK119" i="7"/>
  <c r="J114" i="8"/>
  <c r="J110" i="8"/>
  <c r="J96" i="10"/>
  <c r="J137" i="10"/>
  <c r="J84" i="13"/>
  <c r="J151" i="14"/>
  <c r="BK95" i="14"/>
  <c r="BK244" i="15"/>
  <c r="BK247" i="15"/>
  <c r="BK239" i="15"/>
  <c r="BK163" i="15"/>
  <c r="BK490" i="3"/>
  <c r="J192" i="3"/>
  <c r="BK326" i="3"/>
  <c r="J278" i="3"/>
  <c r="J293" i="3"/>
  <c r="J290" i="3"/>
  <c r="BK118" i="5"/>
  <c r="J94" i="6"/>
  <c r="BK116" i="7"/>
  <c r="J106" i="8"/>
  <c r="BK91" i="9"/>
  <c r="BK119" i="10"/>
  <c r="BK143" i="10"/>
  <c r="BK82" i="13"/>
  <c r="J144" i="14"/>
  <c r="J141" i="14"/>
  <c r="BK118" i="14"/>
  <c r="J187" i="15"/>
  <c r="BK159" i="15"/>
  <c r="J197" i="15"/>
  <c r="BK476" i="3"/>
  <c r="BK233" i="3"/>
  <c r="J437" i="3"/>
  <c r="BK345" i="3"/>
  <c r="BK121" i="5"/>
  <c r="J111" i="5"/>
  <c r="J89" i="6"/>
  <c r="J107" i="7"/>
  <c r="J94" i="8"/>
  <c r="J136" i="10"/>
  <c r="BK127" i="10"/>
  <c r="J123" i="10"/>
  <c r="BK98" i="13"/>
  <c r="J123" i="14"/>
  <c r="J114" i="14"/>
  <c r="J134" i="14"/>
  <c r="BK90" i="14"/>
  <c r="BK161" i="15"/>
  <c r="BK250" i="15"/>
  <c r="AS58" i="1"/>
  <c r="J503" i="3"/>
  <c r="BK396" i="3"/>
  <c r="BK335" i="3"/>
  <c r="J108" i="5"/>
  <c r="J126" i="5"/>
  <c r="BK111" i="6"/>
  <c r="BK129" i="6"/>
  <c r="BK130" i="7"/>
  <c r="BK127" i="8"/>
  <c r="J104" i="8"/>
  <c r="BK140" i="10"/>
  <c r="J144" i="10"/>
  <c r="BK82" i="12"/>
  <c r="BK115" i="14"/>
  <c r="J103" i="14"/>
  <c r="BK104" i="14"/>
  <c r="BK212" i="15"/>
  <c r="BK272" i="15"/>
  <c r="J169" i="15"/>
  <c r="J88" i="2"/>
  <c r="BK353" i="3"/>
  <c r="J434" i="3"/>
  <c r="J393" i="3"/>
  <c r="BK165" i="3"/>
  <c r="BK100" i="4"/>
  <c r="BK93" i="5"/>
  <c r="J121" i="5"/>
  <c r="J116" i="6"/>
  <c r="BK127" i="7"/>
  <c r="J96" i="7"/>
  <c r="J98" i="10"/>
  <c r="BK125" i="10"/>
  <c r="BK84" i="11"/>
  <c r="BK95" i="13"/>
  <c r="J157" i="14"/>
  <c r="BK112" i="14"/>
  <c r="BK108" i="15"/>
  <c r="J256" i="15"/>
  <c r="J280" i="15"/>
  <c r="J120" i="2"/>
  <c r="BK472" i="3"/>
  <c r="J367" i="3"/>
  <c r="J147" i="3"/>
  <c r="J436" i="3"/>
  <c r="BK217" i="3"/>
  <c r="BK105" i="5"/>
  <c r="J121" i="6"/>
  <c r="BK97" i="6"/>
  <c r="J89" i="7"/>
  <c r="J87" i="8"/>
  <c r="J98" i="9"/>
  <c r="BK113" i="10"/>
  <c r="J129" i="10"/>
  <c r="BK101" i="13"/>
  <c r="BK141" i="14"/>
  <c r="BK139" i="14"/>
  <c r="BK245" i="15"/>
  <c r="J228" i="15"/>
  <c r="BK225" i="15"/>
  <c r="BK202" i="15"/>
  <c r="J420" i="3"/>
  <c r="J453" i="3"/>
  <c r="J116" i="3"/>
  <c r="BK414" i="3"/>
  <c r="BK293" i="3"/>
  <c r="BK495" i="3"/>
  <c r="J107" i="5"/>
  <c r="BK106" i="5"/>
  <c r="J102" i="6"/>
  <c r="J100" i="6"/>
  <c r="BK128" i="7"/>
  <c r="BK100" i="8"/>
  <c r="BK89" i="8"/>
  <c r="J87" i="10"/>
  <c r="BK132" i="10"/>
  <c r="BK81" i="12"/>
  <c r="J172" i="14"/>
  <c r="J138" i="14"/>
  <c r="J90" i="14"/>
  <c r="BK265" i="15"/>
  <c r="J264" i="15"/>
  <c r="J167" i="15"/>
  <c r="BK92" i="2"/>
  <c r="BK373" i="3"/>
  <c r="BK276" i="3"/>
  <c r="J114" i="3"/>
  <c r="J274" i="3"/>
  <c r="BK84" i="4"/>
  <c r="J91" i="5"/>
  <c r="J123" i="6"/>
  <c r="BK94" i="6"/>
  <c r="J87" i="7"/>
  <c r="J88" i="7"/>
  <c r="J105" i="8"/>
  <c r="J118" i="10"/>
  <c r="J93" i="10"/>
  <c r="J87" i="11"/>
  <c r="BK86" i="13"/>
  <c r="J101" i="14"/>
  <c r="BK102" i="14"/>
  <c r="J140" i="15"/>
  <c r="J115" i="15"/>
  <c r="J232" i="15"/>
  <c r="J414" i="3"/>
  <c r="BK173" i="3"/>
  <c r="BK470" i="3"/>
  <c r="J241" i="3"/>
  <c r="J440" i="3"/>
  <c r="BK499" i="3"/>
  <c r="J176" i="3"/>
  <c r="BK138" i="5"/>
  <c r="J118" i="5"/>
  <c r="J92" i="6"/>
  <c r="BK97" i="7"/>
  <c r="BK91" i="7"/>
  <c r="BK134" i="8"/>
  <c r="J88" i="8"/>
  <c r="BK109" i="10"/>
  <c r="BK99" i="10"/>
  <c r="J101" i="13"/>
  <c r="BK119" i="14"/>
  <c r="J128" i="14"/>
  <c r="BK176" i="15"/>
  <c r="J148" i="15"/>
  <c r="J230" i="15"/>
  <c r="J97" i="2"/>
  <c r="J335" i="3"/>
  <c r="BK266" i="3"/>
  <c r="BK453" i="3"/>
  <c r="J455" i="3"/>
  <c r="J467" i="3"/>
  <c r="BK124" i="5"/>
  <c r="BK103" i="5"/>
  <c r="J117" i="6"/>
  <c r="BK114" i="7"/>
  <c r="J134" i="8"/>
  <c r="J121" i="8"/>
  <c r="BK130" i="10"/>
  <c r="J100" i="10"/>
  <c r="J87" i="12"/>
  <c r="J95" i="13"/>
  <c r="J94" i="14"/>
  <c r="J171" i="14"/>
  <c r="J174" i="15"/>
  <c r="BK232" i="15"/>
  <c r="J262" i="15"/>
  <c r="J158" i="3"/>
  <c r="BK419" i="3"/>
  <c r="BK263" i="3"/>
  <c r="J509" i="3"/>
  <c r="J129" i="5"/>
  <c r="BK112" i="5"/>
  <c r="BK112" i="6"/>
  <c r="J108" i="6"/>
  <c r="J100" i="7"/>
  <c r="BK101" i="8"/>
  <c r="BK115" i="8"/>
  <c r="BK89" i="10"/>
  <c r="BK133" i="10"/>
  <c r="BK85" i="11"/>
  <c r="J154" i="14"/>
  <c r="J132" i="14"/>
  <c r="BK128" i="14"/>
  <c r="BK100" i="15"/>
  <c r="BK171" i="15"/>
  <c r="J128" i="15"/>
  <c r="J470" i="3"/>
  <c r="J140" i="3"/>
  <c r="J287" i="3"/>
  <c r="BK254" i="3"/>
  <c r="J373" i="3"/>
  <c r="J517" i="3"/>
  <c r="J87" i="4"/>
  <c r="BK131" i="5"/>
  <c r="BK123" i="6"/>
  <c r="J101" i="6"/>
  <c r="J103" i="7"/>
  <c r="BK110" i="8"/>
  <c r="BK88" i="9"/>
  <c r="BK97" i="10"/>
  <c r="J89" i="10"/>
  <c r="BK99" i="13"/>
  <c r="J164" i="14"/>
  <c r="J118" i="14"/>
  <c r="BK149" i="14"/>
  <c r="BK146" i="15"/>
  <c r="J209" i="15"/>
  <c r="BK111" i="16"/>
  <c r="BK462" i="3"/>
  <c r="BK147" i="3"/>
  <c r="BK304" i="3"/>
  <c r="J155" i="3"/>
  <c r="J304" i="3"/>
  <c r="J128" i="5"/>
  <c r="BK118" i="6"/>
  <c r="J119" i="7"/>
  <c r="J130" i="7"/>
  <c r="J99" i="8"/>
  <c r="BK146" i="10"/>
  <c r="J109" i="10"/>
  <c r="J80" i="12"/>
  <c r="J153" i="14"/>
  <c r="BK100" i="14"/>
  <c r="J121" i="14"/>
  <c r="J234" i="15"/>
  <c r="BK268" i="15"/>
  <c r="J223" i="15"/>
  <c r="J92" i="2"/>
  <c r="BK455" i="3"/>
  <c r="J422" i="3"/>
  <c r="BK445" i="3"/>
  <c r="BK168" i="3"/>
  <c r="BK355" i="3"/>
  <c r="BK287" i="3"/>
  <c r="J90" i="5"/>
  <c r="BK126" i="5"/>
  <c r="J106" i="6"/>
  <c r="J126" i="7"/>
  <c r="J106" i="7"/>
  <c r="BK91" i="8"/>
  <c r="BK92" i="10"/>
  <c r="J140" i="10"/>
  <c r="J85" i="12"/>
  <c r="BK126" i="14"/>
  <c r="J143" i="14"/>
  <c r="J122" i="14"/>
  <c r="BK174" i="14"/>
  <c r="BK130" i="15"/>
  <c r="J221" i="15"/>
  <c r="J219" i="15"/>
  <c r="BK359" i="3"/>
  <c r="J127" i="3"/>
  <c r="J472" i="3"/>
  <c r="J123" i="3"/>
  <c r="J251" i="3"/>
  <c r="BK363" i="3"/>
  <c r="BK102" i="5"/>
  <c r="J96" i="6"/>
  <c r="J104" i="6"/>
  <c r="J123" i="7"/>
  <c r="J90" i="8"/>
  <c r="BK96" i="8"/>
  <c r="BK93" i="9"/>
  <c r="BK120" i="10"/>
  <c r="BK144" i="10"/>
  <c r="J90" i="13"/>
  <c r="BK122" i="14"/>
  <c r="J145" i="14"/>
  <c r="J142" i="14"/>
  <c r="BK261" i="15"/>
  <c r="J150" i="15"/>
  <c r="J111" i="16"/>
  <c r="J271" i="3"/>
  <c r="BK443" i="3"/>
  <c r="BK416" i="3"/>
  <c r="J301" i="3"/>
  <c r="J514" i="3"/>
  <c r="J84" i="4"/>
  <c r="BK108" i="5"/>
  <c r="J118" i="6"/>
  <c r="J132" i="6"/>
  <c r="BK120" i="7"/>
  <c r="BK130" i="8"/>
  <c r="BK126" i="8"/>
  <c r="BK100" i="10"/>
  <c r="J135" i="10"/>
  <c r="BK80" i="12"/>
  <c r="BK166" i="14"/>
  <c r="BK168" i="14"/>
  <c r="J131" i="14"/>
  <c r="J176" i="14"/>
  <c r="BK234" i="15"/>
  <c r="J137" i="15"/>
  <c r="BK174" i="15"/>
  <c r="J404" i="3"/>
  <c r="J110" i="3"/>
  <c r="BK337" i="3"/>
  <c r="J379" i="3"/>
  <c r="BK451" i="3"/>
  <c r="J114" i="5"/>
  <c r="J141" i="5"/>
  <c r="BK110" i="6"/>
  <c r="J105" i="6"/>
  <c r="BK134" i="7"/>
  <c r="J118" i="8"/>
  <c r="BK142" i="10"/>
  <c r="BK136" i="10"/>
  <c r="J111" i="10"/>
  <c r="J90" i="11"/>
  <c r="J182" i="14"/>
  <c r="J139" i="14"/>
  <c r="BK179" i="14"/>
  <c r="BK122" i="15"/>
  <c r="BK200" i="15"/>
  <c r="BK132" i="15"/>
  <c r="BK195" i="15"/>
  <c r="J125" i="2"/>
  <c r="BK207" i="3"/>
  <c r="BK203" i="3"/>
  <c r="J165" i="3"/>
  <c r="J181" i="3"/>
  <c r="J238" i="3"/>
  <c r="BK140" i="5"/>
  <c r="J93" i="6"/>
  <c r="J132" i="7"/>
  <c r="J115" i="7"/>
  <c r="BK132" i="8"/>
  <c r="BK88" i="8"/>
  <c r="BK137" i="10"/>
  <c r="J116" i="10"/>
  <c r="J84" i="12"/>
  <c r="BK133" i="14"/>
  <c r="BK172" i="14"/>
  <c r="BK134" i="14"/>
  <c r="J236" i="15"/>
  <c r="BK187" i="15"/>
  <c r="J276" i="15"/>
  <c r="BK314" i="3"/>
  <c r="BK158" i="3"/>
  <c r="J370" i="3"/>
  <c r="J300" i="3"/>
  <c r="J109" i="5"/>
  <c r="BK143" i="5"/>
  <c r="J136" i="6"/>
  <c r="BK102" i="7"/>
  <c r="J102" i="7"/>
  <c r="BK97" i="8"/>
  <c r="J93" i="8"/>
  <c r="J106" i="10"/>
  <c r="BK118" i="10"/>
  <c r="J92" i="13"/>
  <c r="J107" i="14"/>
  <c r="J179" i="14"/>
  <c r="J97" i="14"/>
  <c r="J163" i="15"/>
  <c r="J265" i="15"/>
  <c r="J90" i="16"/>
  <c r="J337" i="3"/>
  <c r="J228" i="3"/>
  <c r="BK465" i="3"/>
  <c r="BK226" i="3"/>
  <c r="BK246" i="3"/>
  <c r="BK117" i="5"/>
  <c r="J132" i="5"/>
  <c r="BK92" i="6"/>
  <c r="J116" i="7"/>
  <c r="J130" i="8"/>
  <c r="J132" i="8"/>
  <c r="J131" i="10"/>
  <c r="BK128" i="10"/>
  <c r="BK88" i="11"/>
  <c r="BK96" i="13"/>
  <c r="BK135" i="14"/>
  <c r="J149" i="14"/>
  <c r="J111" i="14"/>
  <c r="J120" i="15"/>
  <c r="J253" i="15"/>
  <c r="J115" i="2"/>
  <c r="J482" i="3"/>
  <c r="J112" i="3"/>
  <c r="BK350" i="3"/>
  <c r="J233" i="3"/>
  <c r="J398" i="3"/>
  <c r="J139" i="5"/>
  <c r="J99" i="5"/>
  <c r="BK133" i="6"/>
  <c r="BK89" i="7"/>
  <c r="J100" i="8"/>
  <c r="BK122" i="10"/>
  <c r="BK139" i="10"/>
  <c r="J83" i="12"/>
  <c r="BK88" i="13"/>
  <c r="BK129" i="14"/>
  <c r="J135" i="14"/>
  <c r="J172" i="15"/>
  <c r="BK223" i="15"/>
  <c r="J104" i="15"/>
  <c r="BK90" i="16"/>
  <c r="BK404" i="3"/>
  <c r="BK220" i="3"/>
  <c r="J376" i="3"/>
  <c r="BK290" i="3"/>
  <c r="J507" i="3"/>
  <c r="J117" i="5"/>
  <c r="BK97" i="5"/>
  <c r="BK99" i="6"/>
  <c r="J101" i="7"/>
  <c r="BK99" i="7"/>
  <c r="J124" i="8"/>
  <c r="J103" i="10"/>
  <c r="BK141" i="10"/>
  <c r="BK87" i="10"/>
  <c r="BK94" i="13"/>
  <c r="BK105" i="14"/>
  <c r="BK89" i="14"/>
  <c r="J167" i="14"/>
  <c r="J183" i="15"/>
  <c r="J96" i="16"/>
  <c r="BK187" i="3"/>
  <c r="J326" i="3"/>
  <c r="J207" i="3"/>
  <c r="BK376" i="3"/>
  <c r="BK155" i="3"/>
  <c r="J168" i="3"/>
  <c r="J112" i="5"/>
  <c r="J92" i="5"/>
  <c r="BK98" i="6"/>
  <c r="BK103" i="7"/>
  <c r="J117" i="7"/>
  <c r="BK98" i="8"/>
  <c r="BK129" i="10"/>
  <c r="BK106" i="10"/>
  <c r="BK91" i="10"/>
  <c r="J97" i="13"/>
  <c r="BK101" i="14"/>
  <c r="BK165" i="14"/>
  <c r="J91" i="14"/>
  <c r="J205" i="15"/>
  <c r="J100" i="15"/>
  <c r="BK93" i="16"/>
  <c r="BK176" i="3"/>
  <c r="BK123" i="3"/>
  <c r="BK184" i="3"/>
  <c r="J170" i="3"/>
  <c r="BK469" i="3"/>
  <c r="BK87" i="4"/>
  <c r="J125" i="5"/>
  <c r="BK100" i="6"/>
  <c r="J135" i="6"/>
  <c r="BK105" i="7"/>
  <c r="J128" i="8"/>
  <c r="J102" i="8"/>
  <c r="J134" i="10"/>
  <c r="J132" i="10"/>
  <c r="J86" i="11"/>
  <c r="J100" i="13"/>
  <c r="BK180" i="14"/>
  <c r="J105" i="14"/>
  <c r="J247" i="15"/>
  <c r="BK254" i="15"/>
  <c r="BK100" i="16"/>
  <c r="J101" i="3"/>
  <c r="J246" i="3"/>
  <c r="BK284" i="3"/>
  <c r="BK434" i="3"/>
  <c r="BK342" i="3"/>
  <c r="J328" i="3"/>
  <c r="J89" i="5"/>
  <c r="BK114" i="5"/>
  <c r="J91" i="6"/>
  <c r="BK131" i="7"/>
  <c r="J109" i="7"/>
  <c r="BK107" i="8"/>
  <c r="J91" i="9"/>
  <c r="BK105" i="10"/>
  <c r="J126" i="10"/>
  <c r="J158" i="14"/>
  <c r="BK92" i="14"/>
  <c r="BK146" i="14"/>
  <c r="J261" i="15"/>
  <c r="BK214" i="15"/>
  <c r="BK88" i="2"/>
  <c r="BK361" i="3"/>
  <c r="BK317" i="3"/>
  <c r="J281" i="3"/>
  <c r="J416" i="3"/>
  <c r="BK116" i="3"/>
  <c r="BK93" i="4"/>
  <c r="BK104" i="5"/>
  <c r="J119" i="6"/>
  <c r="BK124" i="6"/>
  <c r="BK92" i="7"/>
  <c r="J107" i="8"/>
  <c r="BK109" i="8"/>
  <c r="BK94" i="10"/>
  <c r="BK131" i="10"/>
  <c r="J88" i="11"/>
  <c r="J173" i="14"/>
  <c r="J124" i="14"/>
  <c r="J110" i="14"/>
  <c r="BK156" i="14"/>
  <c r="J212" i="15"/>
  <c r="J110" i="15"/>
  <c r="J107" i="16"/>
  <c r="BK121" i="6"/>
  <c r="J131" i="7"/>
  <c r="BK119" i="8"/>
  <c r="BK94" i="9"/>
  <c r="BK135" i="10"/>
  <c r="BK96" i="10"/>
  <c r="BK84" i="12"/>
  <c r="BK183" i="14"/>
  <c r="J161" i="14"/>
  <c r="BK145" i="14"/>
  <c r="J239" i="15"/>
  <c r="J108" i="15"/>
  <c r="BK228" i="15"/>
  <c r="J129" i="2"/>
  <c r="J210" i="3"/>
  <c r="J342" i="3"/>
  <c r="J317" i="3"/>
  <c r="J431" i="3"/>
  <c r="J497" i="3"/>
  <c r="J140" i="5"/>
  <c r="J113" i="5"/>
  <c r="J122" i="6"/>
  <c r="BK100" i="7"/>
  <c r="BK121" i="7"/>
  <c r="BK118" i="8"/>
  <c r="J89" i="9"/>
  <c r="BK90" i="10"/>
  <c r="J89" i="11"/>
  <c r="BK100" i="13"/>
  <c r="BK153" i="14"/>
  <c r="J156" i="14"/>
  <c r="J195" i="15"/>
  <c r="BK238" i="15"/>
  <c r="J97" i="15"/>
  <c r="BK492" i="3"/>
  <c r="BK181" i="3"/>
  <c r="BK230" i="3"/>
  <c r="J260" i="3"/>
  <c r="J465" i="3"/>
  <c r="BK479" i="3"/>
  <c r="BK141" i="5"/>
  <c r="BK96" i="5"/>
  <c r="J120" i="6"/>
  <c r="J112" i="7"/>
  <c r="BK123" i="7"/>
  <c r="BK112" i="8"/>
  <c r="J88" i="10"/>
  <c r="J94" i="10"/>
  <c r="BK93" i="13"/>
  <c r="J104" i="14"/>
  <c r="BK144" i="14"/>
  <c r="J165" i="14"/>
  <c r="BK219" i="15"/>
  <c r="J152" i="15"/>
  <c r="BK115" i="2"/>
  <c r="J355" i="3"/>
  <c r="J150" i="3"/>
  <c r="J443" i="3"/>
  <c r="BK256" i="3"/>
  <c r="J187" i="3"/>
  <c r="J106" i="5"/>
  <c r="J133" i="5"/>
  <c r="J125" i="6"/>
  <c r="BK107" i="7"/>
  <c r="J133" i="8"/>
  <c r="BK116" i="8"/>
  <c r="J97" i="9"/>
  <c r="BK115" i="10"/>
  <c r="J146" i="10"/>
  <c r="J85" i="11"/>
  <c r="J155" i="14"/>
  <c r="J96" i="14"/>
  <c r="J162" i="14"/>
  <c r="BK130" i="14"/>
  <c r="J123" i="15"/>
  <c r="J176" i="15"/>
  <c r="J259" i="15"/>
  <c r="J310" i="3"/>
  <c r="BK271" i="3"/>
  <c r="BK107" i="3"/>
  <c r="BK428" i="3"/>
  <c r="BK424" i="3"/>
  <c r="BK119" i="5"/>
  <c r="J96" i="5"/>
  <c r="J111" i="6"/>
  <c r="BK98" i="7"/>
  <c r="BK95" i="7"/>
  <c r="J127" i="8"/>
  <c r="BK97" i="9"/>
  <c r="J145" i="10"/>
  <c r="J120" i="10"/>
  <c r="BK86" i="11"/>
  <c r="J82" i="13"/>
  <c r="BK106" i="14"/>
  <c r="J115" i="14"/>
  <c r="BK207" i="15"/>
  <c r="BK150" i="15"/>
  <c r="J248" i="15"/>
  <c r="BK105" i="2"/>
  <c r="BK200" i="3"/>
  <c r="J473" i="3"/>
  <c r="J457" i="3"/>
  <c r="J424" i="3"/>
  <c r="BK312" i="3"/>
  <c r="BK113" i="5"/>
  <c r="BK132" i="5"/>
  <c r="BK104" i="6"/>
  <c r="J133" i="7"/>
  <c r="J105" i="7"/>
  <c r="J91" i="8"/>
  <c r="BK96" i="9"/>
  <c r="BK95" i="10"/>
  <c r="BK103" i="10"/>
  <c r="J83" i="13"/>
  <c r="J146" i="14"/>
  <c r="BK158" i="14"/>
  <c r="BK181" i="15"/>
  <c r="BK191" i="15"/>
  <c r="BK280" i="15"/>
  <c r="J111" i="2"/>
  <c r="BK228" i="3"/>
  <c r="BK99" i="3"/>
  <c r="J490" i="3"/>
  <c r="BK393" i="3"/>
  <c r="BK109" i="5"/>
  <c r="J138" i="5"/>
  <c r="BK131" i="6"/>
  <c r="J124" i="7"/>
  <c r="J109" i="8"/>
  <c r="BK129" i="8"/>
  <c r="J128" i="10"/>
  <c r="J101" i="10"/>
  <c r="J99" i="13"/>
  <c r="BK155" i="14"/>
  <c r="BK97" i="14"/>
  <c r="BK154" i="14"/>
  <c r="BK217" i="15"/>
  <c r="BK259" i="15"/>
  <c r="BK276" i="15"/>
  <c r="BK111" i="2"/>
  <c r="J495" i="3"/>
  <c r="BK101" i="3"/>
  <c r="J492" i="3"/>
  <c r="BK509" i="3"/>
  <c r="BK90" i="4"/>
  <c r="J134" i="5"/>
  <c r="BK108" i="6"/>
  <c r="J128" i="6"/>
  <c r="BK87" i="7"/>
  <c r="J131" i="8"/>
  <c r="J126" i="8"/>
  <c r="BK108" i="10"/>
  <c r="J122" i="10"/>
  <c r="J84" i="11"/>
  <c r="BK81" i="13"/>
  <c r="J174" i="14"/>
  <c r="BK175" i="14"/>
  <c r="J136" i="14"/>
  <c r="BK124" i="14"/>
  <c r="J146" i="15"/>
  <c r="BK104" i="15"/>
  <c r="BK379" i="3"/>
  <c r="BK214" i="3"/>
  <c r="J484" i="3"/>
  <c r="J214" i="3"/>
  <c r="J162" i="3"/>
  <c r="BK133" i="5"/>
  <c r="J95" i="6"/>
  <c r="BK122" i="6"/>
  <c r="BK124" i="7"/>
  <c r="J103" i="8"/>
  <c r="J92" i="9"/>
  <c r="J104" i="10"/>
  <c r="J86" i="12"/>
  <c r="J96" i="13"/>
  <c r="J163" i="14"/>
  <c r="BK148" i="14"/>
  <c r="J129" i="14"/>
  <c r="BK169" i="15"/>
  <c r="J250" i="15"/>
  <c r="J103" i="16"/>
  <c r="J390" i="3"/>
  <c r="J419" i="3"/>
  <c r="BK390" i="3"/>
  <c r="J385" i="3"/>
  <c r="BK473" i="3"/>
  <c r="J447" i="3"/>
  <c r="J95" i="4"/>
  <c r="BK91" i="5"/>
  <c r="J107" i="6"/>
  <c r="J113" i="6"/>
  <c r="BK96" i="7"/>
  <c r="BK95" i="8"/>
  <c r="J101" i="8"/>
  <c r="BK126" i="10"/>
  <c r="J139" i="10"/>
  <c r="J91" i="13"/>
  <c r="BK161" i="14"/>
  <c r="BK117" i="14"/>
  <c r="BK193" i="15"/>
  <c r="J144" i="15"/>
  <c r="BK197" i="15"/>
  <c r="BK97" i="2"/>
  <c r="BK438" i="3"/>
  <c r="J353" i="3"/>
  <c r="BK251" i="3"/>
  <c r="J462" i="3"/>
  <c r="BK347" i="3"/>
  <c r="BK111" i="5"/>
  <c r="BK99" i="5"/>
  <c r="BK96" i="6"/>
  <c r="BK93" i="6"/>
  <c r="BK104" i="7"/>
  <c r="BK105" i="8"/>
  <c r="J121" i="10"/>
  <c r="BK90" i="11"/>
  <c r="J93" i="13"/>
  <c r="J183" i="14"/>
  <c r="BK132" i="14"/>
  <c r="J125" i="14"/>
  <c r="BK221" i="15"/>
  <c r="J126" i="15"/>
  <c r="J171" i="15"/>
  <c r="BK103" i="2"/>
  <c r="J298" i="3"/>
  <c r="BK236" i="3"/>
  <c r="J499" i="3"/>
  <c r="J339" i="3"/>
  <c r="J131" i="5"/>
  <c r="BK110" i="5"/>
  <c r="BK102" i="6"/>
  <c r="BK95" i="6"/>
  <c r="J127" i="7"/>
  <c r="BK92" i="8"/>
  <c r="BK120" i="8"/>
  <c r="J133" i="10"/>
  <c r="J112" i="10"/>
  <c r="BK124" i="10"/>
  <c r="J98" i="13"/>
  <c r="BK111" i="14"/>
  <c r="J126" i="14"/>
  <c r="J117" i="14"/>
  <c r="BK189" i="15"/>
  <c r="BK262" i="15"/>
  <c r="J185" i="15"/>
  <c r="J350" i="3"/>
  <c r="BK319" i="3"/>
  <c r="J254" i="3"/>
  <c r="BK367" i="3"/>
  <c r="BK301" i="3"/>
  <c r="BK142" i="5"/>
  <c r="J133" i="6"/>
  <c r="BK136" i="6"/>
  <c r="BK133" i="7"/>
  <c r="J98" i="8"/>
  <c r="J93" i="9"/>
  <c r="BK111" i="10"/>
  <c r="BK101" i="10"/>
  <c r="J86" i="13"/>
  <c r="BK157" i="14"/>
  <c r="J119" i="14"/>
  <c r="BK97" i="15"/>
  <c r="BK152" i="15"/>
  <c r="J122" i="2"/>
  <c r="J479" i="3"/>
  <c r="J200" i="3"/>
  <c r="BK150" i="3"/>
  <c r="J382" i="3"/>
  <c r="J357" i="3"/>
  <c r="BK268" i="3"/>
  <c r="BK89" i="5"/>
  <c r="J119" i="5"/>
  <c r="BK91" i="6"/>
  <c r="BK109" i="7"/>
  <c r="BK90" i="7"/>
  <c r="J119" i="8"/>
  <c r="J96" i="9"/>
  <c r="J141" i="10"/>
  <c r="BK102" i="10"/>
  <c r="J81" i="12"/>
  <c r="J109" i="14"/>
  <c r="BK150" i="14"/>
  <c r="BK114" i="14"/>
  <c r="BK179" i="15"/>
  <c r="BK253" i="15"/>
  <c r="J130" i="5"/>
  <c r="BK137" i="5"/>
  <c r="BK105" i="6"/>
  <c r="J97" i="7"/>
  <c r="J95" i="7"/>
  <c r="J89" i="8"/>
  <c r="BK92" i="9"/>
  <c r="BK88" i="10"/>
  <c r="J138" i="10"/>
  <c r="BK85" i="13"/>
  <c r="BK173" i="14"/>
  <c r="BK121" i="14"/>
  <c r="J108" i="14"/>
  <c r="BK165" i="15"/>
  <c r="J193" i="15"/>
  <c r="J105" i="2"/>
  <c r="BK431" i="3"/>
  <c r="BK243" i="3"/>
  <c r="J469" i="3"/>
  <c r="BK398" i="3"/>
  <c r="J363" i="3"/>
  <c r="J396" i="3"/>
  <c r="J101" i="5"/>
  <c r="J127" i="5"/>
  <c r="BK130" i="6"/>
  <c r="BK94" i="7"/>
  <c r="BK129" i="7"/>
  <c r="J95" i="8"/>
  <c r="BK89" i="9"/>
  <c r="J114" i="10"/>
  <c r="J107" i="10"/>
  <c r="BK92" i="13"/>
  <c r="J87" i="13"/>
  <c r="J92" i="14"/>
  <c r="J89" i="14"/>
  <c r="J100" i="14"/>
  <c r="J132" i="15"/>
  <c r="J257" i="15"/>
  <c r="BK155" i="15"/>
  <c r="J314" i="3"/>
  <c r="J345" i="3"/>
  <c r="J359" i="3"/>
  <c r="J134" i="3"/>
  <c r="J97" i="4"/>
  <c r="BK90" i="5"/>
  <c r="BK125" i="6"/>
  <c r="BK120" i="6"/>
  <c r="BK93" i="7"/>
  <c r="J129" i="7"/>
  <c r="BK90" i="8"/>
  <c r="J102" i="10"/>
  <c r="BK117" i="10"/>
  <c r="BK87" i="12"/>
  <c r="J85" i="13"/>
  <c r="BK93" i="14"/>
  <c r="J168" i="14"/>
  <c r="J245" i="15"/>
  <c r="BK230" i="15"/>
  <c r="J204" i="15"/>
  <c r="J487" i="3"/>
  <c r="J184" i="3"/>
  <c r="BK507" i="3"/>
  <c r="BK179" i="3"/>
  <c r="BK339" i="3"/>
  <c r="J90" i="4"/>
  <c r="BK94" i="5"/>
  <c r="J126" i="6"/>
  <c r="J97" i="6"/>
  <c r="BK111" i="7"/>
  <c r="BK115" i="7"/>
  <c r="BK104" i="8"/>
  <c r="BK86" i="9"/>
  <c r="BK107" i="10"/>
  <c r="J115" i="10"/>
  <c r="BK80" i="13"/>
  <c r="J93" i="14"/>
  <c r="BK182" i="14"/>
  <c r="J95" i="14"/>
  <c r="BK257" i="15"/>
  <c r="BK137" i="15"/>
  <c r="J93" i="16"/>
  <c r="BK482" i="3"/>
  <c r="J266" i="3"/>
  <c r="J120" i="3"/>
  <c r="J318" i="3"/>
  <c r="BK514" i="3"/>
  <c r="J116" i="5"/>
  <c r="J136" i="5"/>
  <c r="BK128" i="6"/>
  <c r="BK90" i="6"/>
  <c r="J121" i="7"/>
  <c r="BK122" i="8"/>
  <c r="J119" i="10"/>
  <c r="BK112" i="10"/>
  <c r="BK86" i="12"/>
  <c r="BK167" i="14"/>
  <c r="BK163" i="14"/>
  <c r="J137" i="14"/>
  <c r="J161" i="15"/>
  <c r="J251" i="15"/>
  <c r="J125" i="15"/>
  <c r="J100" i="2"/>
  <c r="J203" i="3"/>
  <c r="BK484" i="3"/>
  <c r="BK357" i="3"/>
  <c r="J505" i="3"/>
  <c r="J445" i="3"/>
  <c r="J100" i="4"/>
  <c r="BK92" i="5"/>
  <c r="J131" i="6"/>
  <c r="BK88" i="7"/>
  <c r="J110" i="7"/>
  <c r="BK131" i="8"/>
  <c r="BK128" i="8"/>
  <c r="J87" i="9"/>
  <c r="J91" i="10"/>
  <c r="J99" i="10"/>
  <c r="J82" i="12"/>
  <c r="BK91" i="13"/>
  <c r="BK162" i="14"/>
  <c r="BK109" i="14"/>
  <c r="J159" i="15"/>
  <c r="J134" i="15"/>
  <c r="BK87" i="16"/>
  <c r="BK222" i="3"/>
  <c r="J438" i="3"/>
  <c r="BK328" i="3"/>
  <c r="J179" i="3"/>
  <c r="J142" i="5"/>
  <c r="BK123" i="5"/>
  <c r="BK113" i="6"/>
  <c r="J92" i="7"/>
  <c r="J98" i="7"/>
  <c r="J96" i="8"/>
  <c r="BK121" i="8"/>
  <c r="BK110" i="10"/>
  <c r="BK134" i="10"/>
  <c r="J88" i="12"/>
  <c r="BK147" i="14"/>
  <c r="BK91" i="14"/>
  <c r="BK178" i="14"/>
  <c r="BK167" i="15"/>
  <c r="J202" i="15"/>
  <c r="J217" i="15"/>
  <c r="J95" i="5"/>
  <c r="J110" i="6"/>
  <c r="BK117" i="6"/>
  <c r="BK126" i="7"/>
  <c r="J111" i="8"/>
  <c r="J95" i="9"/>
  <c r="BK86" i="10"/>
  <c r="BK114" i="10"/>
  <c r="BK136" i="14"/>
  <c r="BK110" i="14"/>
  <c r="BK98" i="14"/>
  <c r="BK123" i="14"/>
  <c r="BK126" i="15"/>
  <c r="BK144" i="15"/>
  <c r="BK274" i="3"/>
  <c r="J173" i="3"/>
  <c r="J220" i="3"/>
  <c r="J222" i="3"/>
  <c r="BK517" i="3"/>
  <c r="J276" i="3"/>
  <c r="J143" i="5"/>
  <c r="J98" i="6"/>
  <c r="BK116" i="6"/>
  <c r="J104" i="7"/>
  <c r="BK124" i="8"/>
  <c r="J94" i="9"/>
  <c r="BK116" i="10"/>
  <c r="J147" i="10"/>
  <c r="BK89" i="11"/>
  <c r="BK127" i="14"/>
  <c r="J166" i="14"/>
  <c r="BK103" i="14"/>
  <c r="BK248" i="15"/>
  <c r="BK115" i="15"/>
  <c r="J191" i="15"/>
  <c r="BK122" i="2"/>
  <c r="J460" i="3"/>
  <c r="BK110" i="3"/>
  <c r="J236" i="3"/>
  <c r="BK316" i="3"/>
  <c r="J319" i="3"/>
  <c r="J104" i="5"/>
  <c r="BK107" i="5"/>
  <c r="BK107" i="6"/>
  <c r="BK119" i="6"/>
  <c r="J122" i="7"/>
  <c r="BK103" i="8"/>
  <c r="BK99" i="9"/>
  <c r="BK93" i="10"/>
  <c r="J97" i="10"/>
  <c r="BK88" i="12"/>
  <c r="J106" i="14"/>
  <c r="BK120" i="14"/>
  <c r="J147" i="14"/>
  <c r="BK136" i="15"/>
  <c r="J272" i="15"/>
  <c r="BK125" i="15"/>
  <c r="J217" i="3"/>
  <c r="BK112" i="3"/>
  <c r="BK503" i="3"/>
  <c r="BK440" i="3"/>
  <c r="J110" i="5"/>
  <c r="J123" i="5"/>
  <c r="J127" i="6"/>
  <c r="J134" i="6"/>
  <c r="BK110" i="7"/>
  <c r="BK114" i="8"/>
  <c r="BK117" i="8"/>
  <c r="BK121" i="10"/>
  <c r="J86" i="10"/>
  <c r="J95" i="10"/>
  <c r="J94" i="13"/>
  <c r="J150" i="14"/>
  <c r="J170" i="14"/>
  <c r="J181" i="14"/>
  <c r="BK140" i="15"/>
  <c r="BK123" i="15"/>
  <c r="J181" i="15"/>
  <c r="BK447" i="3"/>
  <c r="BK281" i="3"/>
  <c r="BK460" i="3"/>
  <c r="BK307" i="3"/>
  <c r="BK140" i="3"/>
  <c r="J107" i="3"/>
  <c r="BK100" i="5"/>
  <c r="J100" i="5"/>
  <c r="BK126" i="6"/>
  <c r="BK106" i="7"/>
  <c r="J94" i="7"/>
  <c r="BK87" i="8"/>
  <c r="BK87" i="9"/>
  <c r="BK123" i="10"/>
  <c r="BK104" i="10"/>
  <c r="BK83" i="12"/>
  <c r="BK143" i="14"/>
  <c r="BK184" i="14"/>
  <c r="BK181" i="14"/>
  <c r="BK148" i="15"/>
  <c r="J225" i="15"/>
  <c r="J254" i="15"/>
  <c r="BK120" i="2"/>
  <c r="BK382" i="3"/>
  <c r="BK170" i="3"/>
  <c r="J428" i="3"/>
  <c r="BK422" i="3"/>
  <c r="J361" i="3"/>
  <c r="BK122" i="5"/>
  <c r="BK103" i="6"/>
  <c r="BK106" i="6"/>
  <c r="J93" i="7"/>
  <c r="J120" i="8"/>
  <c r="J124" i="10"/>
  <c r="J105" i="10"/>
  <c r="BK84" i="13"/>
  <c r="J120" i="14"/>
  <c r="BK171" i="14"/>
  <c r="BK94" i="14"/>
  <c r="BK134" i="15"/>
  <c r="J207" i="15"/>
  <c r="BK505" i="3"/>
  <c r="BK332" i="3"/>
  <c r="J295" i="3"/>
  <c r="J322" i="3"/>
  <c r="BK114" i="3"/>
  <c r="J99" i="3"/>
  <c r="BK136" i="5"/>
  <c r="J102" i="5"/>
  <c r="J130" i="6"/>
  <c r="J134" i="7"/>
  <c r="BK111" i="8"/>
  <c r="J92" i="8"/>
  <c r="J88" i="9"/>
  <c r="J108" i="10"/>
  <c r="BK87" i="11"/>
  <c r="BK97" i="13"/>
  <c r="J175" i="14"/>
  <c r="BK151" i="14"/>
  <c r="J189" i="15"/>
  <c r="J122" i="15"/>
  <c r="BK256" i="15"/>
  <c r="BK318" i="3"/>
  <c r="J258" i="3"/>
  <c r="BK101" i="5"/>
  <c r="BK125" i="5"/>
  <c r="BK132" i="6"/>
  <c r="J120" i="7"/>
  <c r="J117" i="8"/>
  <c r="J99" i="9"/>
  <c r="J142" i="10"/>
  <c r="J127" i="10"/>
  <c r="BK83" i="13"/>
  <c r="J178" i="14"/>
  <c r="BK164" i="14"/>
  <c r="J102" i="14"/>
  <c r="J200" i="15"/>
  <c r="BK96" i="16"/>
  <c r="J307" i="3"/>
  <c r="BK300" i="3"/>
  <c r="BK322" i="3"/>
  <c r="J312" i="3"/>
  <c r="BK467" i="3"/>
  <c r="BK385" i="3"/>
  <c r="BK128" i="5"/>
  <c r="BK129" i="5"/>
  <c r="BK134" i="6"/>
  <c r="J99" i="7"/>
  <c r="J90" i="7"/>
  <c r="J97" i="8"/>
  <c r="J90" i="9"/>
  <c r="J110" i="10"/>
  <c r="BK83" i="11"/>
  <c r="BK90" i="13"/>
  <c r="J130" i="14"/>
  <c r="J133" i="14"/>
  <c r="BK242" i="15"/>
  <c r="BK183" i="15"/>
  <c r="J242" i="15"/>
  <c r="J347" i="3"/>
  <c r="J104" i="3"/>
  <c r="BK420" i="3"/>
  <c r="J332" i="3"/>
  <c r="J153" i="3"/>
  <c r="BK95" i="4"/>
  <c r="J105" i="5"/>
  <c r="J90" i="6"/>
  <c r="BK118" i="7"/>
  <c r="J123" i="8"/>
  <c r="J112" i="8"/>
  <c r="J122" i="8"/>
  <c r="BK138" i="10"/>
  <c r="J90" i="10"/>
  <c r="BK87" i="13"/>
  <c r="BK108" i="14"/>
  <c r="BK140" i="14"/>
  <c r="J127" i="14"/>
  <c r="J179" i="15"/>
  <c r="J130" i="15"/>
  <c r="J87" i="16"/>
  <c r="J476" i="3"/>
  <c r="J409" i="3"/>
  <c r="BK120" i="3"/>
  <c r="BK162" i="3"/>
  <c r="J198" i="3"/>
  <c r="J124" i="5"/>
  <c r="BK127" i="5"/>
  <c r="J124" i="6"/>
  <c r="J111" i="7"/>
  <c r="BK101" i="7"/>
  <c r="BK94" i="8"/>
  <c r="J86" i="9"/>
  <c r="J92" i="10"/>
  <c r="J83" i="11"/>
  <c r="BK89" i="13"/>
  <c r="J140" i="14"/>
  <c r="J98" i="14"/>
  <c r="J244" i="15"/>
  <c r="BK185" i="15"/>
  <c r="BK107" i="16"/>
  <c r="J34" i="2" l="1"/>
  <c r="P119" i="2"/>
  <c r="R126" i="3"/>
  <c r="T206" i="3"/>
  <c r="P280" i="3"/>
  <c r="BK389" i="3"/>
  <c r="BK433" i="3"/>
  <c r="J433" i="3" s="1"/>
  <c r="J70" i="3" s="1"/>
  <c r="R450" i="3"/>
  <c r="R502" i="3"/>
  <c r="P88" i="5"/>
  <c r="T109" i="6"/>
  <c r="T108" i="7"/>
  <c r="T86" i="7"/>
  <c r="P85" i="10"/>
  <c r="AU64" i="1"/>
  <c r="P81" i="11"/>
  <c r="P80" i="11"/>
  <c r="AU65" i="1" s="1"/>
  <c r="R79" i="13"/>
  <c r="R119" i="15"/>
  <c r="R143" i="15"/>
  <c r="R178" i="15"/>
  <c r="P216" i="15"/>
  <c r="T241" i="15"/>
  <c r="BK91" i="2"/>
  <c r="J91" i="2" s="1"/>
  <c r="J62" i="2" s="1"/>
  <c r="R98" i="3"/>
  <c r="P225" i="3"/>
  <c r="P325" i="3"/>
  <c r="P423" i="3"/>
  <c r="P442" i="3"/>
  <c r="R478" i="3"/>
  <c r="R513" i="3"/>
  <c r="R512" i="3"/>
  <c r="BK88" i="5"/>
  <c r="J88" i="5"/>
  <c r="J64" i="5" s="1"/>
  <c r="BK88" i="6"/>
  <c r="J88" i="6" s="1"/>
  <c r="J64" i="6" s="1"/>
  <c r="T85" i="9"/>
  <c r="T85" i="10"/>
  <c r="BK79" i="12"/>
  <c r="J79" i="12"/>
  <c r="J30" i="12" s="1"/>
  <c r="T88" i="14"/>
  <c r="R152" i="14"/>
  <c r="R177" i="14"/>
  <c r="T119" i="15"/>
  <c r="P154" i="15"/>
  <c r="P199" i="15"/>
  <c r="P211" i="15"/>
  <c r="P227" i="15"/>
  <c r="R267" i="15"/>
  <c r="BK119" i="2"/>
  <c r="J119" i="2" s="1"/>
  <c r="J63" i="2" s="1"/>
  <c r="BK98" i="3"/>
  <c r="J98" i="3"/>
  <c r="J61" i="3"/>
  <c r="T225" i="3"/>
  <c r="R325" i="3"/>
  <c r="T423" i="3"/>
  <c r="T442" i="3"/>
  <c r="T478" i="3"/>
  <c r="T513" i="3"/>
  <c r="T512" i="3"/>
  <c r="T83" i="4"/>
  <c r="T82" i="4"/>
  <c r="T81" i="4" s="1"/>
  <c r="T88" i="5"/>
  <c r="R109" i="6"/>
  <c r="P108" i="8"/>
  <c r="P86" i="8" s="1"/>
  <c r="AU62" i="1" s="1"/>
  <c r="P85" i="9"/>
  <c r="AU63" i="1"/>
  <c r="R81" i="11"/>
  <c r="R80" i="11"/>
  <c r="P152" i="14"/>
  <c r="T152" i="14"/>
  <c r="T177" i="14"/>
  <c r="BK119" i="15"/>
  <c r="J119" i="15"/>
  <c r="J63" i="15"/>
  <c r="P143" i="15"/>
  <c r="T178" i="15"/>
  <c r="T216" i="15"/>
  <c r="R241" i="15"/>
  <c r="R119" i="2"/>
  <c r="T98" i="3"/>
  <c r="BK225" i="3"/>
  <c r="J225" i="3"/>
  <c r="J64" i="3" s="1"/>
  <c r="T325" i="3"/>
  <c r="R423" i="3"/>
  <c r="R442" i="3"/>
  <c r="P478" i="3"/>
  <c r="P513" i="3"/>
  <c r="P512" i="3"/>
  <c r="R83" i="4"/>
  <c r="R82" i="4" s="1"/>
  <c r="R81" i="4" s="1"/>
  <c r="P115" i="5"/>
  <c r="P109" i="6"/>
  <c r="P108" i="7"/>
  <c r="P86" i="7"/>
  <c r="AU61" i="1"/>
  <c r="R108" i="8"/>
  <c r="R86" i="8" s="1"/>
  <c r="R85" i="9"/>
  <c r="BK85" i="10"/>
  <c r="J85" i="10"/>
  <c r="J63" i="10" s="1"/>
  <c r="R79" i="12"/>
  <c r="T79" i="13"/>
  <c r="P88" i="14"/>
  <c r="P87" i="14" s="1"/>
  <c r="T160" i="14"/>
  <c r="BK177" i="14"/>
  <c r="J177" i="14"/>
  <c r="J66" i="14" s="1"/>
  <c r="BK96" i="15"/>
  <c r="T143" i="15"/>
  <c r="P178" i="15"/>
  <c r="BK216" i="15"/>
  <c r="J216" i="15"/>
  <c r="J71" i="15" s="1"/>
  <c r="BK241" i="15"/>
  <c r="J241" i="15" s="1"/>
  <c r="J73" i="15" s="1"/>
  <c r="BK86" i="16"/>
  <c r="J86" i="16"/>
  <c r="J61" i="16" s="1"/>
  <c r="R99" i="16"/>
  <c r="R91" i="2"/>
  <c r="R86" i="2"/>
  <c r="R85" i="2" s="1"/>
  <c r="P98" i="3"/>
  <c r="R225" i="3"/>
  <c r="BK325" i="3"/>
  <c r="J325" i="3" s="1"/>
  <c r="J66" i="3" s="1"/>
  <c r="BK423" i="3"/>
  <c r="J423" i="3"/>
  <c r="J69" i="3" s="1"/>
  <c r="BK442" i="3"/>
  <c r="J442" i="3"/>
  <c r="J71" i="3"/>
  <c r="BK478" i="3"/>
  <c r="J478" i="3"/>
  <c r="J73" i="3" s="1"/>
  <c r="BK513" i="3"/>
  <c r="J513" i="3" s="1"/>
  <c r="J76" i="3" s="1"/>
  <c r="BK115" i="5"/>
  <c r="J115" i="5"/>
  <c r="J65" i="5" s="1"/>
  <c r="P88" i="6"/>
  <c r="P87" i="6" s="1"/>
  <c r="AU60" i="1" s="1"/>
  <c r="T81" i="11"/>
  <c r="T80" i="11"/>
  <c r="BK79" i="13"/>
  <c r="J79" i="13"/>
  <c r="J30" i="13" s="1"/>
  <c r="BK88" i="14"/>
  <c r="J88" i="14" s="1"/>
  <c r="J61" i="14" s="1"/>
  <c r="R160" i="14"/>
  <c r="T169" i="14"/>
  <c r="P96" i="15"/>
  <c r="T154" i="15"/>
  <c r="R199" i="15"/>
  <c r="R211" i="15"/>
  <c r="R227" i="15"/>
  <c r="T267" i="15"/>
  <c r="T86" i="16"/>
  <c r="T91" i="2"/>
  <c r="T126" i="3"/>
  <c r="P206" i="3"/>
  <c r="BK280" i="3"/>
  <c r="J280" i="3" s="1"/>
  <c r="J65" i="3" s="1"/>
  <c r="P389" i="3"/>
  <c r="P433" i="3"/>
  <c r="T450" i="3"/>
  <c r="P502" i="3"/>
  <c r="BK83" i="4"/>
  <c r="J83" i="4"/>
  <c r="J61" i="4" s="1"/>
  <c r="R115" i="5"/>
  <c r="T88" i="6"/>
  <c r="R108" i="7"/>
  <c r="R86" i="7" s="1"/>
  <c r="T108" i="8"/>
  <c r="T86" i="8"/>
  <c r="R85" i="10"/>
  <c r="BK81" i="11"/>
  <c r="J81" i="11"/>
  <c r="J60" i="11" s="1"/>
  <c r="T79" i="12"/>
  <c r="R88" i="14"/>
  <c r="R87" i="14"/>
  <c r="BK160" i="14"/>
  <c r="J160" i="14"/>
  <c r="J64" i="14" s="1"/>
  <c r="P177" i="14"/>
  <c r="T96" i="15"/>
  <c r="T95" i="15"/>
  <c r="R154" i="15"/>
  <c r="T199" i="15"/>
  <c r="T211" i="15"/>
  <c r="T227" i="15"/>
  <c r="BK267" i="15"/>
  <c r="J267" i="15"/>
  <c r="J74" i="15" s="1"/>
  <c r="P86" i="16"/>
  <c r="T99" i="16"/>
  <c r="P91" i="2"/>
  <c r="P86" i="2"/>
  <c r="P85" i="2"/>
  <c r="AU55" i="1" s="1"/>
  <c r="P126" i="3"/>
  <c r="P97" i="3" s="1"/>
  <c r="R206" i="3"/>
  <c r="T280" i="3"/>
  <c r="T389" i="3"/>
  <c r="R433" i="3"/>
  <c r="R388" i="3" s="1"/>
  <c r="BK450" i="3"/>
  <c r="J450" i="3" s="1"/>
  <c r="J72" i="3" s="1"/>
  <c r="BK502" i="3"/>
  <c r="J502" i="3"/>
  <c r="J74" i="3" s="1"/>
  <c r="P83" i="4"/>
  <c r="P82" i="4"/>
  <c r="P81" i="4"/>
  <c r="AU57" i="1" s="1"/>
  <c r="T115" i="5"/>
  <c r="BK109" i="6"/>
  <c r="J109" i="6"/>
  <c r="J65" i="6" s="1"/>
  <c r="BK108" i="7"/>
  <c r="BK86" i="7" s="1"/>
  <c r="J86" i="7" s="1"/>
  <c r="J108" i="7"/>
  <c r="J64" i="7"/>
  <c r="BK85" i="9"/>
  <c r="J85" i="9"/>
  <c r="P160" i="14"/>
  <c r="P169" i="14"/>
  <c r="P119" i="15"/>
  <c r="BK154" i="15"/>
  <c r="J154" i="15"/>
  <c r="J67" i="15"/>
  <c r="BK199" i="15"/>
  <c r="J199" i="15"/>
  <c r="J69" i="15" s="1"/>
  <c r="BK211" i="15"/>
  <c r="J211" i="15" s="1"/>
  <c r="J70" i="15" s="1"/>
  <c r="BK227" i="15"/>
  <c r="J227" i="15"/>
  <c r="J72" i="15" s="1"/>
  <c r="P267" i="15"/>
  <c r="P99" i="16"/>
  <c r="T119" i="2"/>
  <c r="BK126" i="3"/>
  <c r="BK206" i="3"/>
  <c r="BK97" i="3" s="1"/>
  <c r="J97" i="3" s="1"/>
  <c r="J60" i="3" s="1"/>
  <c r="J206" i="3"/>
  <c r="J63" i="3" s="1"/>
  <c r="R280" i="3"/>
  <c r="R389" i="3"/>
  <c r="T433" i="3"/>
  <c r="P450" i="3"/>
  <c r="T502" i="3"/>
  <c r="R88" i="5"/>
  <c r="R87" i="5" s="1"/>
  <c r="R88" i="6"/>
  <c r="BK108" i="8"/>
  <c r="J108" i="8"/>
  <c r="J64" i="8"/>
  <c r="P79" i="12"/>
  <c r="AU66" i="1" s="1"/>
  <c r="P79" i="13"/>
  <c r="AU67" i="1" s="1"/>
  <c r="BK152" i="14"/>
  <c r="BK87" i="14" s="1"/>
  <c r="J87" i="14" s="1"/>
  <c r="J60" i="14" s="1"/>
  <c r="BK169" i="14"/>
  <c r="J169" i="14"/>
  <c r="J65" i="14" s="1"/>
  <c r="R169" i="14"/>
  <c r="R96" i="15"/>
  <c r="R95" i="15"/>
  <c r="BK143" i="15"/>
  <c r="BK178" i="15"/>
  <c r="J178" i="15"/>
  <c r="J68" i="15"/>
  <c r="R216" i="15"/>
  <c r="P241" i="15"/>
  <c r="R86" i="16"/>
  <c r="R85" i="16"/>
  <c r="R84" i="16" s="1"/>
  <c r="BK99" i="16"/>
  <c r="J99" i="16"/>
  <c r="J62" i="16"/>
  <c r="BK87" i="2"/>
  <c r="J87" i="2"/>
  <c r="J61" i="2" s="1"/>
  <c r="BK114" i="15"/>
  <c r="J114" i="15" s="1"/>
  <c r="J62" i="15" s="1"/>
  <c r="BK128" i="2"/>
  <c r="BK127" i="2"/>
  <c r="J127" i="2" s="1"/>
  <c r="J64" i="2" s="1"/>
  <c r="BK86" i="8"/>
  <c r="J86" i="8"/>
  <c r="J63" i="8"/>
  <c r="BK139" i="15"/>
  <c r="J139" i="15"/>
  <c r="J64" i="15" s="1"/>
  <c r="BK106" i="16"/>
  <c r="J106" i="16" s="1"/>
  <c r="J63" i="16" s="1"/>
  <c r="BK110" i="16"/>
  <c r="J110" i="16"/>
  <c r="J64" i="16" s="1"/>
  <c r="J96" i="15"/>
  <c r="J61" i="15" s="1"/>
  <c r="J143" i="15"/>
  <c r="J66" i="15" s="1"/>
  <c r="J80" i="16"/>
  <c r="BE103" i="16"/>
  <c r="F55" i="16"/>
  <c r="J78" i="16"/>
  <c r="BE87" i="16"/>
  <c r="BE90" i="16"/>
  <c r="BE100" i="16"/>
  <c r="E48" i="16"/>
  <c r="BE96" i="16"/>
  <c r="BE107" i="16"/>
  <c r="F54" i="16"/>
  <c r="BE93" i="16"/>
  <c r="BE111" i="16"/>
  <c r="F54" i="15"/>
  <c r="J90" i="15"/>
  <c r="BE104" i="15"/>
  <c r="BE110" i="15"/>
  <c r="BE120" i="15"/>
  <c r="BE123" i="15"/>
  <c r="BE134" i="15"/>
  <c r="BE136" i="15"/>
  <c r="BE137" i="15"/>
  <c r="BE148" i="15"/>
  <c r="BE150" i="15"/>
  <c r="BE152" i="15"/>
  <c r="BE191" i="15"/>
  <c r="BE200" i="15"/>
  <c r="BE232" i="15"/>
  <c r="BE234" i="15"/>
  <c r="BE238" i="15"/>
  <c r="BE245" i="15"/>
  <c r="BE272" i="15"/>
  <c r="BE276" i="15"/>
  <c r="BE280" i="15"/>
  <c r="BE183" i="15"/>
  <c r="BE187" i="15"/>
  <c r="BE244" i="15"/>
  <c r="BK159" i="14"/>
  <c r="J159" i="14"/>
  <c r="J63" i="14"/>
  <c r="J88" i="15"/>
  <c r="BE108" i="15"/>
  <c r="BE122" i="15"/>
  <c r="BE128" i="15"/>
  <c r="BE130" i="15"/>
  <c r="BE140" i="15"/>
  <c r="BE155" i="15"/>
  <c r="BE172" i="15"/>
  <c r="BE174" i="15"/>
  <c r="BE176" i="15"/>
  <c r="BE179" i="15"/>
  <c r="BE181" i="15"/>
  <c r="BE189" i="15"/>
  <c r="BE204" i="15"/>
  <c r="BE209" i="15"/>
  <c r="BE217" i="15"/>
  <c r="BE223" i="15"/>
  <c r="BE242" i="15"/>
  <c r="BE115" i="15"/>
  <c r="BE144" i="15"/>
  <c r="BE146" i="15"/>
  <c r="BE161" i="15"/>
  <c r="BE163" i="15"/>
  <c r="BE169" i="15"/>
  <c r="BE205" i="15"/>
  <c r="BE248" i="15"/>
  <c r="BE253" i="15"/>
  <c r="BE261" i="15"/>
  <c r="E48" i="15"/>
  <c r="BE100" i="15"/>
  <c r="BE185" i="15"/>
  <c r="BE207" i="15"/>
  <c r="BE212" i="15"/>
  <c r="BE214" i="15"/>
  <c r="BE219" i="15"/>
  <c r="BE257" i="15"/>
  <c r="BE264" i="15"/>
  <c r="BE125" i="15"/>
  <c r="BE159" i="15"/>
  <c r="BE171" i="15"/>
  <c r="BE197" i="15"/>
  <c r="BE230" i="15"/>
  <c r="BE239" i="15"/>
  <c r="BE247" i="15"/>
  <c r="BE250" i="15"/>
  <c r="BE251" i="15"/>
  <c r="BE265" i="15"/>
  <c r="F91" i="15"/>
  <c r="BE167" i="15"/>
  <c r="BE193" i="15"/>
  <c r="BE195" i="15"/>
  <c r="BE221" i="15"/>
  <c r="BE228" i="15"/>
  <c r="BE236" i="15"/>
  <c r="BE262" i="15"/>
  <c r="BE268" i="15"/>
  <c r="BE97" i="15"/>
  <c r="BE126" i="15"/>
  <c r="BE132" i="15"/>
  <c r="BE165" i="15"/>
  <c r="BE202" i="15"/>
  <c r="BE225" i="15"/>
  <c r="BE254" i="15"/>
  <c r="BE256" i="15"/>
  <c r="BE259" i="15"/>
  <c r="E48" i="14"/>
  <c r="F55" i="14"/>
  <c r="F82" i="14"/>
  <c r="BE98" i="14"/>
  <c r="BE104" i="14"/>
  <c r="BE105" i="14"/>
  <c r="BE106" i="14"/>
  <c r="BE112" i="14"/>
  <c r="BE114" i="14"/>
  <c r="BE118" i="14"/>
  <c r="BE127" i="14"/>
  <c r="BE130" i="14"/>
  <c r="BE138" i="14"/>
  <c r="J82" i="14"/>
  <c r="BE94" i="14"/>
  <c r="BE97" i="14"/>
  <c r="BE102" i="14"/>
  <c r="BE107" i="14"/>
  <c r="BE108" i="14"/>
  <c r="BE115" i="14"/>
  <c r="BE117" i="14"/>
  <c r="BE120" i="14"/>
  <c r="BE134" i="14"/>
  <c r="BE184" i="14"/>
  <c r="BE185" i="14"/>
  <c r="J80" i="14"/>
  <c r="BE89" i="14"/>
  <c r="BE100" i="14"/>
  <c r="BE126" i="14"/>
  <c r="BE129" i="14"/>
  <c r="BE131" i="14"/>
  <c r="BE137" i="14"/>
  <c r="BE141" i="14"/>
  <c r="BE142" i="14"/>
  <c r="BE144" i="14"/>
  <c r="BE145" i="14"/>
  <c r="BE155" i="14"/>
  <c r="BE91" i="14"/>
  <c r="BE122" i="14"/>
  <c r="BE123" i="14"/>
  <c r="BE124" i="14"/>
  <c r="BE154" i="14"/>
  <c r="BE156" i="14"/>
  <c r="BE157" i="14"/>
  <c r="BE165" i="14"/>
  <c r="BE174" i="14"/>
  <c r="BE180" i="14"/>
  <c r="BE90" i="14"/>
  <c r="BE92" i="14"/>
  <c r="BE93" i="14"/>
  <c r="BE109" i="14"/>
  <c r="BE110" i="14"/>
  <c r="BE125" i="14"/>
  <c r="BE128" i="14"/>
  <c r="BE133" i="14"/>
  <c r="BE143" i="14"/>
  <c r="BE146" i="14"/>
  <c r="BE147" i="14"/>
  <c r="BE158" i="14"/>
  <c r="BE163" i="14"/>
  <c r="BE176" i="14"/>
  <c r="BE182" i="14"/>
  <c r="BE183" i="14"/>
  <c r="BE96" i="14"/>
  <c r="BE101" i="14"/>
  <c r="BE121" i="14"/>
  <c r="BE135" i="14"/>
  <c r="BE136" i="14"/>
  <c r="BE148" i="14"/>
  <c r="BE149" i="14"/>
  <c r="BE167" i="14"/>
  <c r="BE111" i="14"/>
  <c r="BE119" i="14"/>
  <c r="BE132" i="14"/>
  <c r="BE151" i="14"/>
  <c r="BE153" i="14"/>
  <c r="BE166" i="14"/>
  <c r="BE170" i="14"/>
  <c r="BE171" i="14"/>
  <c r="BE172" i="14"/>
  <c r="BE173" i="14"/>
  <c r="BE179" i="14"/>
  <c r="BE181" i="14"/>
  <c r="BE95" i="14"/>
  <c r="BE103" i="14"/>
  <c r="BE139" i="14"/>
  <c r="BE140" i="14"/>
  <c r="BE150" i="14"/>
  <c r="BE161" i="14"/>
  <c r="BE162" i="14"/>
  <c r="BE164" i="14"/>
  <c r="BE168" i="14"/>
  <c r="BE175" i="14"/>
  <c r="BE178" i="14"/>
  <c r="F54" i="13"/>
  <c r="BE82" i="13"/>
  <c r="BE83" i="13"/>
  <c r="BE86" i="13"/>
  <c r="BE90" i="13"/>
  <c r="J52" i="13"/>
  <c r="BE80" i="13"/>
  <c r="BE85" i="13"/>
  <c r="BE88" i="13"/>
  <c r="BE87" i="13"/>
  <c r="BE93" i="13"/>
  <c r="F55" i="13"/>
  <c r="BE91" i="13"/>
  <c r="J75" i="13"/>
  <c r="BE81" i="13"/>
  <c r="J59" i="12"/>
  <c r="E69" i="13"/>
  <c r="BE84" i="13"/>
  <c r="BE89" i="13"/>
  <c r="BE92" i="13"/>
  <c r="BE98" i="13"/>
  <c r="BE99" i="13"/>
  <c r="BE101" i="13"/>
  <c r="BE94" i="13"/>
  <c r="BE95" i="13"/>
  <c r="BE96" i="13"/>
  <c r="BE97" i="13"/>
  <c r="BE100" i="13"/>
  <c r="E69" i="12"/>
  <c r="BE87" i="12"/>
  <c r="F54" i="12"/>
  <c r="F55" i="12"/>
  <c r="BE82" i="12"/>
  <c r="BE83" i="12"/>
  <c r="BE84" i="12"/>
  <c r="J54" i="12"/>
  <c r="BE88" i="12"/>
  <c r="BK80" i="11"/>
  <c r="J80" i="11" s="1"/>
  <c r="J30" i="11" s="1"/>
  <c r="J52" i="12"/>
  <c r="BE80" i="12"/>
  <c r="BE81" i="12"/>
  <c r="BE86" i="12"/>
  <c r="BE85" i="12"/>
  <c r="BE82" i="11"/>
  <c r="BE84" i="11"/>
  <c r="BE85" i="11"/>
  <c r="BE86" i="11"/>
  <c r="BE87" i="11"/>
  <c r="BE88" i="11"/>
  <c r="BE89" i="11"/>
  <c r="BE90" i="11"/>
  <c r="F55" i="11"/>
  <c r="F76" i="11"/>
  <c r="E70" i="11"/>
  <c r="J74" i="11"/>
  <c r="J54" i="11"/>
  <c r="BE83" i="11"/>
  <c r="BE105" i="10"/>
  <c r="BE108" i="10"/>
  <c r="BE129" i="10"/>
  <c r="BE130" i="10"/>
  <c r="BE137" i="10"/>
  <c r="BE144" i="10"/>
  <c r="F81" i="10"/>
  <c r="BE86" i="10"/>
  <c r="BE88" i="10"/>
  <c r="BE89" i="10"/>
  <c r="BE96" i="10"/>
  <c r="BE106" i="10"/>
  <c r="BE107" i="10"/>
  <c r="BE122" i="10"/>
  <c r="BE123" i="10"/>
  <c r="BE124" i="10"/>
  <c r="BE127" i="10"/>
  <c r="BE128" i="10"/>
  <c r="BE133" i="10"/>
  <c r="BE134" i="10"/>
  <c r="BE135" i="10"/>
  <c r="BE136" i="10"/>
  <c r="J56" i="10"/>
  <c r="BE87" i="10"/>
  <c r="BE90" i="10"/>
  <c r="BE91" i="10"/>
  <c r="BE109" i="10"/>
  <c r="BE110" i="10"/>
  <c r="BE116" i="10"/>
  <c r="BE118" i="10"/>
  <c r="J63" i="9"/>
  <c r="E50" i="10"/>
  <c r="J81" i="10"/>
  <c r="BE95" i="10"/>
  <c r="BE97" i="10"/>
  <c r="BE99" i="10"/>
  <c r="BE126" i="10"/>
  <c r="BE132" i="10"/>
  <c r="BE140" i="10"/>
  <c r="BE143" i="10"/>
  <c r="BE92" i="10"/>
  <c r="BE94" i="10"/>
  <c r="BE112" i="10"/>
  <c r="BE113" i="10"/>
  <c r="BE114" i="10"/>
  <c r="BE119" i="10"/>
  <c r="BE131" i="10"/>
  <c r="BE138" i="10"/>
  <c r="BE139" i="10"/>
  <c r="BE145" i="10"/>
  <c r="BE98" i="10"/>
  <c r="BE101" i="10"/>
  <c r="BE103" i="10"/>
  <c r="BE104" i="10"/>
  <c r="BE117" i="10"/>
  <c r="BE121" i="10"/>
  <c r="BE141" i="10"/>
  <c r="F59" i="10"/>
  <c r="BE100" i="10"/>
  <c r="BE102" i="10"/>
  <c r="BE120" i="10"/>
  <c r="BE142" i="10"/>
  <c r="BE146" i="10"/>
  <c r="BE147" i="10"/>
  <c r="BE93" i="10"/>
  <c r="BE111" i="10"/>
  <c r="BE115" i="10"/>
  <c r="BE125" i="10"/>
  <c r="F58" i="9"/>
  <c r="BE96" i="9"/>
  <c r="J58" i="9"/>
  <c r="F82" i="9"/>
  <c r="J79" i="9"/>
  <c r="BE98" i="9"/>
  <c r="BE91" i="9"/>
  <c r="BE92" i="9"/>
  <c r="BE93" i="9"/>
  <c r="BE94" i="9"/>
  <c r="BE95" i="9"/>
  <c r="BE97" i="9"/>
  <c r="E50" i="9"/>
  <c r="BE88" i="9"/>
  <c r="BE86" i="9"/>
  <c r="BE87" i="9"/>
  <c r="BE89" i="9"/>
  <c r="BE90" i="9"/>
  <c r="BE99" i="9"/>
  <c r="BE90" i="8"/>
  <c r="BE107" i="8"/>
  <c r="BE112" i="8"/>
  <c r="BE116" i="8"/>
  <c r="BE120" i="8"/>
  <c r="BE124" i="8"/>
  <c r="BE130" i="8"/>
  <c r="F83" i="8"/>
  <c r="BE96" i="8"/>
  <c r="BE104" i="8"/>
  <c r="BE133" i="8"/>
  <c r="E74" i="8"/>
  <c r="J82" i="8"/>
  <c r="BE94" i="8"/>
  <c r="BE97" i="8"/>
  <c r="BE99" i="8"/>
  <c r="BE103" i="8"/>
  <c r="BE109" i="8"/>
  <c r="BE110" i="8"/>
  <c r="BE111" i="8"/>
  <c r="BE127" i="8"/>
  <c r="J56" i="8"/>
  <c r="BE93" i="8"/>
  <c r="BE102" i="8"/>
  <c r="BE105" i="8"/>
  <c r="BE121" i="8"/>
  <c r="BE128" i="8"/>
  <c r="BE129" i="8"/>
  <c r="BE100" i="8"/>
  <c r="BE101" i="8"/>
  <c r="BE106" i="8"/>
  <c r="BE114" i="8"/>
  <c r="BE119" i="8"/>
  <c r="BE122" i="8"/>
  <c r="BE126" i="8"/>
  <c r="BE87" i="8"/>
  <c r="BE115" i="8"/>
  <c r="F58" i="8"/>
  <c r="BE89" i="8"/>
  <c r="BE91" i="8"/>
  <c r="BE92" i="8"/>
  <c r="BE98" i="8"/>
  <c r="BE123" i="8"/>
  <c r="BE134" i="8"/>
  <c r="BE88" i="8"/>
  <c r="BE95" i="8"/>
  <c r="BE117" i="8"/>
  <c r="BE118" i="8"/>
  <c r="BE131" i="8"/>
  <c r="BE132" i="8"/>
  <c r="J58" i="7"/>
  <c r="BE88" i="7"/>
  <c r="BE97" i="7"/>
  <c r="BE104" i="7"/>
  <c r="BE109" i="7"/>
  <c r="BE118" i="7"/>
  <c r="BE119" i="7"/>
  <c r="BE121" i="7"/>
  <c r="BE133" i="7"/>
  <c r="F82" i="7"/>
  <c r="BE100" i="7"/>
  <c r="BE103" i="7"/>
  <c r="BE106" i="7"/>
  <c r="BE110" i="7"/>
  <c r="BE112" i="7"/>
  <c r="BE92" i="7"/>
  <c r="BE120" i="7"/>
  <c r="BE132" i="7"/>
  <c r="BK87" i="6"/>
  <c r="J87" i="6"/>
  <c r="BE93" i="7"/>
  <c r="BE94" i="7"/>
  <c r="BE98" i="7"/>
  <c r="BE99" i="7"/>
  <c r="BE117" i="7"/>
  <c r="BE128" i="7"/>
  <c r="BE134" i="7"/>
  <c r="E50" i="7"/>
  <c r="J80" i="7"/>
  <c r="BE91" i="7"/>
  <c r="BE95" i="7"/>
  <c r="BE96" i="7"/>
  <c r="BE101" i="7"/>
  <c r="BE102" i="7"/>
  <c r="BE115" i="7"/>
  <c r="BE130" i="7"/>
  <c r="BE131" i="7"/>
  <c r="F83" i="7"/>
  <c r="BE105" i="7"/>
  <c r="BE122" i="7"/>
  <c r="BE127" i="7"/>
  <c r="BE107" i="7"/>
  <c r="BE111" i="7"/>
  <c r="BE114" i="7"/>
  <c r="BE129" i="7"/>
  <c r="BE87" i="7"/>
  <c r="BE89" i="7"/>
  <c r="BE90" i="7"/>
  <c r="BE116" i="7"/>
  <c r="BE123" i="7"/>
  <c r="BE124" i="7"/>
  <c r="BE126" i="7"/>
  <c r="BE97" i="6"/>
  <c r="BE106" i="6"/>
  <c r="BE116" i="6"/>
  <c r="BE117" i="6"/>
  <c r="BE118" i="6"/>
  <c r="BE124" i="6"/>
  <c r="F58" i="6"/>
  <c r="BE125" i="6"/>
  <c r="BE131" i="6"/>
  <c r="BE133" i="6"/>
  <c r="J56" i="6"/>
  <c r="J83" i="6"/>
  <c r="BE95" i="6"/>
  <c r="BE98" i="6"/>
  <c r="BE122" i="6"/>
  <c r="BE126" i="6"/>
  <c r="BE135" i="6"/>
  <c r="BE89" i="6"/>
  <c r="BE90" i="6"/>
  <c r="BE112" i="6"/>
  <c r="BE113" i="6"/>
  <c r="BE114" i="6"/>
  <c r="BE119" i="6"/>
  <c r="E50" i="6"/>
  <c r="BE91" i="6"/>
  <c r="BE96" i="6"/>
  <c r="BE99" i="6"/>
  <c r="BE100" i="6"/>
  <c r="BE101" i="6"/>
  <c r="BE104" i="6"/>
  <c r="BE107" i="6"/>
  <c r="BE132" i="6"/>
  <c r="BE136" i="6"/>
  <c r="BE92" i="6"/>
  <c r="BE103" i="6"/>
  <c r="BE110" i="6"/>
  <c r="BE111" i="6"/>
  <c r="BE120" i="6"/>
  <c r="BE121" i="6"/>
  <c r="BE129" i="6"/>
  <c r="BE134" i="6"/>
  <c r="F84" i="6"/>
  <c r="BE93" i="6"/>
  <c r="BE108" i="6"/>
  <c r="BE123" i="6"/>
  <c r="BE128" i="6"/>
  <c r="BE94" i="6"/>
  <c r="BE102" i="6"/>
  <c r="BE105" i="6"/>
  <c r="BE127" i="6"/>
  <c r="BE130" i="6"/>
  <c r="E50" i="5"/>
  <c r="F84" i="5"/>
  <c r="BE90" i="5"/>
  <c r="BE94" i="5"/>
  <c r="BE124" i="5"/>
  <c r="BE128" i="5"/>
  <c r="BE134" i="5"/>
  <c r="BK82" i="4"/>
  <c r="J82" i="4" s="1"/>
  <c r="J60" i="4" s="1"/>
  <c r="J58" i="5"/>
  <c r="BE91" i="5"/>
  <c r="BE92" i="5"/>
  <c r="BE101" i="5"/>
  <c r="BE102" i="5"/>
  <c r="BE117" i="5"/>
  <c r="BE121" i="5"/>
  <c r="BE122" i="5"/>
  <c r="BE130" i="5"/>
  <c r="BE131" i="5"/>
  <c r="BE138" i="5"/>
  <c r="BE139" i="5"/>
  <c r="BE143" i="5"/>
  <c r="J81" i="5"/>
  <c r="BE97" i="5"/>
  <c r="BE99" i="5"/>
  <c r="BE107" i="5"/>
  <c r="BE108" i="5"/>
  <c r="BE112" i="5"/>
  <c r="BE137" i="5"/>
  <c r="BE142" i="5"/>
  <c r="BE98" i="5"/>
  <c r="BE106" i="5"/>
  <c r="BE113" i="5"/>
  <c r="BE116" i="5"/>
  <c r="BE95" i="5"/>
  <c r="BE96" i="5"/>
  <c r="BE100" i="5"/>
  <c r="BE103" i="5"/>
  <c r="BE104" i="5"/>
  <c r="BE105" i="5"/>
  <c r="BE109" i="5"/>
  <c r="BE114" i="5"/>
  <c r="BE118" i="5"/>
  <c r="BE119" i="5"/>
  <c r="BE132" i="5"/>
  <c r="BE133" i="5"/>
  <c r="BE93" i="5"/>
  <c r="BE123" i="5"/>
  <c r="BE129" i="5"/>
  <c r="BE136" i="5"/>
  <c r="BE140" i="5"/>
  <c r="BE141" i="5"/>
  <c r="F83" i="5"/>
  <c r="BE89" i="5"/>
  <c r="BE110" i="5"/>
  <c r="BE111" i="5"/>
  <c r="BE125" i="5"/>
  <c r="BE126" i="5"/>
  <c r="BE127" i="5"/>
  <c r="J126" i="3"/>
  <c r="J62" i="3"/>
  <c r="J389" i="3"/>
  <c r="J68" i="3" s="1"/>
  <c r="E48" i="4"/>
  <c r="F54" i="4"/>
  <c r="BE87" i="4"/>
  <c r="J77" i="4"/>
  <c r="BE93" i="4"/>
  <c r="F55" i="4"/>
  <c r="BK512" i="3"/>
  <c r="J512" i="3" s="1"/>
  <c r="J75" i="3" s="1"/>
  <c r="BE97" i="4"/>
  <c r="BE100" i="4"/>
  <c r="BE84" i="4"/>
  <c r="BE90" i="4"/>
  <c r="J52" i="4"/>
  <c r="BE95" i="4"/>
  <c r="F54" i="3"/>
  <c r="BE114" i="3"/>
  <c r="BE116" i="3"/>
  <c r="BE127" i="3"/>
  <c r="BE200" i="3"/>
  <c r="BE207" i="3"/>
  <c r="BE226" i="3"/>
  <c r="BE228" i="3"/>
  <c r="BE251" i="3"/>
  <c r="BE254" i="3"/>
  <c r="BE284" i="3"/>
  <c r="BE295" i="3"/>
  <c r="BE310" i="3"/>
  <c r="BE350" i="3"/>
  <c r="BE353" i="3"/>
  <c r="BE379" i="3"/>
  <c r="BE404" i="3"/>
  <c r="BE409" i="3"/>
  <c r="BE453" i="3"/>
  <c r="BE455" i="3"/>
  <c r="BE482" i="3"/>
  <c r="BE484" i="3"/>
  <c r="BE487" i="3"/>
  <c r="BE490" i="3"/>
  <c r="BE492" i="3"/>
  <c r="BE509" i="3"/>
  <c r="BE514" i="3"/>
  <c r="BE517" i="3"/>
  <c r="E48" i="3"/>
  <c r="BE99" i="3"/>
  <c r="BE107" i="3"/>
  <c r="BE170" i="3"/>
  <c r="BE179" i="3"/>
  <c r="BE230" i="3"/>
  <c r="BE238" i="3"/>
  <c r="BE241" i="3"/>
  <c r="BE260" i="3"/>
  <c r="BE263" i="3"/>
  <c r="BE281" i="3"/>
  <c r="BE322" i="3"/>
  <c r="BE332" i="3"/>
  <c r="BE335" i="3"/>
  <c r="BE382" i="3"/>
  <c r="BE419" i="3"/>
  <c r="BE447" i="3"/>
  <c r="BE457" i="3"/>
  <c r="BE460" i="3"/>
  <c r="BE469" i="3"/>
  <c r="BE470" i="3"/>
  <c r="BE472" i="3"/>
  <c r="BE495" i="3"/>
  <c r="BE497" i="3"/>
  <c r="BK86" i="2"/>
  <c r="BK85" i="2" s="1"/>
  <c r="J85" i="2" s="1"/>
  <c r="J59" i="2" s="1"/>
  <c r="J54" i="3"/>
  <c r="BE101" i="3"/>
  <c r="BE104" i="3"/>
  <c r="BE110" i="3"/>
  <c r="BE150" i="3"/>
  <c r="BE184" i="3"/>
  <c r="BE195" i="3"/>
  <c r="BE203" i="3"/>
  <c r="BE258" i="3"/>
  <c r="BE287" i="3"/>
  <c r="BE290" i="3"/>
  <c r="BE337" i="3"/>
  <c r="BE345" i="3"/>
  <c r="BE347" i="3"/>
  <c r="BE396" i="3"/>
  <c r="J128" i="2"/>
  <c r="J65" i="2"/>
  <c r="BE134" i="3"/>
  <c r="BE140" i="3"/>
  <c r="BE173" i="3"/>
  <c r="BE176" i="3"/>
  <c r="BE192" i="3"/>
  <c r="BE210" i="3"/>
  <c r="BE217" i="3"/>
  <c r="BE222" i="3"/>
  <c r="BE271" i="3"/>
  <c r="BE274" i="3"/>
  <c r="BE318" i="3"/>
  <c r="BE363" i="3"/>
  <c r="BE367" i="3"/>
  <c r="BE373" i="3"/>
  <c r="BE376" i="3"/>
  <c r="BE393" i="3"/>
  <c r="BE438" i="3"/>
  <c r="BE445" i="3"/>
  <c r="BE473" i="3"/>
  <c r="BE476" i="3"/>
  <c r="BE123" i="3"/>
  <c r="BE155" i="3"/>
  <c r="BE187" i="3"/>
  <c r="BE198" i="3"/>
  <c r="BE266" i="3"/>
  <c r="BE278" i="3"/>
  <c r="BE298" i="3"/>
  <c r="BE307" i="3"/>
  <c r="BE314" i="3"/>
  <c r="BE339" i="3"/>
  <c r="BE370" i="3"/>
  <c r="BE398" i="3"/>
  <c r="BE420" i="3"/>
  <c r="BE424" i="3"/>
  <c r="BE440" i="3"/>
  <c r="BE451" i="3"/>
  <c r="BE503" i="3"/>
  <c r="BE505" i="3"/>
  <c r="F55" i="3"/>
  <c r="BE162" i="3"/>
  <c r="BE168" i="3"/>
  <c r="BE181" i="3"/>
  <c r="BE214" i="3"/>
  <c r="BE256" i="3"/>
  <c r="BE276" i="3"/>
  <c r="BE293" i="3"/>
  <c r="BE304" i="3"/>
  <c r="BE312" i="3"/>
  <c r="BE361" i="3"/>
  <c r="BE390" i="3"/>
  <c r="BE428" i="3"/>
  <c r="BE120" i="3"/>
  <c r="BE158" i="3"/>
  <c r="BE165" i="3"/>
  <c r="BE236" i="3"/>
  <c r="BE301" i="3"/>
  <c r="BE316" i="3"/>
  <c r="BE319" i="3"/>
  <c r="BE355" i="3"/>
  <c r="BE359" i="3"/>
  <c r="BE385" i="3"/>
  <c r="BE414" i="3"/>
  <c r="BE416" i="3"/>
  <c r="BE431" i="3"/>
  <c r="BE434" i="3"/>
  <c r="BE462" i="3"/>
  <c r="BE465" i="3"/>
  <c r="BE467" i="3"/>
  <c r="BE507" i="3"/>
  <c r="J52" i="3"/>
  <c r="BE112" i="3"/>
  <c r="BE147" i="3"/>
  <c r="BE153" i="3"/>
  <c r="BE220" i="3"/>
  <c r="BE233" i="3"/>
  <c r="BE243" i="3"/>
  <c r="BE246" i="3"/>
  <c r="BE268" i="3"/>
  <c r="BE300" i="3"/>
  <c r="BE317" i="3"/>
  <c r="BE326" i="3"/>
  <c r="BE328" i="3"/>
  <c r="BE342" i="3"/>
  <c r="BE357" i="3"/>
  <c r="BE422" i="3"/>
  <c r="BE436" i="3"/>
  <c r="BE437" i="3"/>
  <c r="BE443" i="3"/>
  <c r="BE479" i="3"/>
  <c r="BE499" i="3"/>
  <c r="J52" i="2"/>
  <c r="J54" i="2"/>
  <c r="F82" i="2"/>
  <c r="BE97" i="2"/>
  <c r="BE103" i="2"/>
  <c r="BE108" i="2"/>
  <c r="BE111" i="2"/>
  <c r="BE120" i="2"/>
  <c r="E48" i="2"/>
  <c r="F54" i="2"/>
  <c r="BE88" i="2"/>
  <c r="BE92" i="2"/>
  <c r="BE100" i="2"/>
  <c r="BE105" i="2"/>
  <c r="BE115" i="2"/>
  <c r="BE122" i="2"/>
  <c r="BE125" i="2"/>
  <c r="BE129" i="2"/>
  <c r="AW55" i="1"/>
  <c r="BA55" i="1"/>
  <c r="BB55" i="1"/>
  <c r="F38" i="6"/>
  <c r="BC60" i="1" s="1"/>
  <c r="J34" i="12"/>
  <c r="AW66" i="1" s="1"/>
  <c r="F36" i="3"/>
  <c r="BC56" i="1" s="1"/>
  <c r="J34" i="16"/>
  <c r="AW70" i="1" s="1"/>
  <c r="J36" i="10"/>
  <c r="AW64" i="1" s="1"/>
  <c r="F37" i="2"/>
  <c r="BD55" i="1" s="1"/>
  <c r="F35" i="11"/>
  <c r="BB65" i="1" s="1"/>
  <c r="F36" i="8"/>
  <c r="BA62" i="1" s="1"/>
  <c r="F36" i="15"/>
  <c r="BC69" i="1" s="1"/>
  <c r="J32" i="10"/>
  <c r="F36" i="13"/>
  <c r="BC67" i="1" s="1"/>
  <c r="F37" i="9"/>
  <c r="BB63" i="1" s="1"/>
  <c r="F35" i="14"/>
  <c r="BB68" i="1" s="1"/>
  <c r="F34" i="14"/>
  <c r="BA68" i="1" s="1"/>
  <c r="J36" i="6"/>
  <c r="AW60" i="1" s="1"/>
  <c r="F35" i="3"/>
  <c r="BB56" i="1" s="1"/>
  <c r="F34" i="3"/>
  <c r="BA56" i="1" s="1"/>
  <c r="J32" i="6"/>
  <c r="J36" i="7"/>
  <c r="AW61" i="1"/>
  <c r="F36" i="6"/>
  <c r="BA60" i="1"/>
  <c r="J34" i="14"/>
  <c r="AW68" i="1" s="1"/>
  <c r="F37" i="16"/>
  <c r="BD70" i="1" s="1"/>
  <c r="F37" i="5"/>
  <c r="BB59" i="1" s="1"/>
  <c r="F37" i="13"/>
  <c r="BD67" i="1" s="1"/>
  <c r="F36" i="11"/>
  <c r="BC65" i="1" s="1"/>
  <c r="F37" i="3"/>
  <c r="BD56" i="1" s="1"/>
  <c r="J36" i="8"/>
  <c r="AW62" i="1" s="1"/>
  <c r="J32" i="8"/>
  <c r="F35" i="13"/>
  <c r="BB67" i="1"/>
  <c r="F37" i="4"/>
  <c r="BD57" i="1"/>
  <c r="F36" i="7"/>
  <c r="BA61" i="1"/>
  <c r="F34" i="12"/>
  <c r="BA66" i="1"/>
  <c r="F39" i="6"/>
  <c r="BD60" i="1"/>
  <c r="F37" i="8"/>
  <c r="BB62" i="1"/>
  <c r="F39" i="10"/>
  <c r="BD64" i="1"/>
  <c r="F38" i="8"/>
  <c r="BC62" i="1"/>
  <c r="J34" i="15"/>
  <c r="AW69" i="1"/>
  <c r="F34" i="16"/>
  <c r="BA70" i="1"/>
  <c r="F39" i="8"/>
  <c r="BD62" i="1"/>
  <c r="F36" i="5"/>
  <c r="BA59" i="1"/>
  <c r="J34" i="11"/>
  <c r="AW65" i="1"/>
  <c r="F37" i="15"/>
  <c r="BD69" i="1"/>
  <c r="J32" i="9"/>
  <c r="F37" i="11"/>
  <c r="BD65" i="1" s="1"/>
  <c r="F36" i="14"/>
  <c r="BC68" i="1" s="1"/>
  <c r="F38" i="10"/>
  <c r="BC64" i="1" s="1"/>
  <c r="F35" i="4"/>
  <c r="BB57" i="1" s="1"/>
  <c r="F39" i="5"/>
  <c r="BD59" i="1" s="1"/>
  <c r="F37" i="14"/>
  <c r="BD68" i="1" s="1"/>
  <c r="J36" i="9"/>
  <c r="AW63" i="1" s="1"/>
  <c r="F34" i="11"/>
  <c r="BA65" i="1" s="1"/>
  <c r="J34" i="3"/>
  <c r="AW56" i="1" s="1"/>
  <c r="F36" i="12"/>
  <c r="BC66" i="1"/>
  <c r="F39" i="7"/>
  <c r="BD61" i="1"/>
  <c r="F38" i="7"/>
  <c r="BC61" i="1"/>
  <c r="F37" i="12"/>
  <c r="BD66" i="1"/>
  <c r="F34" i="13"/>
  <c r="BA67" i="1"/>
  <c r="AS54" i="1"/>
  <c r="J34" i="4"/>
  <c r="AW57" i="1" s="1"/>
  <c r="F38" i="5"/>
  <c r="BC59" i="1" s="1"/>
  <c r="J34" i="13"/>
  <c r="AW67" i="1" s="1"/>
  <c r="F37" i="7"/>
  <c r="BB61" i="1"/>
  <c r="F36" i="4"/>
  <c r="BC57" i="1"/>
  <c r="F39" i="9"/>
  <c r="BD63" i="1"/>
  <c r="F34" i="15"/>
  <c r="BA69" i="1"/>
  <c r="F35" i="12"/>
  <c r="BB66" i="1"/>
  <c r="F38" i="9"/>
  <c r="BC63" i="1"/>
  <c r="F35" i="16"/>
  <c r="BB70" i="1"/>
  <c r="F36" i="9"/>
  <c r="BA63" i="1"/>
  <c r="F35" i="15"/>
  <c r="BB69" i="1"/>
  <c r="F34" i="4"/>
  <c r="BA57" i="1"/>
  <c r="J36" i="5"/>
  <c r="AW59" i="1"/>
  <c r="F36" i="10"/>
  <c r="BA64" i="1"/>
  <c r="F36" i="16"/>
  <c r="BC70" i="1"/>
  <c r="F37" i="6"/>
  <c r="BB60" i="1"/>
  <c r="F37" i="10"/>
  <c r="BB64" i="1"/>
  <c r="J63" i="7" l="1"/>
  <c r="J32" i="7"/>
  <c r="J59" i="13"/>
  <c r="J152" i="14"/>
  <c r="J62" i="14" s="1"/>
  <c r="P159" i="14"/>
  <c r="P86" i="14" s="1"/>
  <c r="AU68" i="1" s="1"/>
  <c r="T85" i="16"/>
  <c r="T84" i="16"/>
  <c r="T86" i="2"/>
  <c r="T85" i="2" s="1"/>
  <c r="P95" i="15"/>
  <c r="T142" i="15"/>
  <c r="T94" i="15"/>
  <c r="T87" i="5"/>
  <c r="P87" i="5"/>
  <c r="AU59" i="1" s="1"/>
  <c r="AU58" i="1" s="1"/>
  <c r="BK142" i="15"/>
  <c r="J142" i="15"/>
  <c r="J65" i="15" s="1"/>
  <c r="T388" i="3"/>
  <c r="R159" i="14"/>
  <c r="R86" i="14"/>
  <c r="BK95" i="15"/>
  <c r="BK94" i="15" s="1"/>
  <c r="J94" i="15" s="1"/>
  <c r="J59" i="15" s="1"/>
  <c r="R142" i="15"/>
  <c r="R94" i="15"/>
  <c r="P85" i="16"/>
  <c r="P84" i="16"/>
  <c r="AU70" i="1" s="1"/>
  <c r="T159" i="14"/>
  <c r="R87" i="6"/>
  <c r="BK388" i="3"/>
  <c r="J388" i="3" s="1"/>
  <c r="J67" i="3" s="1"/>
  <c r="R97" i="3"/>
  <c r="R96" i="3"/>
  <c r="P388" i="3"/>
  <c r="P96" i="3" s="1"/>
  <c r="AU56" i="1" s="1"/>
  <c r="P142" i="15"/>
  <c r="T87" i="6"/>
  <c r="T97" i="3"/>
  <c r="T96" i="3"/>
  <c r="T87" i="14"/>
  <c r="T86" i="14" s="1"/>
  <c r="AG66" i="1"/>
  <c r="AG67" i="1"/>
  <c r="AG63" i="1"/>
  <c r="BK85" i="16"/>
  <c r="J85" i="16"/>
  <c r="J60" i="16"/>
  <c r="BK87" i="5"/>
  <c r="J87" i="5" s="1"/>
  <c r="J63" i="5" s="1"/>
  <c r="BK86" i="14"/>
  <c r="J86" i="14"/>
  <c r="J59" i="14" s="1"/>
  <c r="AG65" i="1"/>
  <c r="J59" i="11"/>
  <c r="AG64" i="1"/>
  <c r="AG62" i="1"/>
  <c r="AG61" i="1"/>
  <c r="AG60" i="1"/>
  <c r="J63" i="6"/>
  <c r="BK81" i="4"/>
  <c r="J81" i="4"/>
  <c r="BK96" i="3"/>
  <c r="J96" i="3"/>
  <c r="J59" i="3" s="1"/>
  <c r="J86" i="2"/>
  <c r="J60" i="2" s="1"/>
  <c r="F35" i="9"/>
  <c r="AZ63" i="1" s="1"/>
  <c r="J35" i="9"/>
  <c r="AV63" i="1"/>
  <c r="AT63" i="1"/>
  <c r="AN63" i="1" s="1"/>
  <c r="F33" i="11"/>
  <c r="AZ65" i="1" s="1"/>
  <c r="J33" i="16"/>
  <c r="AV70" i="1" s="1"/>
  <c r="AT70" i="1" s="1"/>
  <c r="F33" i="14"/>
  <c r="AZ68" i="1"/>
  <c r="F33" i="4"/>
  <c r="AZ57" i="1" s="1"/>
  <c r="F35" i="6"/>
  <c r="AZ60" i="1"/>
  <c r="J33" i="2"/>
  <c r="AV55" i="1"/>
  <c r="AT55" i="1"/>
  <c r="J33" i="13"/>
  <c r="AV67" i="1" s="1"/>
  <c r="AT67" i="1" s="1"/>
  <c r="AN67" i="1" s="1"/>
  <c r="J33" i="11"/>
  <c r="AV65" i="1" s="1"/>
  <c r="AT65" i="1" s="1"/>
  <c r="AN65" i="1" s="1"/>
  <c r="J33" i="3"/>
  <c r="AV56" i="1" s="1"/>
  <c r="AT56" i="1" s="1"/>
  <c r="BC58" i="1"/>
  <c r="AY58" i="1" s="1"/>
  <c r="BB58" i="1"/>
  <c r="AX58" i="1"/>
  <c r="F33" i="13"/>
  <c r="AZ67" i="1" s="1"/>
  <c r="J30" i="4"/>
  <c r="AG57" i="1"/>
  <c r="F35" i="8"/>
  <c r="AZ62" i="1" s="1"/>
  <c r="J35" i="8"/>
  <c r="AV62" i="1"/>
  <c r="AT62" i="1"/>
  <c r="AN62" i="1" s="1"/>
  <c r="J33" i="12"/>
  <c r="AV66" i="1"/>
  <c r="AT66" i="1" s="1"/>
  <c r="AN66" i="1" s="1"/>
  <c r="BD58" i="1"/>
  <c r="F33" i="16"/>
  <c r="AZ70" i="1"/>
  <c r="J30" i="2"/>
  <c r="AG55" i="1"/>
  <c r="J35" i="5"/>
  <c r="AV59" i="1" s="1"/>
  <c r="AT59" i="1" s="1"/>
  <c r="F33" i="12"/>
  <c r="AZ66" i="1"/>
  <c r="J35" i="6"/>
  <c r="AV60" i="1" s="1"/>
  <c r="AT60" i="1" s="1"/>
  <c r="AN60" i="1" s="1"/>
  <c r="J35" i="7"/>
  <c r="AV61" i="1"/>
  <c r="AT61" i="1"/>
  <c r="AN61" i="1"/>
  <c r="J33" i="4"/>
  <c r="AV57" i="1" s="1"/>
  <c r="AT57" i="1" s="1"/>
  <c r="F35" i="7"/>
  <c r="AZ61" i="1" s="1"/>
  <c r="F35" i="5"/>
  <c r="AZ59" i="1"/>
  <c r="F33" i="3"/>
  <c r="AZ56" i="1"/>
  <c r="BA58" i="1"/>
  <c r="AW58" i="1"/>
  <c r="F33" i="15"/>
  <c r="AZ69" i="1" s="1"/>
  <c r="F35" i="10"/>
  <c r="AZ64" i="1"/>
  <c r="J33" i="15"/>
  <c r="AV69" i="1"/>
  <c r="AT69" i="1" s="1"/>
  <c r="F33" i="2"/>
  <c r="AZ55" i="1"/>
  <c r="J35" i="10"/>
  <c r="AV64" i="1"/>
  <c r="AT64" i="1"/>
  <c r="AN64" i="1"/>
  <c r="J33" i="14"/>
  <c r="AV68" i="1" s="1"/>
  <c r="AT68" i="1" s="1"/>
  <c r="P94" i="15" l="1"/>
  <c r="AU69" i="1" s="1"/>
  <c r="AU54" i="1" s="1"/>
  <c r="J95" i="15"/>
  <c r="J60" i="15"/>
  <c r="BK84" i="16"/>
  <c r="J84" i="16"/>
  <c r="J59" i="16"/>
  <c r="J39" i="13"/>
  <c r="J39" i="12"/>
  <c r="J39" i="11"/>
  <c r="J41" i="10"/>
  <c r="J41" i="9"/>
  <c r="J41" i="8"/>
  <c r="J41" i="7"/>
  <c r="J41" i="6"/>
  <c r="AN57" i="1"/>
  <c r="J59" i="4"/>
  <c r="J39" i="4"/>
  <c r="AN55" i="1"/>
  <c r="J39" i="2"/>
  <c r="J30" i="3"/>
  <c r="AG56" i="1"/>
  <c r="BB54" i="1"/>
  <c r="W31" i="1" s="1"/>
  <c r="J32" i="5"/>
  <c r="AG59" i="1"/>
  <c r="AG58" i="1"/>
  <c r="J30" i="14"/>
  <c r="AG68" i="1"/>
  <c r="AN68" i="1"/>
  <c r="BD54" i="1"/>
  <c r="W33" i="1" s="1"/>
  <c r="BC54" i="1"/>
  <c r="W32" i="1" s="1"/>
  <c r="AZ58" i="1"/>
  <c r="AV58" i="1" s="1"/>
  <c r="AT58" i="1" s="1"/>
  <c r="AN58" i="1" s="1"/>
  <c r="J30" i="15"/>
  <c r="AG69" i="1" s="1"/>
  <c r="BA54" i="1"/>
  <c r="AW54" i="1" s="1"/>
  <c r="AK30" i="1" s="1"/>
  <c r="J41" i="5" l="1"/>
  <c r="J39" i="15"/>
  <c r="J39" i="14"/>
  <c r="J39" i="3"/>
  <c r="AN56" i="1"/>
  <c r="AN59" i="1"/>
  <c r="AN69" i="1"/>
  <c r="AZ54" i="1"/>
  <c r="W29" i="1" s="1"/>
  <c r="J30" i="16"/>
  <c r="AG70" i="1" s="1"/>
  <c r="AG54" i="1" s="1"/>
  <c r="AK26" i="1" s="1"/>
  <c r="W30" i="1"/>
  <c r="AX54" i="1"/>
  <c r="AY54" i="1"/>
  <c r="J39" i="16" l="1"/>
  <c r="AN70" i="1"/>
  <c r="AV54" i="1"/>
  <c r="AK29" i="1"/>
  <c r="AK35" i="1"/>
  <c r="AT54" i="1" l="1"/>
  <c r="AN54" i="1" l="1"/>
</calcChain>
</file>

<file path=xl/sharedStrings.xml><?xml version="1.0" encoding="utf-8"?>
<sst xmlns="http://schemas.openxmlformats.org/spreadsheetml/2006/main" count="14763" uniqueCount="2462">
  <si>
    <t>Export Komplet</t>
  </si>
  <si>
    <t>VZ</t>
  </si>
  <si>
    <t>2.0</t>
  </si>
  <si>
    <t/>
  </si>
  <si>
    <t>False</t>
  </si>
  <si>
    <t>{4e02d8d3-6327-4987-a516-de6ff537a33e}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</si>
  <si>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</si>
  <si>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</si>
  <si>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</si>
  <si>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</si>
  <si>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</si>
  <si>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</si>
  <si>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</si>
  <si>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</si>
  <si>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</si>
  <si>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NJ_07_24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</si>
  <si>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</si>
  <si>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</si>
  <si>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venkovního bazénu</t>
  </si>
  <si>
    <t>KSO:</t>
  </si>
  <si>
    <t>CC-CZ:</t>
  </si>
  <si>
    <t>Místo:</t>
  </si>
  <si>
    <t>Nový Jičín</t>
  </si>
  <si>
    <t>Datum:</t>
  </si>
  <si>
    <t>15. 5. 2024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</si>
  <si>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</si>
  <si>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</si>
  <si>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</si>
  <si>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</si>
  <si>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</si>
  <si>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</si>
  <si>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</si>
  <si>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</si>
  <si>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</si>
  <si>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17245117</t>
  </si>
  <si>
    <t>MP Pro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</si>
  <si>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</si>
  <si>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</si>
  <si>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</si>
  <si>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</si>
  <si>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</si>
  <si>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</si>
  <si>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</si>
  <si>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</si>
  <si>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</si>
  <si>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</si>
  <si>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</si>
  <si>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</si>
  <si>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</si>
  <si>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</si>
  <si>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</si>
  <si>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</si>
  <si>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</si>
  <si>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</si>
  <si>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</si>
  <si>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</si>
  <si>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</si>
  <si>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</si>
  <si>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</si>
  <si>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</si>
  <si>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</si>
  <si>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</si>
  <si>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</si>
  <si>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</si>
  <si>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</si>
  <si>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</si>
  <si>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</si>
  <si>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</si>
  <si>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</si>
  <si>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</si>
  <si>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</si>
  <si>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</si>
  <si>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</si>
  <si>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</si>
  <si>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</si>
  <si>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</si>
  <si>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</si>
  <si>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</si>
  <si>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</si>
  <si>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</si>
  <si>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</si>
  <si>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{cad5a571-301a-4ba6-afee-6d3cabcd4b7c}</t>
  </si>
  <si>
    <t>2</t>
  </si>
  <si>
    <t>02</t>
  </si>
  <si>
    <t>Stavební úpravy</t>
  </si>
  <si>
    <t>{ad75ebd4-e8d4-4f0d-82c4-e069798126dd}</t>
  </si>
  <si>
    <t>03</t>
  </si>
  <si>
    <t>Dlažba</t>
  </si>
  <si>
    <t>{b4c40c79-81e2-4218-84df-ce471ee63210}</t>
  </si>
  <si>
    <t>04</t>
  </si>
  <si>
    <t>Bazén, Vířivky, Brouzdaliště, Technologie</t>
  </si>
  <si>
    <t>{e6473746-0446-4ed1-9073-2b52d80b77de}</t>
  </si>
  <si>
    <t>04.1</t>
  </si>
  <si>
    <t>Nerezový bazén, Technologie</t>
  </si>
  <si>
    <t>Soupis</t>
  </si>
  <si>
    <t>{ab72367c-07e7-46f3-b27b-e40821b0c255}</t>
  </si>
  <si>
    <t>04.2</t>
  </si>
  <si>
    <t>Dětské brouzdaliště, Technologie</t>
  </si>
  <si>
    <t>{070140ae-a4e6-4a51-b771-bc0efc23f747}</t>
  </si>
  <si>
    <t>04.3</t>
  </si>
  <si>
    <t>Vířivka č.1, Technologie</t>
  </si>
  <si>
    <t>{d8edc61c-a1b9-470a-8e8c-fe16985be6d9}</t>
  </si>
  <si>
    <t>04.4</t>
  </si>
  <si>
    <t>Vířivka č. 2, Technologie</t>
  </si>
  <si>
    <t>{668e5d93-ccd6-43d7-9d17-f996344460d6}</t>
  </si>
  <si>
    <t>04.5</t>
  </si>
  <si>
    <t>Doplnění chlorovny</t>
  </si>
  <si>
    <t>{5795cef2-0064-47d4-9a39-3d42f8d1383e}</t>
  </si>
  <si>
    <t>04.6</t>
  </si>
  <si>
    <t>MaR - Elektro</t>
  </si>
  <si>
    <t>{1c836f49-ca7a-49d1-97de-6cfac1462338}</t>
  </si>
  <si>
    <t>05</t>
  </si>
  <si>
    <t>Vodní skluzavka</t>
  </si>
  <si>
    <t>{ab7d6fa6-ea44-48f4-a0b8-c501add4eb89}</t>
  </si>
  <si>
    <t>06</t>
  </si>
  <si>
    <t>Optika</t>
  </si>
  <si>
    <t>{022067a2-cff8-412d-8ec3-0ed0e92c3e11}</t>
  </si>
  <si>
    <t>07</t>
  </si>
  <si>
    <t>Vybavení</t>
  </si>
  <si>
    <t>{5df71583-0131-4b1c-a432-3b00532328ca}</t>
  </si>
  <si>
    <t>08</t>
  </si>
  <si>
    <t>Elektro</t>
  </si>
  <si>
    <t>{6d3fba57-0f31-4805-8f4a-2b0f8b1a63a9}</t>
  </si>
  <si>
    <t>09</t>
  </si>
  <si>
    <t>ZTI-ÚT-VZT</t>
  </si>
  <si>
    <t>{0e22c586-9bc2-42e3-b062-9700c06e6a04}</t>
  </si>
  <si>
    <t>10</t>
  </si>
  <si>
    <t>VRN</t>
  </si>
  <si>
    <t>{85539266-0dd0-4ca5-af94-621b7777e7a0}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</si>
  <si>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</si>
  <si>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</si>
  <si>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</si>
  <si>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</si>
  <si>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</si>
  <si>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</si>
  <si>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</si>
  <si>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</si>
  <si>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</si>
  <si>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</si>
  <si>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</si>
  <si>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</si>
  <si>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</si>
  <si>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</si>
  <si>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</si>
  <si>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</si>
  <si>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</si>
  <si>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</si>
  <si>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</si>
  <si>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</si>
  <si>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</si>
  <si>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</si>
  <si>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</si>
  <si>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</si>
  <si>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</si>
  <si>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</si>
  <si>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</si>
  <si>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</si>
  <si>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</si>
  <si>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</si>
  <si>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</si>
  <si>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5</t>
  </si>
  <si>
    <t>K</t>
  </si>
  <si>
    <t>632683111</t>
  </si>
  <si>
    <t>Sešívání trhlin v betonových podlahách ocelovými sponkami se zálivkou pryskyřicí vzdálenosti sponek do 10 cm</t>
  </si>
  <si>
    <t>m</t>
  </si>
  <si>
    <t>CS ÚRS 2024 01</t>
  </si>
  <si>
    <t>4</t>
  </si>
  <si>
    <t>1571361501</t>
  </si>
  <si>
    <t>Online PSC</t>
  </si>
  <si>
    <t>https://podminky.urs.cz/item/CS_URS_2024_01/632683111</t>
  </si>
  <si>
    <t>VV</t>
  </si>
  <si>
    <t>(50,03+20,4)*7*0,5</t>
  </si>
  <si>
    <t>9</t>
  </si>
  <si>
    <t>Ostatní konstrukce a práce, bourání</t>
  </si>
  <si>
    <t>3</t>
  </si>
  <si>
    <t>962052210</t>
  </si>
  <si>
    <t>Bourání zdiva železobetonového nadzákladového, objemu do 1 m3</t>
  </si>
  <si>
    <t>m3</t>
  </si>
  <si>
    <t>1523605977</t>
  </si>
  <si>
    <t>https://podminky.urs.cz/item/CS_URS_2024_01/962052210</t>
  </si>
  <si>
    <t>0,6*0,1*21,34+0,60*51,16+(1,56*1,16*21,34)</t>
  </si>
  <si>
    <t>0,4*0,9*(14+73+11)</t>
  </si>
  <si>
    <t>Součet</t>
  </si>
  <si>
    <t>8</t>
  </si>
  <si>
    <t>963012510</t>
  </si>
  <si>
    <t>Bourání stropů z desek nebo panelů železobetonových prefabrikovaných s dutinami z desek, š. do 300 mm tl. do 140 mm</t>
  </si>
  <si>
    <t>313759480</t>
  </si>
  <si>
    <t>https://podminky.urs.cz/item/CS_URS_2024_01/963012510</t>
  </si>
  <si>
    <t>283,43*1,1*0,1</t>
  </si>
  <si>
    <t>965043441</t>
  </si>
  <si>
    <t>Bourání mazanin betonových s potěrem nebo teracem tl. do 150 mm, plochy přes 4 m2</t>
  </si>
  <si>
    <t>2087300164</t>
  </si>
  <si>
    <t>https://podminky.urs.cz/item/CS_URS_2024_01/965043441</t>
  </si>
  <si>
    <t>1,1*(0,15*(283,43+593,5+59,72+4,32))</t>
  </si>
  <si>
    <t>7</t>
  </si>
  <si>
    <t>965049112</t>
  </si>
  <si>
    <t>Bourání mazanin Příplatek k cenám za bourání mazanin betonových se svařovanou sítí, tl. přes 100 mm</t>
  </si>
  <si>
    <t>1716603765</t>
  </si>
  <si>
    <t>https://podminky.urs.cz/item/CS_URS_2024_01/965049112</t>
  </si>
  <si>
    <t>977312114</t>
  </si>
  <si>
    <t>Řezání stávajících betonových mazanin s vyztužením hloubky přes 150 do 200 mm</t>
  </si>
  <si>
    <t>1278642773</t>
  </si>
  <si>
    <t>https://podminky.urs.cz/item/CS_URS_2024_01/977312114</t>
  </si>
  <si>
    <t>21,43*3+5+51,16</t>
  </si>
  <si>
    <t>978059641</t>
  </si>
  <si>
    <t>Odsekání obkladů stěn včetně otlučení podkladní omítky až na zdivo z obkládaček vnějších, z jakýchkoliv materiálů, plochy přes 1 m2</t>
  </si>
  <si>
    <t>m2</t>
  </si>
  <si>
    <t>1628549397</t>
  </si>
  <si>
    <t>https://podminky.urs.cz/item/CS_URS_2024_01/978059641</t>
  </si>
  <si>
    <t>(2*(50,03+20,4))*1,5+(2*(50,03+20,4))*0,3</t>
  </si>
  <si>
    <t>13</t>
  </si>
  <si>
    <t>981332111</t>
  </si>
  <si>
    <t>Demolice ocelových konstrukcí hal, sil, technologických zařízení apod. jakýmkoliv způsobem</t>
  </si>
  <si>
    <t>t</t>
  </si>
  <si>
    <t>101534851</t>
  </si>
  <si>
    <t>https://podminky.urs.cz/item/CS_URS_2024_01/981332111</t>
  </si>
  <si>
    <t>P</t>
  </si>
  <si>
    <t>Poznámka k položce:_x000D_
konstrukce tobogánu</t>
  </si>
  <si>
    <t>4,88</t>
  </si>
  <si>
    <t>981511114</t>
  </si>
  <si>
    <t>Demolice konstrukcí objektů postupným rozebíráním konstrukcí ze železobetonu</t>
  </si>
  <si>
    <t>-1698119798</t>
  </si>
  <si>
    <t>https://podminky.urs.cz/item/CS_URS_2024_01/981511114</t>
  </si>
  <si>
    <t>Poznámka k položce:_x000D_
Základ tobogánu, brouzdaliště, dojezd tobogánu, květináče</t>
  </si>
  <si>
    <t>(53+18+18+32)*0,2+185*1,5</t>
  </si>
  <si>
    <t>997</t>
  </si>
  <si>
    <t>Přesun sutě</t>
  </si>
  <si>
    <t>997006512</t>
  </si>
  <si>
    <t>Vodorovná doprava suti na skládku s naložením na dopravní prostředek a složením přes 100 m do 1 km</t>
  </si>
  <si>
    <t>-1164845442</t>
  </si>
  <si>
    <t>https://podminky.urs.cz/item/CS_URS_2024_01/997006512</t>
  </si>
  <si>
    <t>11</t>
  </si>
  <si>
    <t>997006519</t>
  </si>
  <si>
    <t>Vodorovná doprava suti na skládku Příplatek k ceně -6512 za každý další i započatý 1 km</t>
  </si>
  <si>
    <t>-1484724920</t>
  </si>
  <si>
    <t>https://podminky.urs.cz/item/CS_URS_2024_01/997006519</t>
  </si>
  <si>
    <t>30*1508,511</t>
  </si>
  <si>
    <t>997013862</t>
  </si>
  <si>
    <t>Poplatek za uložení stavebního odpadu na recyklační skládce (skládkovné) z armovaného betonu zatříděného do Katalogu odpadů pod kódem 17 01 01</t>
  </si>
  <si>
    <t>979533129</t>
  </si>
  <si>
    <t>https://podminky.urs.cz/item/CS_URS_2024_01/997013862</t>
  </si>
  <si>
    <t>PSV</t>
  </si>
  <si>
    <t>Práce a dodávky PSV</t>
  </si>
  <si>
    <t>771</t>
  </si>
  <si>
    <t>Podlahy z dlaždic</t>
  </si>
  <si>
    <t>771571810</t>
  </si>
  <si>
    <t>Demontáž podlah z dlaždic keramických kladených do malty</t>
  </si>
  <si>
    <t>16</t>
  </si>
  <si>
    <t>2079823136</t>
  </si>
  <si>
    <t>https://podminky.urs.cz/item/CS_URS_2024_01/771571810</t>
  </si>
  <si>
    <t>50,03*20,4+50,03*1+50,03*1</t>
  </si>
  <si>
    <t>02 - Stavební úpravy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</si>
  <si>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</si>
  <si>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</si>
  <si>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</si>
  <si>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</si>
  <si>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</si>
  <si>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</si>
  <si>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</si>
  <si>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</si>
  <si>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</si>
  <si>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</si>
  <si>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</si>
  <si>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</si>
  <si>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</si>
  <si>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>Zemní práce</t>
  </si>
  <si>
    <t>115101303</t>
  </si>
  <si>
    <t>Pohotovost záložní čerpací soupravy pro dopravní výšku do 10 m s uvažovaným průměrným přítokem přes 1 000 do 2 000 l/min</t>
  </si>
  <si>
    <t>den</t>
  </si>
  <si>
    <t>-1085745282</t>
  </si>
  <si>
    <t>https://podminky.urs.cz/item/CS_URS_2024_01/115101303</t>
  </si>
  <si>
    <t>131251206</t>
  </si>
  <si>
    <t>Hloubení zapažených jam a zářezů strojně s urovnáním dna do předepsaného profilu a spádu v hornině třídy těžitelnosti I skupiny 3 přes 1 000 do 5 000 m3</t>
  </si>
  <si>
    <t>1877990684</t>
  </si>
  <si>
    <t>https://podminky.urs.cz/item/CS_URS_2024_01/131251206</t>
  </si>
  <si>
    <t>420*4</t>
  </si>
  <si>
    <t>153112122</t>
  </si>
  <si>
    <t>Zřízení beraněných stěn z ocelových štětovnic z terénu zaberanění štětovnic ve standardních podmínkách, délky do 8 m</t>
  </si>
  <si>
    <t>-80870933</t>
  </si>
  <si>
    <t>https://podminky.urs.cz/item/CS_URS_2024_01/153112122</t>
  </si>
  <si>
    <t>101*6</t>
  </si>
  <si>
    <t>M</t>
  </si>
  <si>
    <t>15920311</t>
  </si>
  <si>
    <t>štětovnice ocelová Illn</t>
  </si>
  <si>
    <t>-903050522</t>
  </si>
  <si>
    <t>0,0628*101*2,5*6</t>
  </si>
  <si>
    <t>95,142*0,16275 'Přepočtené koeficientem množství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</si>
  <si>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</si>
  <si>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</si>
  <si>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-149907891</t>
  </si>
  <si>
    <t>https://podminky.urs.cz/item/CS_URS_2024_01/161151103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</si>
  <si>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</si>
  <si>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</si>
  <si>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1146208991</t>
  </si>
  <si>
    <t>https://podminky.urs.cz/item/CS_URS_2024_01/162351103</t>
  </si>
  <si>
    <t>167151111</t>
  </si>
  <si>
    <t>Nakládání, skládání a překládání neulehlého výkopku nebo sypaniny strojně nakládání, množství přes 100 m3, z hornin třídy těžitelnosti I, skupiny 1 až 3</t>
  </si>
  <si>
    <t>2091529758</t>
  </si>
  <si>
    <t>https://podminky.urs.cz/item/CS_URS_2024_01/167151111</t>
  </si>
  <si>
    <t>174151101</t>
  </si>
  <si>
    <t>Zásyp sypaninou z jakékoliv horniny strojně s uložením výkopku ve vrstvách se zhutněním jam, šachet, rýh nebo kolem objektů v těchto vykopávkách</t>
  </si>
  <si>
    <t>232144979</t>
  </si>
  <si>
    <t>https://podminky.urs.cz/item/CS_URS_2024_01/174151101</t>
  </si>
  <si>
    <t>Poznámka k položce:_x000D_
podsyp pod dobetonávky pod nerez prvky</t>
  </si>
  <si>
    <t>52*23*0,23+48</t>
  </si>
  <si>
    <t>58343930</t>
  </si>
  <si>
    <t>kamenivo drcené hrubé frakce 16/32</t>
  </si>
  <si>
    <t>-1708919280</t>
  </si>
  <si>
    <t>323,08*1,8</t>
  </si>
  <si>
    <t>174151102</t>
  </si>
  <si>
    <t>Zásyp sypaninou z jakékoliv horniny strojně s uložením výkopku ve vrstvách se zhutněním v prostorách s omezeným pohybem stroje s urovnáním povrchu zásypu</t>
  </si>
  <si>
    <t>1689361311</t>
  </si>
  <si>
    <t>https://podminky.urs.cz/item/CS_URS_2024_01/174151102</t>
  </si>
  <si>
    <t>101*4*1</t>
  </si>
  <si>
    <t>Zakládání</t>
  </si>
  <si>
    <t>271532212</t>
  </si>
  <si>
    <t>Podsyp pod základové konstrukce se zhutněním a urovnáním povrchu z kameniva hrubého, frakce 16 - 32 mm</t>
  </si>
  <si>
    <t>-1180126372</t>
  </si>
  <si>
    <t>https://podminky.urs.cz/item/CS_URS_2024_01/271532212</t>
  </si>
  <si>
    <t>6*9</t>
  </si>
  <si>
    <t>0,15*(1027+89-95)</t>
  </si>
  <si>
    <t>2*0,4*4,4*6,4</t>
  </si>
  <si>
    <t>0,23*20,4*50,03</t>
  </si>
  <si>
    <t>273313611</t>
  </si>
  <si>
    <t>Základy z betonu prostého desky z betonu kamenem neprokládaného tř. C 16/20</t>
  </si>
  <si>
    <t>-1708796759</t>
  </si>
  <si>
    <t>https://podminky.urs.cz/item/CS_URS_2024_01/273313611</t>
  </si>
  <si>
    <t>((421-105)*0,2)+(0,1*(2,5*2,5+3*3+3*3+1,9*1,9+1,9*1,9))</t>
  </si>
  <si>
    <t>0,15*(1027+89-95)+16</t>
  </si>
  <si>
    <t>11*9,3*0,1</t>
  </si>
  <si>
    <t>273313811</t>
  </si>
  <si>
    <t>Základy z betonu prostého desky z betonu kamenem neprokládaného tř. C 25/30</t>
  </si>
  <si>
    <t>357341268</t>
  </si>
  <si>
    <t>https://podminky.urs.cz/item/CS_URS_2024_01/273313811</t>
  </si>
  <si>
    <t>Poznámka k položce:_x000D_
dobetonávky pod nerez prvky</t>
  </si>
  <si>
    <t>22,41*50,88*0,1 + 0,15*4*22,41+12</t>
  </si>
  <si>
    <t>11,4*7,4*0,1</t>
  </si>
  <si>
    <t>4,4*6,4*2*0,1</t>
  </si>
  <si>
    <t>14</t>
  </si>
  <si>
    <t>273323611</t>
  </si>
  <si>
    <t>Základy z betonu železového (bez výztuže) desky z betonu pro konstrukce bílých van tř. C 30/37</t>
  </si>
  <si>
    <t>1340697218</t>
  </si>
  <si>
    <t>https://podminky.urs.cz/item/CS_URS_2024_01/273323611</t>
  </si>
  <si>
    <t>230*0,35</t>
  </si>
  <si>
    <t>15</t>
  </si>
  <si>
    <t>273351121</t>
  </si>
  <si>
    <t>Bednění základů desek zřízení</t>
  </si>
  <si>
    <t>-1019846505</t>
  </si>
  <si>
    <t>https://podminky.urs.cz/item/CS_URS_2024_01/273351121</t>
  </si>
  <si>
    <t>72*0,35</t>
  </si>
  <si>
    <t>273351122</t>
  </si>
  <si>
    <t>Bednění základů desek odstranění</t>
  </si>
  <si>
    <t>1265593563</t>
  </si>
  <si>
    <t>https://podminky.urs.cz/item/CS_URS_2024_01/273351122</t>
  </si>
  <si>
    <t>17</t>
  </si>
  <si>
    <t>273361821</t>
  </si>
  <si>
    <t>Výztuž základů desek z betonářské oceli 10 505 (R) nebo BSt 500</t>
  </si>
  <si>
    <t>1417613864</t>
  </si>
  <si>
    <t>https://podminky.urs.cz/item/CS_URS_2024_01/273361821</t>
  </si>
  <si>
    <t>80,5*0,14</t>
  </si>
  <si>
    <t>18</t>
  </si>
  <si>
    <t>273362021</t>
  </si>
  <si>
    <t>Výztuž základů desek ze svařovaných sítí z drátů typu KARI</t>
  </si>
  <si>
    <t>1371252770</t>
  </si>
  <si>
    <t>https://podminky.urs.cz/item/CS_URS_2024_01/273362021</t>
  </si>
  <si>
    <t>80,5*0,04</t>
  </si>
  <si>
    <t>219,47*0,08</t>
  </si>
  <si>
    <t>19</t>
  </si>
  <si>
    <t>274322511</t>
  </si>
  <si>
    <t>Základy z betonu železového (bez výztuže) pasy z betonu se zvýšenými nároky na prostředí tř. C 25/30</t>
  </si>
  <si>
    <t>1854079568</t>
  </si>
  <si>
    <t>https://podminky.urs.cz/item/CS_URS_2024_01/274322511</t>
  </si>
  <si>
    <t>0,44*0,9*(7,25+11,5+9,8+2,65)</t>
  </si>
  <si>
    <t>20</t>
  </si>
  <si>
    <t>274351121</t>
  </si>
  <si>
    <t>Bednění základů pasů rovné zřízení</t>
  </si>
  <si>
    <t>1506236292</t>
  </si>
  <si>
    <t>https://podminky.urs.cz/item/CS_URS_2024_01/274351121</t>
  </si>
  <si>
    <t>0,44*(7,25+11,5+9,8+2,65)</t>
  </si>
  <si>
    <t>274351122</t>
  </si>
  <si>
    <t>Bednění základů pasů rovné odstranění</t>
  </si>
  <si>
    <t>1424607354</t>
  </si>
  <si>
    <t>https://podminky.urs.cz/item/CS_URS_2024_01/274351122</t>
  </si>
  <si>
    <t>22</t>
  </si>
  <si>
    <t>274361821</t>
  </si>
  <si>
    <t>Výztuž základů pasů z betonářské oceli 10 505 (R) nebo BSt 500</t>
  </si>
  <si>
    <t>-1353911714</t>
  </si>
  <si>
    <t>https://podminky.urs.cz/item/CS_URS_2024_01/274361821</t>
  </si>
  <si>
    <t>12,355*0,18</t>
  </si>
  <si>
    <t>23</t>
  </si>
  <si>
    <t>275322511</t>
  </si>
  <si>
    <t>Základy z betonu železového (bez výztuže) patky z betonu se zvýšenými nároky na prostředí tř. C 25/30</t>
  </si>
  <si>
    <t>550328953</t>
  </si>
  <si>
    <t>https://podminky.urs.cz/item/CS_URS_2024_01/275322511</t>
  </si>
  <si>
    <t>2,94*(2,5*2,5)+((2*2)*1,5)+((2,5*2,5)*1,5)+((2*(1,4*1,4)*1,5))</t>
  </si>
  <si>
    <t>24</t>
  </si>
  <si>
    <t>275351121</t>
  </si>
  <si>
    <t>Bednění základů patek zřízení</t>
  </si>
  <si>
    <t>-1963209713</t>
  </si>
  <si>
    <t>https://podminky.urs.cz/item/CS_URS_2024_01/275351121</t>
  </si>
  <si>
    <t>2,94*(2,5+2,5+2,5+2,5)+((2+2+2+2)*1,5)+((2,5+2,5+2,5+2,5)*1,5)+((2*(1,4+1,4+1,4+1,4)*1,5))</t>
  </si>
  <si>
    <t>25</t>
  </si>
  <si>
    <t>275351122</t>
  </si>
  <si>
    <t>Bednění základů patek odstranění</t>
  </si>
  <si>
    <t>-75510145</t>
  </si>
  <si>
    <t>https://podminky.urs.cz/item/CS_URS_2024_01/275351122</t>
  </si>
  <si>
    <t>26</t>
  </si>
  <si>
    <t>275361821</t>
  </si>
  <si>
    <t>Výztuž základů patek z betonářské oceli 10 505 (R)</t>
  </si>
  <si>
    <t>-781032606</t>
  </si>
  <si>
    <t>https://podminky.urs.cz/item/CS_URS_2024_01/275361821</t>
  </si>
  <si>
    <t>39,63*0,14</t>
  </si>
  <si>
    <t>27</t>
  </si>
  <si>
    <t>275362021</t>
  </si>
  <si>
    <t>Výztuž základů patek ze svařovaných sítí z drátů typu KARI</t>
  </si>
  <si>
    <t>97671504</t>
  </si>
  <si>
    <t>https://podminky.urs.cz/item/CS_URS_2024_01/275362021</t>
  </si>
  <si>
    <t>39,63*0,04</t>
  </si>
  <si>
    <t>28</t>
  </si>
  <si>
    <t>279113156</t>
  </si>
  <si>
    <t>Základové zdi z tvárnic ztraceného bednění včetně výplně z betonu bez zvláštních nároků na vliv prostředí třídy C 25/30, tloušťky zdiva přes 400 do 500 mm</t>
  </si>
  <si>
    <t>-537482158</t>
  </si>
  <si>
    <t>https://podminky.urs.cz/item/CS_URS_2024_01/279113156</t>
  </si>
  <si>
    <t>29*2,5+2,5*2,25+2,5*1,25</t>
  </si>
  <si>
    <t>28*1,5</t>
  </si>
  <si>
    <t>29</t>
  </si>
  <si>
    <t>279323112</t>
  </si>
  <si>
    <t>Základové zdi z betonu železového (bez výztuže) pro konstrukce bílých van tř. C 30/37</t>
  </si>
  <si>
    <t>-363671301</t>
  </si>
  <si>
    <t>https://podminky.urs.cz/item/CS_URS_2024_01/279323112</t>
  </si>
  <si>
    <t>(72+14,35+3,55+3,55+2,55+2,55)*0,35*1,9</t>
  </si>
  <si>
    <t>30</t>
  </si>
  <si>
    <t>279351121</t>
  </si>
  <si>
    <t>Bednění základových zdí rovné oboustranné za každou stranu zřízení</t>
  </si>
  <si>
    <t>-1420433648</t>
  </si>
  <si>
    <t>https://podminky.urs.cz/item/CS_URS_2024_01/279351121</t>
  </si>
  <si>
    <t>(72+14,35+3,55+3,55+2,55+2,55)*1,9*2*1,1</t>
  </si>
  <si>
    <t>31</t>
  </si>
  <si>
    <t>279351122</t>
  </si>
  <si>
    <t>Bednění základových zdí rovné oboustranné za každou stranu odstranění</t>
  </si>
  <si>
    <t>-2120661598</t>
  </si>
  <si>
    <t>https://podminky.urs.cz/item/CS_URS_2024_01/279351122</t>
  </si>
  <si>
    <t>32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</si>
  <si>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</si>
  <si>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</si>
  <si>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1370855588</t>
  </si>
  <si>
    <t>https://podminky.urs.cz/item/CS_URS_2024_01/279361821</t>
  </si>
  <si>
    <t>0,14*(0,4*(29*2,5+2,25*2+1,25*2+28*1,5)+((72+14,35+3,55+3,55+2,55+2,55)*0,35*1,9))</t>
  </si>
  <si>
    <t>33</t>
  </si>
  <si>
    <t>279362021</t>
  </si>
  <si>
    <t>Výztuž základových zdí nosných svislých nebo odkloněných od svislice, rovinných nebo oblých, deskových nebo žebrových, včetně výztuže jejich žeber ze svařovaných sítí z drátů typu KARI</t>
  </si>
  <si>
    <t>-315741117</t>
  </si>
  <si>
    <t>https://podminky.urs.cz/item/CS_URS_2024_01/279362021</t>
  </si>
  <si>
    <t>0,04*(0,4*(29*2,5+2,5*0,75*2)+((72+14,35+3,55+3,55+2,55+2,55)*0,35*1,9))</t>
  </si>
  <si>
    <t>Svislé a kompletní konstrukce</t>
  </si>
  <si>
    <t>34</t>
  </si>
  <si>
    <t>311237121</t>
  </si>
  <si>
    <t>Zdivo jednovrstvé tepelně izolační z cihel děrovaných broušených na tenkovrstvou maltu, součinitel prostupu tepla U přes 0,22 do 0,26, tl. zdiva 380 mm</t>
  </si>
  <si>
    <t>-132346315</t>
  </si>
  <si>
    <t>https://podminky.urs.cz/item/CS_URS_2024_01/311237121</t>
  </si>
  <si>
    <t>3*(11+9,3+11+9,3)+7*1</t>
  </si>
  <si>
    <t>35</t>
  </si>
  <si>
    <t>317944323</t>
  </si>
  <si>
    <t>Válcované nosníky dodatečně osazované do připravených otvorů bez zazdění hlav č. 14 až 22</t>
  </si>
  <si>
    <t>580979171</t>
  </si>
  <si>
    <t>https://podminky.urs.cz/item/CS_URS_2024_01/317944323</t>
  </si>
  <si>
    <t>Poznámka k položce:_x000D_
Specifikace obsahu položky dle PD: P3, ON1</t>
  </si>
  <si>
    <t>0,80+1,25</t>
  </si>
  <si>
    <t>36</t>
  </si>
  <si>
    <t>330321612</t>
  </si>
  <si>
    <t>Sloupy, pilíře, táhla, rámové stojky, vzpěry z betonu železového (bez výztuže) odolného proti agresivnímu prostředí tř. C 30/37</t>
  </si>
  <si>
    <t>2105240940</t>
  </si>
  <si>
    <t>https://podminky.urs.cz/item/CS_URS_2024_01/330321612</t>
  </si>
  <si>
    <t>0,3*0,3*1,9*2</t>
  </si>
  <si>
    <t>37</t>
  </si>
  <si>
    <t>331351121</t>
  </si>
  <si>
    <t>Bednění hranatých sloupů a pilířů včetně vzepření průřezu pravoúhlého čtyřúhelníka výšky do 4 m, průřezu přes 0,08 do 0,16 m2 zřízení</t>
  </si>
  <si>
    <t>-1526022981</t>
  </si>
  <si>
    <t>https://podminky.urs.cz/item/CS_URS_2024_01/331351121</t>
  </si>
  <si>
    <t>1,9*(4*0,3)*2</t>
  </si>
  <si>
    <t>38</t>
  </si>
  <si>
    <t>331351122</t>
  </si>
  <si>
    <t>Bednění hranatých sloupů a pilířů včetně vzepření průřezu pravoúhlého čtyřúhelníka výšky do 4 m, průřezu přes 0,08 do 0,16 m2 odstranění</t>
  </si>
  <si>
    <t>-239897377</t>
  </si>
  <si>
    <t>https://podminky.urs.cz/item/CS_URS_2024_01/331351122</t>
  </si>
  <si>
    <t>39</t>
  </si>
  <si>
    <t>331361821</t>
  </si>
  <si>
    <t>Výztuž sloupů, pilířů, rámových stojek, táhel nebo vzpěr hranatých svislých nebo šikmých (odkloněných) z betonářské oceli 10 505 (R) nebo BSt 500</t>
  </si>
  <si>
    <t>-596884272</t>
  </si>
  <si>
    <t>https://podminky.urs.cz/item/CS_URS_2024_01/331361821</t>
  </si>
  <si>
    <t>0,342*0,18</t>
  </si>
  <si>
    <t>Vodorovné konstrukce</t>
  </si>
  <si>
    <t>40</t>
  </si>
  <si>
    <t>411121127</t>
  </si>
  <si>
    <t>Montáž prefabrikovaných železobetonových stropů se zalitím spár, včetně podpěrné konstrukce, na cementovou maltu ze stropních panelů šířky do 1200 mm a délky přes 7000 mm</t>
  </si>
  <si>
    <t>kus</t>
  </si>
  <si>
    <t>-1851397104</t>
  </si>
  <si>
    <t>https://podminky.urs.cz/item/CS_URS_2024_01/411121127</t>
  </si>
  <si>
    <t>41</t>
  </si>
  <si>
    <t>59346863</t>
  </si>
  <si>
    <t>panel stropní předpjatý š 1190mm v 250mm</t>
  </si>
  <si>
    <t>161842463</t>
  </si>
  <si>
    <t>8*8</t>
  </si>
  <si>
    <t>42</t>
  </si>
  <si>
    <t>411321616</t>
  </si>
  <si>
    <t>Stropy z betonu železového (bez výztuže) stropů deskových, plochých střech, desek balkonových, desek hřibových stropů včetně hlavic hřibových sloupů tř. C 30/37</t>
  </si>
  <si>
    <t>538594060</t>
  </si>
  <si>
    <t>https://podminky.urs.cz/item/CS_URS_2024_01/411321616</t>
  </si>
  <si>
    <t>205*0,35+95*0,2</t>
  </si>
  <si>
    <t>43</t>
  </si>
  <si>
    <t>411351021</t>
  </si>
  <si>
    <t>Bednění stropních konstrukcí - bez podpěrné konstrukce desek tloušťky stropní desky přes 25 do 50 cm zřízení</t>
  </si>
  <si>
    <t>247272257</t>
  </si>
  <si>
    <t>https://podminky.urs.cz/item/CS_URS_2024_01/411351021</t>
  </si>
  <si>
    <t>205+102+95</t>
  </si>
  <si>
    <t>44</t>
  </si>
  <si>
    <t>411351022</t>
  </si>
  <si>
    <t>Bednění stropních konstrukcí - bez podpěrné konstrukce desek tloušťky stropní desky přes 25 do 50 cm odstranění</t>
  </si>
  <si>
    <t>-468337424</t>
  </si>
  <si>
    <t>https://podminky.urs.cz/item/CS_URS_2024_01/411351022</t>
  </si>
  <si>
    <t>45</t>
  </si>
  <si>
    <t>411354317</t>
  </si>
  <si>
    <t>Podpěrná konstrukce stropů - desek, kleneb a skořepin výška podepření do 4 m tloušťka stropu přes 35 do 50 cm zřízení</t>
  </si>
  <si>
    <t>-755930828</t>
  </si>
  <si>
    <t>https://podminky.urs.cz/item/CS_URS_2024_01/411354317</t>
  </si>
  <si>
    <t>46</t>
  </si>
  <si>
    <t>411354318</t>
  </si>
  <si>
    <t>Podpěrná konstrukce stropů - desek, kleneb a skořepin výška podepření do 4 m tloušťka stropu přes 35 do 50 cm odstranění</t>
  </si>
  <si>
    <t>1546359171</t>
  </si>
  <si>
    <t>https://podminky.urs.cz/item/CS_URS_2024_01/411354318</t>
  </si>
  <si>
    <t>47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</si>
  <si>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</si>
  <si>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</si>
  <si>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477468035</t>
  </si>
  <si>
    <t>https://podminky.urs.cz/item/CS_URS_2024_01/411361821</t>
  </si>
  <si>
    <t>205*0,35*0,14+95*0,2*0,14</t>
  </si>
  <si>
    <t>48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</si>
  <si>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</si>
  <si>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</si>
  <si>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284737529</t>
  </si>
  <si>
    <t>https://podminky.urs.cz/item/CS_URS_2024_01/411362021</t>
  </si>
  <si>
    <t>205*0,35*0,04</t>
  </si>
  <si>
    <t>102*0,2*0,18+95*0,2*0,04</t>
  </si>
  <si>
    <t>49</t>
  </si>
  <si>
    <t>413351111</t>
  </si>
  <si>
    <t>Bednění nosníků a průvlaků - bez podpěrné konstrukce výška nosníku po spodní líc stropní desky do 100 cm zřízení</t>
  </si>
  <si>
    <t>-2071220456</t>
  </si>
  <si>
    <t>https://podminky.urs.cz/item/CS_URS_2024_01/413351111</t>
  </si>
  <si>
    <t>0,8*2,75</t>
  </si>
  <si>
    <t>50</t>
  </si>
  <si>
    <t>413351112</t>
  </si>
  <si>
    <t>Bednění nosníků a průvlaků - bez podpěrné konstrukce výška nosníku po spodní líc stropní desky do 100 cm odstranění</t>
  </si>
  <si>
    <t>-646811359</t>
  </si>
  <si>
    <t>https://podminky.urs.cz/item/CS_URS_2024_01/413351112</t>
  </si>
  <si>
    <t>51</t>
  </si>
  <si>
    <t>413352111</t>
  </si>
  <si>
    <t>Podpěrná konstrukce nosníků a průvlaků výšky podepření do 4 m výšky nosníku (po spodní hranu stropní desky) do 100 cm zřízení</t>
  </si>
  <si>
    <t>1741461022</t>
  </si>
  <si>
    <t>https://podminky.urs.cz/item/CS_URS_2024_01/413352111</t>
  </si>
  <si>
    <t>52</t>
  </si>
  <si>
    <t>413352112</t>
  </si>
  <si>
    <t>Podpěrná konstrukce nosníků a průvlaků výšky podepření do 4 m výšky nosníku (po spodní hranu stropní desky) do 100 cm odstranění</t>
  </si>
  <si>
    <t>1539625278</t>
  </si>
  <si>
    <t>https://podminky.urs.cz/item/CS_URS_2024_01/413352112</t>
  </si>
  <si>
    <t>53</t>
  </si>
  <si>
    <t>417321414</t>
  </si>
  <si>
    <t>Ztužující pásy a věnce z betonu železového (bez výztuže) tř. C 20/25</t>
  </si>
  <si>
    <t>1155614874</t>
  </si>
  <si>
    <t>https://podminky.urs.cz/item/CS_URS_2024_01/417321414</t>
  </si>
  <si>
    <t>40,6*0,4*0,25+40,6*0,3*0,25</t>
  </si>
  <si>
    <t>54</t>
  </si>
  <si>
    <t>417351115</t>
  </si>
  <si>
    <t>Bednění bočnic ztužujících pásů a věnců včetně vzpěr zřízení</t>
  </si>
  <si>
    <t>1850813092</t>
  </si>
  <si>
    <t>https://podminky.urs.cz/item/CS_URS_2024_01/417351115</t>
  </si>
  <si>
    <t>40,6*0,75</t>
  </si>
  <si>
    <t>55</t>
  </si>
  <si>
    <t>417351116</t>
  </si>
  <si>
    <t>Bednění bočnic ztužujících pásů a věnců včetně vzpěr odstranění</t>
  </si>
  <si>
    <t>-419906411</t>
  </si>
  <si>
    <t>https://podminky.urs.cz/item/CS_URS_2024_01/417351116</t>
  </si>
  <si>
    <t>56</t>
  </si>
  <si>
    <t>417361821</t>
  </si>
  <si>
    <t>Výztuž ztužujících pásů a věnců z betonářské oceli 10 505 (R) nebo BSt 500</t>
  </si>
  <si>
    <t>-16847432</t>
  </si>
  <si>
    <t>https://podminky.urs.cz/item/CS_URS_2024_01/417361821</t>
  </si>
  <si>
    <t>7,105*0,15</t>
  </si>
  <si>
    <t>57</t>
  </si>
  <si>
    <t>433351131</t>
  </si>
  <si>
    <t>Bednění schodnic včetně podpěrné konstrukce výšky do 4 m půdorysně přímočarých zřízení</t>
  </si>
  <si>
    <t>475617016</t>
  </si>
  <si>
    <t>https://podminky.urs.cz/item/CS_URS_2024_01/433351131</t>
  </si>
  <si>
    <t>5,5*2</t>
  </si>
  <si>
    <t>58</t>
  </si>
  <si>
    <t>433351132</t>
  </si>
  <si>
    <t>Bednění schodnic včetně podpěrné konstrukce výšky do 4 m půdorysně přímočarých odstranění</t>
  </si>
  <si>
    <t>1110153386</t>
  </si>
  <si>
    <t>https://podminky.urs.cz/item/CS_URS_2024_01/433351132</t>
  </si>
  <si>
    <t>59</t>
  </si>
  <si>
    <t>434351141</t>
  </si>
  <si>
    <t>Bednění stupňů betonovaných na podstupňové desce nebo na terénu půdorysně přímočarých zřízení</t>
  </si>
  <si>
    <t>-1753108100</t>
  </si>
  <si>
    <t>https://podminky.urs.cz/item/CS_URS_2024_01/434351141</t>
  </si>
  <si>
    <t>60</t>
  </si>
  <si>
    <t>434351142</t>
  </si>
  <si>
    <t>Bednění stupňů betonovaných na podstupňové desce nebo na terénu půdorysně přímočarých odstranění</t>
  </si>
  <si>
    <t>1345973299</t>
  </si>
  <si>
    <t>https://podminky.urs.cz/item/CS_URS_2024_01/434351142</t>
  </si>
  <si>
    <t>61</t>
  </si>
  <si>
    <t>612131101</t>
  </si>
  <si>
    <t>Podkladní a spojovací vrstva vnitřních omítaných ploch cementový postřik nanášený ručně celoplošně stěn</t>
  </si>
  <si>
    <t>1426556701</t>
  </si>
  <si>
    <t>https://podminky.urs.cz/item/CS_URS_2024_01/612131101</t>
  </si>
  <si>
    <t>131,7*2+54,96*3</t>
  </si>
  <si>
    <t>62</t>
  </si>
  <si>
    <t>612142001</t>
  </si>
  <si>
    <t>Potažení vnitřních ploch pletivem v ploše nebo pruzích, na plném podkladu sklovláknitým vtlačením do tmelu stěn</t>
  </si>
  <si>
    <t>1585337739</t>
  </si>
  <si>
    <t>https://podminky.urs.cz/item/CS_URS_2024_01/612142001</t>
  </si>
  <si>
    <t>63</t>
  </si>
  <si>
    <t>612331111</t>
  </si>
  <si>
    <t>Omítka cementová vnitřních ploch nanášená ručně jednovrstvá, tloušťky do 10 mm hrubá zatřená svislých konstrukcí stěn</t>
  </si>
  <si>
    <t>-920862732</t>
  </si>
  <si>
    <t>https://podminky.urs.cz/item/CS_URS_2024_01/612331111</t>
  </si>
  <si>
    <t>64</t>
  </si>
  <si>
    <t>612321131</t>
  </si>
  <si>
    <t>Potažení vnitřních ploch vápenocementovým štukem tloušťky do 3 mm svislých konstrukcí stěn</t>
  </si>
  <si>
    <t>1349673675</t>
  </si>
  <si>
    <t>https://podminky.urs.cz/item/CS_URS_2024_01/612321131</t>
  </si>
  <si>
    <t>65</t>
  </si>
  <si>
    <t>619995001</t>
  </si>
  <si>
    <t>Začištění omítek (s dodáním hmot) kolem oken, dveří, podlah, obkladů apod.</t>
  </si>
  <si>
    <t>-1169444918</t>
  </si>
  <si>
    <t>https://podminky.urs.cz/item/CS_URS_2024_01/619995001</t>
  </si>
  <si>
    <t>66</t>
  </si>
  <si>
    <t>622142001</t>
  </si>
  <si>
    <t>Potažení vnějších ploch pletivem v ploše nebo pruzích, na plném podkladu sklovláknitým vtlačením do tmelu stěn</t>
  </si>
  <si>
    <t>385400850</t>
  </si>
  <si>
    <t>https://podminky.urs.cz/item/CS_URS_2024_01/622142001</t>
  </si>
  <si>
    <t>42*4,15</t>
  </si>
  <si>
    <t>67</t>
  </si>
  <si>
    <t>622143004</t>
  </si>
  <si>
    <t>Montáž omítkových samolepících začišťovacích profilů pro spojení s okenním rámem</t>
  </si>
  <si>
    <t>131809923</t>
  </si>
  <si>
    <t>https://podminky.urs.cz/item/CS_URS_2024_01/622143004</t>
  </si>
  <si>
    <t>68</t>
  </si>
  <si>
    <t>59051516</t>
  </si>
  <si>
    <t>profil začišťovací PVC pro ostění vnitřních omítek</t>
  </si>
  <si>
    <t>-565569086</t>
  </si>
  <si>
    <t>69</t>
  </si>
  <si>
    <t>622151011</t>
  </si>
  <si>
    <t>Penetrační silikátový nátěr vnějších pastovitých tenkovrstvých omítek stěn</t>
  </si>
  <si>
    <t>837081436</t>
  </si>
  <si>
    <t>https://podminky.urs.cz/item/CS_URS_2024_01/622151011</t>
  </si>
  <si>
    <t>42*3,85</t>
  </si>
  <si>
    <t>70</t>
  </si>
  <si>
    <t>622151021</t>
  </si>
  <si>
    <t>Penetrační akrylátový nátěr vnějších mozaikových tenkovrstvých omítek stěn</t>
  </si>
  <si>
    <t>657922004</t>
  </si>
  <si>
    <t>https://podminky.urs.cz/item/CS_URS_2024_01/622151021</t>
  </si>
  <si>
    <t>42*0,3</t>
  </si>
  <si>
    <t>71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</si>
  <si>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</si>
  <si>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</si>
  <si>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625775797</t>
  </si>
  <si>
    <t>https://podminky.urs.cz/item/CS_URS_2024_01/622211041</t>
  </si>
  <si>
    <t>42*4,95</t>
  </si>
  <si>
    <t>72</t>
  </si>
  <si>
    <t>28375952</t>
  </si>
  <si>
    <t>deska EPS 70 fasádní λ=0,039 tl 160mm</t>
  </si>
  <si>
    <t>1422919815</t>
  </si>
  <si>
    <t>73</t>
  </si>
  <si>
    <t>28376447</t>
  </si>
  <si>
    <t>deska XPS hrana rovná a strukturovaný povrch 300kPA λ=0,035 tl 160mm</t>
  </si>
  <si>
    <t>-1592512097</t>
  </si>
  <si>
    <t>42*1,1</t>
  </si>
  <si>
    <t>74</t>
  </si>
  <si>
    <t>622252002</t>
  </si>
  <si>
    <t>Montáž profilů kontaktního zateplení lepených</t>
  </si>
  <si>
    <t>-496924257</t>
  </si>
  <si>
    <t>https://podminky.urs.cz/item/CS_URS_2024_01/622252002</t>
  </si>
  <si>
    <t>75</t>
  </si>
  <si>
    <t>63127464</t>
  </si>
  <si>
    <t>profil rohový Al 15x15mm s výztužnou tkaninou š 100mm pro ETICS</t>
  </si>
  <si>
    <t>-1603912256</t>
  </si>
  <si>
    <t>76</t>
  </si>
  <si>
    <t>59051510</t>
  </si>
  <si>
    <t>profil začišťovací s okapnicí PVC s výztužnou tkaninou pro nadpraží ETICS</t>
  </si>
  <si>
    <t>-674644161</t>
  </si>
  <si>
    <t>77</t>
  </si>
  <si>
    <t>28342205</t>
  </si>
  <si>
    <t>profil začišťovací PVC 6mm s výztužnou tkaninou pro ostění ETICS</t>
  </si>
  <si>
    <t>-901464714</t>
  </si>
  <si>
    <t>78</t>
  </si>
  <si>
    <t>622511102</t>
  </si>
  <si>
    <t>Tenkovrstvá akrylátová mozaiková jemnozrnná omítka vnějších stěn</t>
  </si>
  <si>
    <t>288374600</t>
  </si>
  <si>
    <t>https://podminky.urs.cz/item/CS_URS_2024_01/622511102</t>
  </si>
  <si>
    <t>79</t>
  </si>
  <si>
    <t>622531022</t>
  </si>
  <si>
    <t>Tenkovrstvá silikonová zrnitá omítka zrnitost 2,0 mm vnějších stěn</t>
  </si>
  <si>
    <t>-10021846</t>
  </si>
  <si>
    <t>https://podminky.urs.cz/item/CS_URS_2024_01/622531022</t>
  </si>
  <si>
    <t>80</t>
  </si>
  <si>
    <t>44932114</t>
  </si>
  <si>
    <t>přístroj hasicí ruční práškový PG 6 LE</t>
  </si>
  <si>
    <t>1934488010</t>
  </si>
  <si>
    <t>Poznámka k položce:_x000D_
dle specifikace v PD: Z1, Z2, Z3, Z4_x000D_
*Dodávka včetně montáže</t>
  </si>
  <si>
    <t>81</t>
  </si>
  <si>
    <t>941211111</t>
  </si>
  <si>
    <t>Montáž lešení řadového rámového lehkého zatížení do 200 kg/m2 š přes 0,6 do 0,9 m v do 10 m</t>
  </si>
  <si>
    <t>1813838925</t>
  </si>
  <si>
    <t>https://podminky.urs.cz/item/CS_URS_2024_01/941211111</t>
  </si>
  <si>
    <t>Poznámka k položce:_x000D_
Uvažováno také pro použití při montáži nového KZS</t>
  </si>
  <si>
    <t>42*6</t>
  </si>
  <si>
    <t>82</t>
  </si>
  <si>
    <t>941211211</t>
  </si>
  <si>
    <t>Příplatek k lešení řadovému rámovému lehkému š 0,9 m v přes 10 do 25 m za první a ZKD den použití</t>
  </si>
  <si>
    <t>-1551395419</t>
  </si>
  <si>
    <t>https://podminky.urs.cz/item/CS_URS_2024_01/941211211</t>
  </si>
  <si>
    <t>252*60</t>
  </si>
  <si>
    <t>83</t>
  </si>
  <si>
    <t>941211811</t>
  </si>
  <si>
    <t>Demontáž lešení řadového rámového lehkého zatížení do 200 kg/m2 š přes 0,6 do 0,9 m v do 10 m</t>
  </si>
  <si>
    <t>1607399409</t>
  </si>
  <si>
    <t>https://podminky.urs.cz/item/CS_URS_2024_01/941211811</t>
  </si>
  <si>
    <t>84</t>
  </si>
  <si>
    <t>944511111</t>
  </si>
  <si>
    <t>Montáž ochranné sítě z textilie z umělých vláken</t>
  </si>
  <si>
    <t>-237625083</t>
  </si>
  <si>
    <t>https://podminky.urs.cz/item/CS_URS_2024_01/944511111</t>
  </si>
  <si>
    <t>85</t>
  </si>
  <si>
    <t>944511211</t>
  </si>
  <si>
    <t>Příplatek k ochranné síti za první a ZKD den použití</t>
  </si>
  <si>
    <t>1560062228</t>
  </si>
  <si>
    <t>https://podminky.urs.cz/item/CS_URS_2024_01/944511211</t>
  </si>
  <si>
    <t>86</t>
  </si>
  <si>
    <t>949101111</t>
  </si>
  <si>
    <t>Lešení pomocné pracovní pro objekty pozemních staveb pro zatížení do 150 kg/m2, o výšce lešeňové podlahy do 1,9 m</t>
  </si>
  <si>
    <t>-1523294554</t>
  </si>
  <si>
    <t>https://podminky.urs.cz/item/CS_URS_2024_01/949101111</t>
  </si>
  <si>
    <t>84,03</t>
  </si>
  <si>
    <t>87</t>
  </si>
  <si>
    <t>953311125</t>
  </si>
  <si>
    <t>Vložky svislé (z TI) do dilatačních spár včetně dodání a osazení, tl. 65 mm</t>
  </si>
  <si>
    <t>-1913771548</t>
  </si>
  <si>
    <t>https://podminky.urs.cz/item/CS_URS_2024_01/953311125</t>
  </si>
  <si>
    <t>88</t>
  </si>
  <si>
    <t>953334423</t>
  </si>
  <si>
    <t>Těsnící plech do pracovních spar betonových konstrukcí horizontálních i vertikálních (podlaha - zeď, zeď - strop a technologických) délky do 2,5 m s nožičkou s bitumenovým povrchem oboustranným, šířky 160 mm</t>
  </si>
  <si>
    <t>-1098114842</t>
  </si>
  <si>
    <t>https://podminky.urs.cz/item/CS_URS_2024_01/953334423</t>
  </si>
  <si>
    <t>(2*75+15)*1,2</t>
  </si>
  <si>
    <t>89</t>
  </si>
  <si>
    <t>953961112</t>
  </si>
  <si>
    <t>Kotva chemická s vyvrtáním otvoru do betonu, železobetonu nebo tvrdého kamene tmel, velikost M 12, hloubka 200 mm</t>
  </si>
  <si>
    <t>969223227</t>
  </si>
  <si>
    <t>https://podminky.urs.cz/item/CS_URS_2024_01/953961112</t>
  </si>
  <si>
    <t>1000+100</t>
  </si>
  <si>
    <t>90</t>
  </si>
  <si>
    <t>953961113</t>
  </si>
  <si>
    <t>Kotva chemická s vyvrtáním otvoru do betonu, železobetonu nebo tvrdého kamene tmel, velikost M 12, hloubka 250 mm</t>
  </si>
  <si>
    <t>1957306146</t>
  </si>
  <si>
    <t>https://podminky.urs.cz/item/CS_URS_2024_01/953961113</t>
  </si>
  <si>
    <t>91</t>
  </si>
  <si>
    <t>953961114</t>
  </si>
  <si>
    <t>Kotva chemická s vyvrtáním otvoru do betonu, železobetonu nebo tvrdého kamene tmel, velikost M 16, hloubka 250 mm</t>
  </si>
  <si>
    <t>-2043864472</t>
  </si>
  <si>
    <t>https://podminky.urs.cz/item/CS_URS_2024_01/953961114</t>
  </si>
  <si>
    <t>92</t>
  </si>
  <si>
    <t>953965122</t>
  </si>
  <si>
    <t>Kotva chemická s vyvrtáním otvoru kotevní šrouby pro chemické kotvy, velikost M 12, délka 220 mm</t>
  </si>
  <si>
    <t>1747981103</t>
  </si>
  <si>
    <t>https://podminky.urs.cz/item/CS_URS_2024_01/953965122</t>
  </si>
  <si>
    <t>93</t>
  </si>
  <si>
    <t>953965123</t>
  </si>
  <si>
    <t>Kotva chemická s vyvrtáním otvoru kotevní šrouby pro chemické kotvy, velikost M 12, délka 260 mm</t>
  </si>
  <si>
    <t>-1511953018</t>
  </si>
  <si>
    <t>https://podminky.urs.cz/item/CS_URS_2024_01/953965123</t>
  </si>
  <si>
    <t>94</t>
  </si>
  <si>
    <t>953965132</t>
  </si>
  <si>
    <t>Kotva chemická s vyvrtáním otvoru kotevní šrouby pro chemické kotvy, velikost M 16, délka 260 mm</t>
  </si>
  <si>
    <t>249464469</t>
  </si>
  <si>
    <t>https://podminky.urs.cz/item/CS_URS_2024_01/953965132</t>
  </si>
  <si>
    <t>95</t>
  </si>
  <si>
    <t>985112113</t>
  </si>
  <si>
    <t>Odsekání degradovaného betonu stěn, tloušťky přes 30 do 50 mm</t>
  </si>
  <si>
    <t>-724852141</t>
  </si>
  <si>
    <t>https://podminky.urs.cz/item/CS_URS_2024_01/985112113</t>
  </si>
  <si>
    <t>Poznámka k položce:_x000D_
180,00m2 - Bazénová vana_x000D_
260,03m2 - Koridor</t>
  </si>
  <si>
    <t>180+260,03</t>
  </si>
  <si>
    <t>96</t>
  </si>
  <si>
    <t>985113191</t>
  </si>
  <si>
    <t>Pemrlování povrchu betonu Příplatek k cenám za práci ve stísněném prostoru</t>
  </si>
  <si>
    <t>1561481174</t>
  </si>
  <si>
    <t>https://podminky.urs.cz/item/CS_URS_2024_01/985113191</t>
  </si>
  <si>
    <t>97</t>
  </si>
  <si>
    <t>985121122</t>
  </si>
  <si>
    <t>Tryskání degradovaného betonu stěn, rubu kleneb a podlah vodou pod tlakem přes 300 do 1 250 barů</t>
  </si>
  <si>
    <t>-1899192325</t>
  </si>
  <si>
    <t>https://podminky.urs.cz/item/CS_URS_2024_01/985121122</t>
  </si>
  <si>
    <t>98</t>
  </si>
  <si>
    <t>985131311</t>
  </si>
  <si>
    <t>Očištění ploch stěn, rubu kleneb a podlah ruční dočištění ocelovými kartáči</t>
  </si>
  <si>
    <t>506782795</t>
  </si>
  <si>
    <t>https://podminky.urs.cz/item/CS_URS_2024_01/985131311</t>
  </si>
  <si>
    <t>99</t>
  </si>
  <si>
    <t>985139111</t>
  </si>
  <si>
    <t>Očištění ploch Příplatek k cenám za práci ve stísněném prostoru</t>
  </si>
  <si>
    <t>-1276381608</t>
  </si>
  <si>
    <t>https://podminky.urs.cz/item/CS_URS_2024_01/985139111</t>
  </si>
  <si>
    <t>100</t>
  </si>
  <si>
    <t>985323111</t>
  </si>
  <si>
    <t>Spojovací můstek reprofilovaného betonu na cementové bázi, tloušťky 1 mm</t>
  </si>
  <si>
    <t>-1108216724</t>
  </si>
  <si>
    <t>https://podminky.urs.cz/item/CS_URS_2024_01/985323111</t>
  </si>
  <si>
    <t>101</t>
  </si>
  <si>
    <t>985323911</t>
  </si>
  <si>
    <t>Spojovací můstek reprofilovaného betonu Příplatek k cenám za práci ve stísněném prostoru</t>
  </si>
  <si>
    <t>885510198</t>
  </si>
  <si>
    <t>https://podminky.urs.cz/item/CS_URS_2024_01/985323911</t>
  </si>
  <si>
    <t>102</t>
  </si>
  <si>
    <t>985511113.LBC</t>
  </si>
  <si>
    <t>Stříkaný beton stěn Torkret 150 ze suché směsi pevnosti min. 30 MPa tl 50 mm</t>
  </si>
  <si>
    <t>1013526505</t>
  </si>
  <si>
    <t>https://podminky.urs.cz/item/CS_URS_2024_01/985511113.LBC</t>
  </si>
  <si>
    <t>Poznámka k položce:_x000D_
C30/37, XC4, XD1_x000D_
180,00m2 - Bazénová vana_x000D_
260,03m2 - Koridor</t>
  </si>
  <si>
    <t>711</t>
  </si>
  <si>
    <t>Izolace proti vodě, vlhkosti a plynům</t>
  </si>
  <si>
    <t>103</t>
  </si>
  <si>
    <t>711111001</t>
  </si>
  <si>
    <t>Provedení izolace proti zemní vlhkosti natěradly a tmely za studena na ploše vodorovné V nátěrem penetračním</t>
  </si>
  <si>
    <t>-1297424668</t>
  </si>
  <si>
    <t>https://podminky.urs.cz/item/CS_URS_2024_01/711111001</t>
  </si>
  <si>
    <t>325+95+1027+89</t>
  </si>
  <si>
    <t>104</t>
  </si>
  <si>
    <t>711112001</t>
  </si>
  <si>
    <t>Provedení izolace proti zemní vlhkosti natěradly a tmely za studena na ploše svislé S nátěrem penetračním</t>
  </si>
  <si>
    <t>-164253414</t>
  </si>
  <si>
    <t>https://podminky.urs.cz/item/CS_URS_2024_01/711112001</t>
  </si>
  <si>
    <t>105*3,5</t>
  </si>
  <si>
    <t>105</t>
  </si>
  <si>
    <t>11163150</t>
  </si>
  <si>
    <t>lak penetrační asfaltový</t>
  </si>
  <si>
    <t>-1152946619</t>
  </si>
  <si>
    <t>0,001*((1536+367,5)/2)</t>
  </si>
  <si>
    <t>106</t>
  </si>
  <si>
    <t>711141559</t>
  </si>
  <si>
    <t>Provedení izolace proti zemní vlhkosti pásy přitavením NAIP na ploše vodorovné V</t>
  </si>
  <si>
    <t>-448642519</t>
  </si>
  <si>
    <t>https://podminky.urs.cz/item/CS_URS_2024_01/711141559</t>
  </si>
  <si>
    <t>787+787</t>
  </si>
  <si>
    <t>1021+1021</t>
  </si>
  <si>
    <t>1032+1032</t>
  </si>
  <si>
    <t>107</t>
  </si>
  <si>
    <t>62853004</t>
  </si>
  <si>
    <t>pás asfaltový natavitelný modifikovaný SBS s vložkou ze skleněné tkaniny a spalitelnou PE fólií nebo jemnozrnným minerálním posypem na horním povrchu tl 4,0mm</t>
  </si>
  <si>
    <t>-901590160</t>
  </si>
  <si>
    <t>1,3*(420+367)</t>
  </si>
  <si>
    <t>1,3*(1027+89-95)</t>
  </si>
  <si>
    <t>1,3*(1032)</t>
  </si>
  <si>
    <t>108</t>
  </si>
  <si>
    <t>62833158</t>
  </si>
  <si>
    <t>pás asfaltový natavitelný oxidovaný s vložkou ze skleněné tkaniny typu G200, s jemnozrnným minerálním posypem tl 4,0mm</t>
  </si>
  <si>
    <t>-843785368</t>
  </si>
  <si>
    <t>109</t>
  </si>
  <si>
    <t>711142559</t>
  </si>
  <si>
    <t>Provedení izolace proti zemní vlhkosti pásy přitavením NAIP na ploše svislé S</t>
  </si>
  <si>
    <t>-294864829</t>
  </si>
  <si>
    <t>https://podminky.urs.cz/item/CS_URS_2024_01/711142559</t>
  </si>
  <si>
    <t>110</t>
  </si>
  <si>
    <t>711161212</t>
  </si>
  <si>
    <t>Izolace proti zemní vlhkosti a beztlakové vodě nopovými fóliemi na ploše svislé S vrstva ochranná, odvětrávací a drenážní výška nopku 8,0 mm, tl. fólie do 0,6 mm</t>
  </si>
  <si>
    <t>864325098</t>
  </si>
  <si>
    <t>https://podminky.urs.cz/item/CS_URS_2024_01/711161212</t>
  </si>
  <si>
    <t>50*4</t>
  </si>
  <si>
    <t>111</t>
  </si>
  <si>
    <t>69311081</t>
  </si>
  <si>
    <t>geotextilie netkaná separační, ochranná, filtrační, drenážní PES 300g/m2</t>
  </si>
  <si>
    <t>-604112005</t>
  </si>
  <si>
    <t>112</t>
  </si>
  <si>
    <t>711161384</t>
  </si>
  <si>
    <t>Izolace proti zemní vlhkosti nopovou fólií ukončení provětrávací lištou</t>
  </si>
  <si>
    <t>1975319927</t>
  </si>
  <si>
    <t>https://podminky.urs.cz/item/CS_URS_2024_01/711161384</t>
  </si>
  <si>
    <t>113</t>
  </si>
  <si>
    <t>28323009.1</t>
  </si>
  <si>
    <t>lišta ukončovací pro drenážní fólie profilované</t>
  </si>
  <si>
    <t>-105317255</t>
  </si>
  <si>
    <t>712</t>
  </si>
  <si>
    <t>Povlakové krytiny</t>
  </si>
  <si>
    <t>114</t>
  </si>
  <si>
    <t>712363604</t>
  </si>
  <si>
    <t xml:space="preserve">Provedení povlakové krytiny střech plochých do 10° s mechanicky kotvenou izolací včetně položení fólie a horkovzdušného svaření, budovy výšky do 18 m, kotvené do dřeva </t>
  </si>
  <si>
    <t>-1627376342</t>
  </si>
  <si>
    <t>https://podminky.urs.cz/item/CS_URS_2024_01/712363604</t>
  </si>
  <si>
    <t>Poznámka k položce:_x000D_
včetně dodávky a montáže lišt</t>
  </si>
  <si>
    <t>9,9*11,6</t>
  </si>
  <si>
    <t>115</t>
  </si>
  <si>
    <t>28322064</t>
  </si>
  <si>
    <t>fólie hydroizolační střešní mPVC mechanicky kotvená tl 1,5mm se zvýšenou požární odolností</t>
  </si>
  <si>
    <t>-1912812056</t>
  </si>
  <si>
    <t>Poznámka k položce:_x000D_
BroofT3</t>
  </si>
  <si>
    <t>114,84*1,3</t>
  </si>
  <si>
    <t>116</t>
  </si>
  <si>
    <t>771591257</t>
  </si>
  <si>
    <t>Montáž těsnící manžety pro postup potrubí</t>
  </si>
  <si>
    <t>1416486404</t>
  </si>
  <si>
    <t>https://podminky.urs.cz/item/CS_URS_2024_01/771591257</t>
  </si>
  <si>
    <t>713</t>
  </si>
  <si>
    <t>Izolace tepelné</t>
  </si>
  <si>
    <t>117</t>
  </si>
  <si>
    <t>713111111</t>
  </si>
  <si>
    <t>Montáž tepelné izolace stropů rohožemi, pásy, dílci, deskami, bloky (izolační materiál ve specifikaci) vrchem bez překrytí lepenkou kladenými volně</t>
  </si>
  <si>
    <t>2100871738</t>
  </si>
  <si>
    <t>https://podminky.urs.cz/item/CS_URS_2024_01/713111111</t>
  </si>
  <si>
    <t>118</t>
  </si>
  <si>
    <t>28375990</t>
  </si>
  <si>
    <t>deska EPS 150 pro konstrukce s vysokým zatížením λ=0,035 tl 140mm</t>
  </si>
  <si>
    <t>-1380824669</t>
  </si>
  <si>
    <t>119</t>
  </si>
  <si>
    <t>28375915</t>
  </si>
  <si>
    <t>deska EPS 150 pro konstrukce s vysokým zatížením λ=0,035 tl 120mm</t>
  </si>
  <si>
    <t>631458471</t>
  </si>
  <si>
    <t>120</t>
  </si>
  <si>
    <t>713141311</t>
  </si>
  <si>
    <t>Montáž tepelné izolace střech plochých spádovými klíny v ploše kladenými volně</t>
  </si>
  <si>
    <t>1262951736</t>
  </si>
  <si>
    <t>https://podminky.urs.cz/item/CS_URS_2024_01/713141311</t>
  </si>
  <si>
    <t>121</t>
  </si>
  <si>
    <t>28376142</t>
  </si>
  <si>
    <t>klín izolační spád do 5% EPS 150</t>
  </si>
  <si>
    <t>-2103609579</t>
  </si>
  <si>
    <t>105*0,05</t>
  </si>
  <si>
    <t>762</t>
  </si>
  <si>
    <t>Konstrukce tesařské</t>
  </si>
  <si>
    <t>122</t>
  </si>
  <si>
    <t>762341420</t>
  </si>
  <si>
    <t>Montáž bednění střech střešních žlabů s vytvořením spádu dna z fošen hrubých</t>
  </si>
  <si>
    <t>-487702821</t>
  </si>
  <si>
    <t>https://podminky.urs.cz/item/CS_URS_2024_01/762341420</t>
  </si>
  <si>
    <t>123</t>
  </si>
  <si>
    <t>60556107</t>
  </si>
  <si>
    <t>řezivo bukové sušené tl 60mm</t>
  </si>
  <si>
    <t>767482425</t>
  </si>
  <si>
    <t>6,435*0,06</t>
  </si>
  <si>
    <t>124</t>
  </si>
  <si>
    <t>762395000</t>
  </si>
  <si>
    <t>Spojovací prostředky krovů, bednění a laťování, nadstřešních konstrukcí svorníky, prkna, hřebíky, pásová ocel, vruty</t>
  </si>
  <si>
    <t>80828470</t>
  </si>
  <si>
    <t>https://podminky.urs.cz/item/CS_URS_2024_01/762395000</t>
  </si>
  <si>
    <t>764</t>
  </si>
  <si>
    <t>Konstrukce klempířské</t>
  </si>
  <si>
    <t>125</t>
  </si>
  <si>
    <t>19112357</t>
  </si>
  <si>
    <t>plech poplastovaný „leskle válcovaný“ svitek, tl 0,7mm</t>
  </si>
  <si>
    <t>-282458024</t>
  </si>
  <si>
    <t>Poznámka k položce:_x000D_
barevný odstín - šedá</t>
  </si>
  <si>
    <t>126</t>
  </si>
  <si>
    <t>764001114</t>
  </si>
  <si>
    <t>Montáž podkladního plechu rozvinuté šířky do 400 mm</t>
  </si>
  <si>
    <t>-1829394823</t>
  </si>
  <si>
    <t>https://podminky.urs.cz/item/CS_URS_2024_01/764001114</t>
  </si>
  <si>
    <t>127</t>
  </si>
  <si>
    <t>764202134</t>
  </si>
  <si>
    <t>Montáž oplechování střešních prvků okapu okapovým plechem rovným - okapničky</t>
  </si>
  <si>
    <t>-2048828118</t>
  </si>
  <si>
    <t>https://podminky.urs.cz/item/CS_URS_2024_01/764202134</t>
  </si>
  <si>
    <t>128</t>
  </si>
  <si>
    <t>764212632</t>
  </si>
  <si>
    <t>Oplechování střešních prvků z pozinkovaného plechu s povrchovou úpravou štítu závětrnou lištou rš 200 mm</t>
  </si>
  <si>
    <t>-610476916</t>
  </si>
  <si>
    <t>https://podminky.urs.cz/item/CS_URS_2024_01/764212632</t>
  </si>
  <si>
    <t>Poznámka k položce:_x000D_
Specifikace dle PD: K3</t>
  </si>
  <si>
    <t>129</t>
  </si>
  <si>
    <t>764222434</t>
  </si>
  <si>
    <t>Oplechování střešních prvků z poplastovaného plechu okapu okapovým plechem střechy rovné rš 330 mm</t>
  </si>
  <si>
    <t>-1059299568</t>
  </si>
  <si>
    <t>https://podminky.urs.cz/item/CS_URS_2024_01/764222434</t>
  </si>
  <si>
    <t>130</t>
  </si>
  <si>
    <t>764501103</t>
  </si>
  <si>
    <t>Montáž žlabu podokapního půlkruhového žlabu</t>
  </si>
  <si>
    <t>1600967516</t>
  </si>
  <si>
    <t>https://podminky.urs.cz/item/CS_URS_2024_01/764501103</t>
  </si>
  <si>
    <t>Poznámka k položce:_x000D_
specifikace obsahu položky včetně dodávky přidruženého materiálu dle PD:  K1</t>
  </si>
  <si>
    <t>131</t>
  </si>
  <si>
    <t>55348812</t>
  </si>
  <si>
    <t>žlab podokapní půlkulatý TiZn „leskle válcovaný“ rš 333mm tl 0,7mm</t>
  </si>
  <si>
    <t>1961505772</t>
  </si>
  <si>
    <t>Poznámka k položce:_x000D_
specifikace obsahu položky dle PD: K1</t>
  </si>
  <si>
    <t>132</t>
  </si>
  <si>
    <t>764501104</t>
  </si>
  <si>
    <t>Montáž žlabu podokapního půlkruhového čela</t>
  </si>
  <si>
    <t>-1627924544</t>
  </si>
  <si>
    <t>https://podminky.urs.cz/item/CS_URS_2024_01/764501104</t>
  </si>
  <si>
    <t>133</t>
  </si>
  <si>
    <t>55349142</t>
  </si>
  <si>
    <t>čelo kulové pro půlkulatý žlab TiZn „leskle válcovaný“ rš 333mm</t>
  </si>
  <si>
    <t>510287313</t>
  </si>
  <si>
    <t>134</t>
  </si>
  <si>
    <t>764501105</t>
  </si>
  <si>
    <t>Montáž žlabu podokapního půlkruhového háku</t>
  </si>
  <si>
    <t>-1176718438</t>
  </si>
  <si>
    <t>https://podminky.urs.cz/item/CS_URS_2024_01/764501105</t>
  </si>
  <si>
    <t>135</t>
  </si>
  <si>
    <t>55348910</t>
  </si>
  <si>
    <t>hák žlabový půlkulatý opláštěný TiZn „leskle válcovaný“ rš 333mm</t>
  </si>
  <si>
    <t>-440200985</t>
  </si>
  <si>
    <t>136</t>
  </si>
  <si>
    <t>764508131</t>
  </si>
  <si>
    <t>Montáž svodu kruhového, průměru svodu vč. tvarovek</t>
  </si>
  <si>
    <t>771103456</t>
  </si>
  <si>
    <t>https://podminky.urs.cz/item/CS_URS_2024_01/764508131</t>
  </si>
  <si>
    <t>Poznámka k položce:_x000D_
specifikace obsahu položky včetně dodávky přidruženého materiálu dle PD: K2</t>
  </si>
  <si>
    <t>137</t>
  </si>
  <si>
    <t>55349325</t>
  </si>
  <si>
    <t>svod kruhový TiZn „leskle válcovaný“ tl 0,7mm D 120mm, vč. tvarovek a příslušenství</t>
  </si>
  <si>
    <t>-548980982</t>
  </si>
  <si>
    <t xml:space="preserve">Poznámka k položce:_x000D_
specifikace obsahu položky dle PD: K2_x000D_
</t>
  </si>
  <si>
    <t>767</t>
  </si>
  <si>
    <t>Konstrukce zámečnické</t>
  </si>
  <si>
    <t>138</t>
  </si>
  <si>
    <t>767163121</t>
  </si>
  <si>
    <t>Montáž kompletního kovového (nerez) zábradlí přímého z dílců v rovině kotveného do betonu</t>
  </si>
  <si>
    <t>988001774</t>
  </si>
  <si>
    <t>https://podminky.urs.cz/item/CS_URS_2024_01/767163121</t>
  </si>
  <si>
    <t>Poznámka k položce:_x000D_
Specifikace obsahu položky dle PD: Z4</t>
  </si>
  <si>
    <t>139</t>
  </si>
  <si>
    <t>55342285</t>
  </si>
  <si>
    <t>zábradlí nerezová, h=900mm</t>
  </si>
  <si>
    <t>-1648889625</t>
  </si>
  <si>
    <t>140</t>
  </si>
  <si>
    <t>767165111</t>
  </si>
  <si>
    <t>D+M nerezového madla z trubek nebo tenkostěnných profilů šroubováním</t>
  </si>
  <si>
    <t>632954636</t>
  </si>
  <si>
    <t>https://podminky.urs.cz/item/CS_URS_2024_01/767165111</t>
  </si>
  <si>
    <t>Poznámka k položce:_x000D_
Specifikace obsahu položky dle PD: Z3</t>
  </si>
  <si>
    <t>141</t>
  </si>
  <si>
    <t>767652220</t>
  </si>
  <si>
    <t>Montáž vrat garážových nebo průmyslových otvíravých, plochy přes 6 do 9 m2</t>
  </si>
  <si>
    <t>-760222432</t>
  </si>
  <si>
    <t>https://podminky.urs.cz/item/CS_URS_2024_01/767652220</t>
  </si>
  <si>
    <t>Poznámka k položce:_x000D_
Specifikace obsahu položky dle PD: AL1</t>
  </si>
  <si>
    <t>142</t>
  </si>
  <si>
    <t>55344635</t>
  </si>
  <si>
    <t>vrata hliníková 2,75x3,0m 2 křídlová otočná s rámem</t>
  </si>
  <si>
    <t>1825870884</t>
  </si>
  <si>
    <t>143</t>
  </si>
  <si>
    <t>767835001</t>
  </si>
  <si>
    <t>Montáž výrobků z kompozitů nástěnného žebříku bez ochranného koše, kotveného do zdiva</t>
  </si>
  <si>
    <t>1995091583</t>
  </si>
  <si>
    <t>https://podminky.urs.cz/item/CS_URS_2024_01/767835001</t>
  </si>
  <si>
    <t>Poznámka k položce:_x000D_
Specifikace obsahu položky dle PD: Z1</t>
  </si>
  <si>
    <t>144</t>
  </si>
  <si>
    <t>63126082</t>
  </si>
  <si>
    <t>žebřík nástěnný kompozitní nástěnný 50x50/400mm</t>
  </si>
  <si>
    <t>-977517901</t>
  </si>
  <si>
    <t>145</t>
  </si>
  <si>
    <t>775429121</t>
  </si>
  <si>
    <t>Montáž lišty přechodové (vyrovnávací) připevněné vruty</t>
  </si>
  <si>
    <t>-844393197</t>
  </si>
  <si>
    <t>https://podminky.urs.cz/item/CS_URS_2024_01/775429121</t>
  </si>
  <si>
    <t>146</t>
  </si>
  <si>
    <t>59054130</t>
  </si>
  <si>
    <t>profil přechodový nerezový 35mm</t>
  </si>
  <si>
    <t>-225391490</t>
  </si>
  <si>
    <t>Poznámka k položce:_x000D_
specifikace položky dle PD: AL2</t>
  </si>
  <si>
    <t>2,75*1,08 'Přepočtené koeficientem množství</t>
  </si>
  <si>
    <t>783</t>
  </si>
  <si>
    <t>Dokončovací práce - nátěry</t>
  </si>
  <si>
    <t>147</t>
  </si>
  <si>
    <t>783901551</t>
  </si>
  <si>
    <t>Příprava podkladu betonových podlah před provedením nátěru omytím tlakovou vodou</t>
  </si>
  <si>
    <t>-1429256937</t>
  </si>
  <si>
    <t>https://podminky.urs.cz/item/CS_URS_2024_01/783901551</t>
  </si>
  <si>
    <t>148</t>
  </si>
  <si>
    <t>783913171</t>
  </si>
  <si>
    <t>Penetrační nátěr betonových podlah hrubých syntetický</t>
  </si>
  <si>
    <t>-1615843333</t>
  </si>
  <si>
    <t>https://podminky.urs.cz/item/CS_URS_2024_01/783913171</t>
  </si>
  <si>
    <t>149</t>
  </si>
  <si>
    <t>783917161</t>
  </si>
  <si>
    <t>Krycí (uzavírací) nátěr betonových podlah dvojnásobný syntetický</t>
  </si>
  <si>
    <t>-186738162</t>
  </si>
  <si>
    <t>https://podminky.urs.cz/item/CS_URS_2024_01/783917161</t>
  </si>
  <si>
    <t>150</t>
  </si>
  <si>
    <t>24612002</t>
  </si>
  <si>
    <t>hmota nátěrová syntetická na beton</t>
  </si>
  <si>
    <t>kg</t>
  </si>
  <si>
    <t>-2033046862</t>
  </si>
  <si>
    <t>Poznámka k položce:_x000D_
* jednosložková cementová membrána, určená pro ochranu a hydroizolaci betonu. Odolnost proti obrusu AR1. Pro tloušťku vrstvy 1,0mm.</t>
  </si>
  <si>
    <t>174,94+84,03+15*2</t>
  </si>
  <si>
    <t>Práce a dodávky M</t>
  </si>
  <si>
    <t>21-M</t>
  </si>
  <si>
    <t>Elektromontáže</t>
  </si>
  <si>
    <t>151</t>
  </si>
  <si>
    <t>210204002</t>
  </si>
  <si>
    <t>Montáž stožárů osvětlení parkových ocelových</t>
  </si>
  <si>
    <t>1774030152</t>
  </si>
  <si>
    <t>https://podminky.urs.cz/item/CS_URS_2024_01/210204002</t>
  </si>
  <si>
    <t>Poznámka k položce:_x000D_
Specifikace obsahu položky dle PD: výkres č. D.1.1.b_118, součástí dodávky jsou veškeré specifikace uvedeny na výkrese</t>
  </si>
  <si>
    <t>152</t>
  </si>
  <si>
    <t>RMAT0003</t>
  </si>
  <si>
    <t>Stožár parkový se svítidlem a zapojením</t>
  </si>
  <si>
    <t>-982446697</t>
  </si>
  <si>
    <t>03 - Dlažba</t>
  </si>
  <si>
    <t>636311133</t>
  </si>
  <si>
    <t>Kladení dlažby z betonových dlaždic na sucho na terče z umělé hmoty o rozměru dlažby 60x40 cm, o výšce terče přes 70 do 100 mm</t>
  </si>
  <si>
    <t>812820402</t>
  </si>
  <si>
    <t>https://podminky.urs.cz/item/CS_URS_2024_01/636311133</t>
  </si>
  <si>
    <t>1027+5</t>
  </si>
  <si>
    <t>Pol173</t>
  </si>
  <si>
    <t>Šedá dlažba na terče, 60x40 cm, tl. 27 mm, R11B, tryskaná - NUTNÁ 1 ŠARŽE VÝROBKU</t>
  </si>
  <si>
    <t>683451383</t>
  </si>
  <si>
    <t>https://podminky.urs.cz/item/CS_URS_2024_01/Pol173</t>
  </si>
  <si>
    <t>Poznámka k položce:_x000D_
* Mrazuvzdorná exteriérová dlažba z vibrovaného betonu jedné šarže_x000D_
* světle šedý odstín, tryskaná_x000D_
* jmenovitý rozměr 60x40 cm, tl. 27 mm, R11B_x000D_
* umístění na terče_x000D_
* 15% prořez</t>
  </si>
  <si>
    <t>Pol174</t>
  </si>
  <si>
    <t>Terče pod dlažbu, nastavitelné (potřebné - dle situace)</t>
  </si>
  <si>
    <t>254270209</t>
  </si>
  <si>
    <t>https://podminky.urs.cz/item/CS_URS_2024_01/Pol174</t>
  </si>
  <si>
    <t>Poznámka k položce:_x000D_
* Nastavitelné terče pod dlažbu s větší styčnou plochou a středovým terčíkem se čtyřmi závitovými šrouby v rozích, nastavitelné, umístění do rohů a doprostřed dlaždice (potřebné - dle situace)</t>
  </si>
  <si>
    <t>Pol175</t>
  </si>
  <si>
    <t>Hliníkový ukončovací C profil + L klip pro přechody mezi zpevněnými plochami v šedé barvě, tl. 1 mm, celková délka 58,98m, 30ks po 2000mm</t>
  </si>
  <si>
    <t>-718824128</t>
  </si>
  <si>
    <t>https://podminky.urs.cz/item/CS_URS_2024_01/Pol175</t>
  </si>
  <si>
    <t>Pol176</t>
  </si>
  <si>
    <t>Hliníkový ukončovací C profil + L klip pro ukončení dlažby na terčích v šedé barvě, tl. 1 mm, celková délka 525,92 m, 263ks po 2000mm</t>
  </si>
  <si>
    <t>-1362430716</t>
  </si>
  <si>
    <t>https://podminky.urs.cz/item/CS_URS_2024_01/Pol176</t>
  </si>
  <si>
    <t>Pol2</t>
  </si>
  <si>
    <t>Šedá dlažba na terče, 60x40 cm, tl. 27 mm, R11B, tryskaná - NUTNÁ 1 ŠARŽE VÝROBKU - pro uskladnění</t>
  </si>
  <si>
    <t>1549184881</t>
  </si>
  <si>
    <t>https://podminky.urs.cz/item/CS_URS_2024_01/Pol2</t>
  </si>
  <si>
    <t>Poznámka k položce:_x000D_
* Mrazuvzdorná exteriérová dlažba z vibrovaného betonu jedné šarže_x000D_
* světle šedý odstín, tryskaná_x000D_
* jmenovitý rozměr 60x40 cm, tl. 27 mm, R11B_x000D_
* umístění na terče_x000D_
* POUZE DODÁVKA DLAŽDIC PRO USKLADNĚNÍ</t>
  </si>
  <si>
    <t>Pol4</t>
  </si>
  <si>
    <t>Terče pod dlažbu, nastavitelné - pro uskladnění</t>
  </si>
  <si>
    <t>-1538521798</t>
  </si>
  <si>
    <t>https://podminky.urs.cz/item/CS_URS_2024_01/Pol4</t>
  </si>
  <si>
    <t>04 - Bazén, Vířivky, Brouzdaliště, Technologie</t>
  </si>
  <si>
    <t>Soupis:</t>
  </si>
  <si>
    <t>04.1 - Nerezový bazén, Technologie</t>
  </si>
  <si>
    <t>D1 - Nerezový bazén</t>
  </si>
  <si>
    <t>D2 - Technologie úpravy vody pro plavecký bazén</t>
  </si>
  <si>
    <t>D1</t>
  </si>
  <si>
    <t>Nerezový bazén</t>
  </si>
  <si>
    <t>Pol5</t>
  </si>
  <si>
    <t>Těleso bazénu včetně nerezového protiskluzného dna a přelivového žlábku po celém obvodu</t>
  </si>
  <si>
    <t>kpl</t>
  </si>
  <si>
    <t>Pol6</t>
  </si>
  <si>
    <t>Nerezový izolační profil</t>
  </si>
  <si>
    <t>Pol7</t>
  </si>
  <si>
    <t>Dnový kanál s protiskluzovou úpravou</t>
  </si>
  <si>
    <t>Pol8</t>
  </si>
  <si>
    <t>Zapuštěný žebřík se 3 výškovými stupni, šířka 600mm, leštěná madla</t>
  </si>
  <si>
    <t>ks</t>
  </si>
  <si>
    <t>Pol9</t>
  </si>
  <si>
    <t>Vstupní nerezové schodiště, šířka 1150mm; 7 stupňů; včetně broušeného nerez. zábradlí z obou stran</t>
  </si>
  <si>
    <t>Pol10</t>
  </si>
  <si>
    <t>Odtok z přelivného žlábku</t>
  </si>
  <si>
    <t>Pol11</t>
  </si>
  <si>
    <t>Lapač hrubých nečistot v odtoku ze žlábku</t>
  </si>
  <si>
    <t>Pol12</t>
  </si>
  <si>
    <t>Vlnolam ve žlábku</t>
  </si>
  <si>
    <t>Pol13</t>
  </si>
  <si>
    <t>Roštnice PP, přímá, barva bílá, šíře 295mm</t>
  </si>
  <si>
    <t>Pol14</t>
  </si>
  <si>
    <t>Roštnice designová rohová, barva bílá, šíře 295mm</t>
  </si>
  <si>
    <t>Pol15</t>
  </si>
  <si>
    <t>Tryska pro měření chlóru ve stěně bazénu</t>
  </si>
  <si>
    <t>Pol16</t>
  </si>
  <si>
    <t>Dnová výpust / dnové přisávání</t>
  </si>
  <si>
    <t>Pol17</t>
  </si>
  <si>
    <t>Informační a zákazový piktogram</t>
  </si>
  <si>
    <t>Pol18</t>
  </si>
  <si>
    <t>Startovací blok</t>
  </si>
  <si>
    <t>Pol19</t>
  </si>
  <si>
    <t>Odrazová hrana pro plaveckou obrátku včetně kotvení do žlábku</t>
  </si>
  <si>
    <t>Pol20</t>
  </si>
  <si>
    <t>Barevné značení plavecké dráhy na dně a obrátkových stěnách bazénu</t>
  </si>
  <si>
    <t>Pol21</t>
  </si>
  <si>
    <t>Držák plaveckých lan umístěný ve žlábku</t>
  </si>
  <si>
    <t>Pol22</t>
  </si>
  <si>
    <t>Plavecké lano, délka 50m, plováky průměr 150mm</t>
  </si>
  <si>
    <t>Pol23</t>
  </si>
  <si>
    <t>Navíjecí vozík pro pl. lana, délka 1,8m, set s celkovou kapacitou 150m</t>
  </si>
  <si>
    <t>Pol24</t>
  </si>
  <si>
    <t>Indikace chybné obrátky, lano s praprokami, sloupky s kotvením do žlábku</t>
  </si>
  <si>
    <t>Pol25</t>
  </si>
  <si>
    <t>Indikace chybného startu, lano s praporkami, sloupky s kotvením do žlábku</t>
  </si>
  <si>
    <t>Pol26</t>
  </si>
  <si>
    <t>Poturbní rozvody z nerez. oceli</t>
  </si>
  <si>
    <t>Pol27</t>
  </si>
  <si>
    <t>Podvodní kamera pro optický monitoring plavců</t>
  </si>
  <si>
    <t>Pol28</t>
  </si>
  <si>
    <t>Kamera pro nadhladinový monitoring plavců v bazénu</t>
  </si>
  <si>
    <t>Pol29</t>
  </si>
  <si>
    <t>Operační software pro monitoring plavců včetně systému optických a zvukových alarmů, LCD obrazovka</t>
  </si>
  <si>
    <t>Pol30</t>
  </si>
  <si>
    <t>Chytré hodinky pro plavčíky se zvukvou a světelnou signalizací topícího plavce</t>
  </si>
  <si>
    <t>D2</t>
  </si>
  <si>
    <t>Technologie úpravy vody pro plavecký bazén</t>
  </si>
  <si>
    <t>Pol31</t>
  </si>
  <si>
    <t>Písková filtrační stanice, výška filtr. vrstvy 1,2m 2,5kg/cm2 D=2,5m; Q=200m3/hod, vč. bočního víka pr.400 a vizoru</t>
  </si>
  <si>
    <t>Pol32</t>
  </si>
  <si>
    <t>Filtrační náplň - písek</t>
  </si>
  <si>
    <t>Pol33</t>
  </si>
  <si>
    <t>Sestava automatických ventilů DN 200 s příslušenstvím</t>
  </si>
  <si>
    <t>Pol34</t>
  </si>
  <si>
    <t>Oběhové čerpadlo Q= 250m3/h, h=18m, 18,5kW, 400V, včetně přefiltru, tělo bronzové, hřídel 1.4571</t>
  </si>
  <si>
    <t>Poznámka k položce:_x000D_
 - např. Speck Badu Block_x000D_
 - Veškeré výrobky, konstrukční prvky, materiály, sestavy a zařízení, na jejichž konkrétní obchodní název nebo značku se případně v projektové dokumentaci a výkazu výměr vyskytuje odkaz, jsou uvedeny pouze jako referenční, určující tímto způsobem pouze parametry, kvalitu, standardy, vybavení, případně rozměry použitého výrobku a jako příklad možného použití a lze je nahradit výrobky, konstrukčními prvky, materiály. sestavami  a zařízeními stejných nebo lepších parametrů a standardů.</t>
  </si>
  <si>
    <t>Pol35</t>
  </si>
  <si>
    <t>Frekvenční měnič IP66, analogový vstup, modbus, Led displej s klávesnicí 22kW</t>
  </si>
  <si>
    <t>Pol36</t>
  </si>
  <si>
    <t>Akumulační nádrž bazénu 100m3, (betonová vana s vyvložkováním PP a bočním revizním vstupem)</t>
  </si>
  <si>
    <t>Pol37</t>
  </si>
  <si>
    <t>Středotlaká UV lampa s automatickým stěračem, životnost výbojky 18.000h, elektronické napájení, DN300, 9kW</t>
  </si>
  <si>
    <t>Pol38</t>
  </si>
  <si>
    <t>Výměník tepla deskový, 190kW</t>
  </si>
  <si>
    <t>Pol39</t>
  </si>
  <si>
    <t>Automatická dávkovací stanice včetně originál provozních náplní, měřené hodnoty volný a vázaný Cl, Redox, pH, Teplota - web servis, komunikace přes RS 485</t>
  </si>
  <si>
    <t>Pol40</t>
  </si>
  <si>
    <t>Membránové dávkovací čerpadlo pH 30l/h, 230V, pro bazény s objemem nad 800m3 - teflonová membrána, vitonové těsnění s keramickým ventilem, možnost umístění na barel</t>
  </si>
  <si>
    <t>Pol41</t>
  </si>
  <si>
    <t>Membránové dávkovací čerpadlo flokulantu 5l/h, teflonová membrána, vitonové těsnění s keramickým ventilem, možnost umístění na barel</t>
  </si>
  <si>
    <t>Pol42</t>
  </si>
  <si>
    <t>Záchytné vaničky chemické dezinfekce - sada</t>
  </si>
  <si>
    <t>Pol44</t>
  </si>
  <si>
    <t>Indukční průtokoměr cirkulované bazénové vody DN 300, se zobrazovací diplejvou jednotkou LCD 2x16znaků, dataloger na microSD, komunikace Mbus, 4-20mA, oddělené provedení jednotky, impulsní výstup, elektrody AISI316Ti, 24 VAC/DC s ochranou proti přepólování, přesnost 0,5%</t>
  </si>
  <si>
    <t>Pol45</t>
  </si>
  <si>
    <t>Elektroventil pro dopuštění vody do akumulační jímky s havarijní funkcí 230V, DN65</t>
  </si>
  <si>
    <t>Pol46</t>
  </si>
  <si>
    <t>Podávací čerpadlo Q= 4m3/h, h=7m, 0,35kW, 230V, d50</t>
  </si>
  <si>
    <t>Pol47</t>
  </si>
  <si>
    <t>Servoventil měřené vody s havarijní funkcí DN40</t>
  </si>
  <si>
    <t>Pol48</t>
  </si>
  <si>
    <t>Vodoměr přívodu vody z řádu DN65, s impulzním výstupem</t>
  </si>
  <si>
    <t>Pol49</t>
  </si>
  <si>
    <t>Čerpadlo pro tobogán Q= 120m3/h, h=18, 11kW, 400V, včetně předfiltru, tělo bronzové, hřídel 1.4571, 1450rmp/min</t>
  </si>
  <si>
    <t>Pol50</t>
  </si>
  <si>
    <t>Frekvenční měnič IP66, analogový vstup, modbus, Led displej s klávesnicí 15kW</t>
  </si>
  <si>
    <t>Pol51</t>
  </si>
  <si>
    <t>Podávací čerpadlo pro dávkování plynného chlóruQ= 1,8m3/h, h=42,9, Vertikální, vícestupňové odstředivé čerpadlo se sacím a výtlačným hrdlem na stejné úrovni (in-line), umožňující instalaci do horizontálního jednotrubkového systému. 3fázovým asynchronním motorem chlazeným ventilátorem. Přenos síly přes dělenou spojku, Tělo čerpadla a oběžné kolo AISI 316, 2856 ot/min, 0,55kW, 400V</t>
  </si>
  <si>
    <t>Pol52</t>
  </si>
  <si>
    <t>Servoventil podávacího čerpadla s havarijní funkcí DN40</t>
  </si>
  <si>
    <t>Pol53</t>
  </si>
  <si>
    <t>Potrubní rozvody PVC, uzavírací armatury, kotvíví materiál, spotřební materiál</t>
  </si>
  <si>
    <t>Pol54</t>
  </si>
  <si>
    <t>Montáž technologie včetně dopravy</t>
  </si>
  <si>
    <t>Pol55</t>
  </si>
  <si>
    <t>Provozní zkoušky bazénu, včetně barvící zkoušky výměnného systému dle ČSN EN15288-2</t>
  </si>
  <si>
    <t>Pol56</t>
  </si>
  <si>
    <t>Pístový kompresor s kondenzační sušičkou, včetně propojovacího materiálu pro ovládání penumatických klapek pro všechny okruhy BT</t>
  </si>
  <si>
    <t>Pol57</t>
  </si>
  <si>
    <t>Venkovní ukazatel data, času, teploty a vlhkosti, napojený na MaR</t>
  </si>
  <si>
    <t>04.2 - Dětské brouzdaliště, Technologie</t>
  </si>
  <si>
    <t>D1 - Popis</t>
  </si>
  <si>
    <t>D2 - Technologie úpravy vody pro dětské brouzdaliště</t>
  </si>
  <si>
    <t>Pol58</t>
  </si>
  <si>
    <t>Těleso bazénu včetně protiskluz. dna a přelivového žlábku po obvodu</t>
  </si>
  <si>
    <t>Pol59</t>
  </si>
  <si>
    <t>Mezi-úrovňové nerezové schodiště, šířka 2500mm; 5 stupňů;</t>
  </si>
  <si>
    <t>Pol60</t>
  </si>
  <si>
    <t>Rohové nerezové schodiště, šířka 1800mm; 2 stupně;</t>
  </si>
  <si>
    <t>Pol61</t>
  </si>
  <si>
    <t>Mezi-úrovňová nerezová skluzavka, šířka 3500mm;</t>
  </si>
  <si>
    <t>Pol62</t>
  </si>
  <si>
    <t>Nerezové oboustranné zábradlí u schodiště, povrch broušený</t>
  </si>
  <si>
    <t>Pol63</t>
  </si>
  <si>
    <t>Nerezové oboustranné zábradlí u rohového schodiště, povrch broušený</t>
  </si>
  <si>
    <t>Pol64</t>
  </si>
  <si>
    <t>Dnové vtokové trysky</t>
  </si>
  <si>
    <t>Pol65</t>
  </si>
  <si>
    <t>Dnová výpust / sání atrakcí</t>
  </si>
  <si>
    <t>Pol66</t>
  </si>
  <si>
    <t>Nerezová vodní atrakce - ježek včetně odběru vzorků chlóru</t>
  </si>
  <si>
    <t>Pol67</t>
  </si>
  <si>
    <t>Nerezová vodní atrakce - vodní zvonek</t>
  </si>
  <si>
    <t>Pol68</t>
  </si>
  <si>
    <t>Vodní atrakce - fontánky ve žlábku</t>
  </si>
  <si>
    <t>Pol69</t>
  </si>
  <si>
    <t>Dětská skluzavka "Slon"</t>
  </si>
  <si>
    <t>Pol70</t>
  </si>
  <si>
    <t>Technologie úpravy vody pro dětské brouzdaliště</t>
  </si>
  <si>
    <t>976393418</t>
  </si>
  <si>
    <t>Pol71</t>
  </si>
  <si>
    <t>Písková filtrační stanice, výška filtr. vrstvy 1,2m D=0,65m; Q=16,5m3/hod , z polyesterového sklolaminátu, max tlak 2,5kg/cm2, 40m3/h/m2</t>
  </si>
  <si>
    <t>Pol72</t>
  </si>
  <si>
    <t>Pol73</t>
  </si>
  <si>
    <t>Sestava automatických ventilů DN 65 s příslušenstvím</t>
  </si>
  <si>
    <t>Pol74</t>
  </si>
  <si>
    <t>Oběhové čerpadlo Q= 16,5m3/h, h=12, tělo čerpadla a oběžné kolo plas, hřídel nerezová ocel, 1,55kW, 400V</t>
  </si>
  <si>
    <t>Pol75</t>
  </si>
  <si>
    <t>Frekvenční měnič IP66, analogový vstup, modbus, Led displej s klávesnicí 2,2kW</t>
  </si>
  <si>
    <t>Pol76</t>
  </si>
  <si>
    <t>Tepelný výměník 12kW</t>
  </si>
  <si>
    <t>Pol77</t>
  </si>
  <si>
    <t>Středotlaká UV lampa s automatickým stěračem, životnost výbojky 10.000h, elektronické napájení, DN80, 0,4kW</t>
  </si>
  <si>
    <t>Pol78</t>
  </si>
  <si>
    <t>Automatická dávkovací stanice včetně originál provozních náplní</t>
  </si>
  <si>
    <t>Pol79</t>
  </si>
  <si>
    <t>Peristaltické dávkovací čerpadlo pro pH 60ml/min, 230V</t>
  </si>
  <si>
    <t>Pol80</t>
  </si>
  <si>
    <t>Peristaltické pomaluběžné dávkovací čerpadlo pro flokulant</t>
  </si>
  <si>
    <t>532572159</t>
  </si>
  <si>
    <t>Pol82</t>
  </si>
  <si>
    <t>Vodoměr přívodu vody z řádu DN25 s impulzním výstupem</t>
  </si>
  <si>
    <t>Pol83</t>
  </si>
  <si>
    <t>Indukční průtokoměr cirkulované bazénové vody DN 65, se zobrazovací diplejvou jednotkou LCD 2x16znaků, dataloger na microSD, komunikace Mbus, 4-20mA, oddělené provedení jednotky, impulsní výstup, elektrody AISI316Ti, 24 VAC/DC s ochranou proti přepólování, přesnost 0,5%</t>
  </si>
  <si>
    <t>Pol84</t>
  </si>
  <si>
    <t>Elektroventil pro dopuštění vody do akumulační jímky s havarijní funkcí 230V, DN25</t>
  </si>
  <si>
    <t>Pol85</t>
  </si>
  <si>
    <t>Akumulační nádrž bazénu, samonosná z PP, objem 8m3</t>
  </si>
  <si>
    <t>Pol86</t>
  </si>
  <si>
    <t>Čerpadlo pro vodní atrakci - ježek, Q=11m3/h, h=8m, tělo čerpadla a oběžné kolo plas, hřídel nerezová ocel, 0,63kW, 400V</t>
  </si>
  <si>
    <t>Pol87</t>
  </si>
  <si>
    <t>Čerpadlo pro vodní atrakci - vodní zvon, Q=13m3/h, h=8m, tělo čerpadla a oběžné kolo plas, hřídel nerezová ocel, 0,81kW, 400V</t>
  </si>
  <si>
    <t>Pol88</t>
  </si>
  <si>
    <t>Čerpadlo pro vodní atrakci - fontánky, Q=13m3/h, h=8m, tělo čerpadla a oběžné kolo plas, hřídel nerezová ocel, 0,81kW, 400V</t>
  </si>
  <si>
    <t>Pol89</t>
  </si>
  <si>
    <t>Čerpadlo pro vodní atrakci - skluzavku, Q=6m3/h, h=8m, tělo čerpadla a oběžné kolo plas, hřídel nerezová ocel, 0,51kW, 400V</t>
  </si>
  <si>
    <t>Pol90</t>
  </si>
  <si>
    <t>Pol91</t>
  </si>
  <si>
    <t>Pol92</t>
  </si>
  <si>
    <t>Pol93</t>
  </si>
  <si>
    <t>Provozní zkoušky bazénu</t>
  </si>
  <si>
    <t>04.3 - Vířivka č.1, Technologie</t>
  </si>
  <si>
    <t>D1 - Technologie úpravy vody pro vířivku</t>
  </si>
  <si>
    <t>Pol94</t>
  </si>
  <si>
    <t>Pol95</t>
  </si>
  <si>
    <t>Vstupní nerezové schodiště, šířka 1200mm; 5 stupňů; včetně broušeného nerez. zábradlí z obou stran</t>
  </si>
  <si>
    <t>Pol96</t>
  </si>
  <si>
    <t>Dělící stěna u schodiště</t>
  </si>
  <si>
    <t>Pol97</t>
  </si>
  <si>
    <t>Hydromasážní trysky, 6m3/hod.</t>
  </si>
  <si>
    <t>Pol98</t>
  </si>
  <si>
    <t>Dnový sácí kanál pro atrakce</t>
  </si>
  <si>
    <t>Pol99</t>
  </si>
  <si>
    <t>Trubková lavice se vzduchovou masáží jako kryt rolety</t>
  </si>
  <si>
    <t>Pol100</t>
  </si>
  <si>
    <t>Trubkové lehátko se vzduchovou masáží</t>
  </si>
  <si>
    <t>Pol101</t>
  </si>
  <si>
    <t>Opěrka hlavy pro lehátko</t>
  </si>
  <si>
    <t>Pol102</t>
  </si>
  <si>
    <t>Vysavačová tryska</t>
  </si>
  <si>
    <t>Pol103</t>
  </si>
  <si>
    <t>Bazénové osvětlení LED, bílá, 3x LED, svítivost 1670 lm, 12,5W včetně transformátoru</t>
  </si>
  <si>
    <t>Pol104</t>
  </si>
  <si>
    <t>Lamelová roleta, lamely PVC, barva bílá, motor v ose</t>
  </si>
  <si>
    <t>Pol105</t>
  </si>
  <si>
    <t>Technologie úpravy vody pro vířivku</t>
  </si>
  <si>
    <t>Pol106</t>
  </si>
  <si>
    <t>Písková filtrační stanice, výška filtr. vrstvy 1,2m D=1,0m; Q=31,5m3/hod, 40m3/h/m2, akrylátový vizor, víko DN400, Boční revizní otvor DN200, vnitřní povrch vytvrzená pryskyřice, max tlak 2,5kg/cm2</t>
  </si>
  <si>
    <t>Pol107</t>
  </si>
  <si>
    <t>Sestava automatických ventilů s pneumatickým pohonem DN 80 s příslušenstvím</t>
  </si>
  <si>
    <t>Pol108</t>
  </si>
  <si>
    <t>Oběhové čerpadlo Q= 40m3/h, h=12, tělo čerpadla a oběžné kolo plas, hřídel nerezová ocel, 3,0kW, 400V</t>
  </si>
  <si>
    <t>Pol109</t>
  </si>
  <si>
    <t>Frekvenční měnič IP66, analogový vstup, modbus, Led displej s klávesnicí 4kW</t>
  </si>
  <si>
    <t>Pol110</t>
  </si>
  <si>
    <t>Středotlaká UV lampa s automatickým stěračem, životnost výbojky 10.000h, elektronické napájení, DN80, 0,6kW</t>
  </si>
  <si>
    <t>Pol111</t>
  </si>
  <si>
    <t>Tepelný výměník 15kW</t>
  </si>
  <si>
    <t>Pol112</t>
  </si>
  <si>
    <t>Čerpadlo pro hydromasážní trysky, Q=64m3/h, h=10, tělo čerpadla a oběžné kolo plas, hřídel nerezová ocel, 3,45kW, 400V</t>
  </si>
  <si>
    <t>Pol113</t>
  </si>
  <si>
    <t>Dmychadlo pro vzduchovou lavici, Q=200m3/h, 1,5kW, 400V, max 150mbar, včetně manomentru a přetlakového ventilu</t>
  </si>
  <si>
    <t>Pol114</t>
  </si>
  <si>
    <t>Dmychadlo pro vzduchové lehátko, Q= 240m3/h, 2,2kW, 400V, max 150mbar, včetně manomentru a přetlakového ventilu</t>
  </si>
  <si>
    <t>Poznámka k položce:_x000D_
Servoventil měřené vody s havarijní funkcí DN40</t>
  </si>
  <si>
    <t>Pol116</t>
  </si>
  <si>
    <t>Indukční průtokoměr cirkulované bazénové vody DN 80, se zobrazovací diplejvou jednotkou LCD 2x16znaků, dataloger na microSD, komunikace Mbus, 4-20mA, oddělené provedení jednotky, impulsní výstup, elektrody AISI316Ti, 24 VAC/DC s ochranou proti přepólování, přesnost 0,5%</t>
  </si>
  <si>
    <t>Pol117</t>
  </si>
  <si>
    <t>04.4 - Vířivka č. 2, Technologie</t>
  </si>
  <si>
    <t>Pol118</t>
  </si>
  <si>
    <t>Pol119</t>
  </si>
  <si>
    <t>04.5 - Doplnění chlorovny</t>
  </si>
  <si>
    <t>Pol120</t>
  </si>
  <si>
    <t>Sběrné potrubí pro 3 láhve - vodorovné sběrné potrubí pro připojení 3 láhví k podtlakovému regulátoru pomocí měděného připojovacího potrubí s ventily. Připoj R1".</t>
  </si>
  <si>
    <t>Pol121</t>
  </si>
  <si>
    <t>Podtlakový regulátor - podtlakový regulátor do 4kg/h pro přímou mkontáž na láhev, se sacím ventilem, filtrem, pojistným přetlakovým ventilem, přetlakovým ventilem 0,5bar a manometrem</t>
  </si>
  <si>
    <t>Pol122</t>
  </si>
  <si>
    <t>Filtr adsorbční - filtrační válec s náplní pro adsorpci plynného clóru z odfukupodtlakový regulátor</t>
  </si>
  <si>
    <t>Pol123</t>
  </si>
  <si>
    <t>Automatický přepínač 4kg/h - automatický přepínač z prázdného zdroje CL2 na plný, max výkon 4kg/h, bez kontaktu</t>
  </si>
  <si>
    <t>Pol124</t>
  </si>
  <si>
    <t>Dávkovací regulátor 40g/h - dávkovací regulátor pro ruční nastavení dávky 2-40g Cl2/h</t>
  </si>
  <si>
    <t>Pol125</t>
  </si>
  <si>
    <t>Dávkovací regulátor 100g/h - dávkovací regulátor pro ruční nastavení dávky 5-100g Cl2/h</t>
  </si>
  <si>
    <t>Pol126</t>
  </si>
  <si>
    <t>Dávkovací regulátor 250g/h - dávkovací regulátor pro ruční nastavení dávky 10-250g Cl2/h</t>
  </si>
  <si>
    <t>Pol127</t>
  </si>
  <si>
    <t>Dávkovací regulátor 4000g/h - dávkovací regulátor pro ruční nastavení dávky 200-4000g Cl2/h</t>
  </si>
  <si>
    <t>Pol128</t>
  </si>
  <si>
    <t>Injektor do 500g/h - PVC injektor do protitlaku 0-7bar, výkon do 500g/h. Připoj pro tlakovou vodu DN20, výstup DN20, PN16, Přípoj plynu 8x11"</t>
  </si>
  <si>
    <t>Pol129</t>
  </si>
  <si>
    <t>Injektor do 4000g/h - PVC injektor do protitlaku 0-7bar, výkon do 4000g/h. Připoj pro tlakovou vodu DN20, výstup DN20, PN16, Přípoj plynu 8x11"</t>
  </si>
  <si>
    <t>Pol130</t>
  </si>
  <si>
    <t>Vstřikovací armatura PVC, DN20 - PVC vstřikovací armatura (difusor) s kulovým ventilem, připojení na roztok chlórové vody/chlordioxidu z injektoru DN20, přípoj na potrubí závitem G1"</t>
  </si>
  <si>
    <t>Pol131</t>
  </si>
  <si>
    <t>Podtlaková trubička PE 8x11</t>
  </si>
  <si>
    <t>Pol132</t>
  </si>
  <si>
    <t>T-kus 8x11 sada 2ks</t>
  </si>
  <si>
    <t>Pol133</t>
  </si>
  <si>
    <t>Spojka PE pro trubičku 8x11</t>
  </si>
  <si>
    <t>04.6 - MaR - Elektro</t>
  </si>
  <si>
    <t>BT</t>
  </si>
  <si>
    <t>Čidlo teploty Jímkové Ni1000</t>
  </si>
  <si>
    <t>1073915398</t>
  </si>
  <si>
    <t>-727666018</t>
  </si>
  <si>
    <t>1912452441</t>
  </si>
  <si>
    <t>-278533950</t>
  </si>
  <si>
    <t>MAR BT-A</t>
  </si>
  <si>
    <t>Rozvaděč řízení a napájení technologie BT-A (55kW)</t>
  </si>
  <si>
    <t>204721135</t>
  </si>
  <si>
    <t>MAR BT-B</t>
  </si>
  <si>
    <t>Rozvaděč řízení a napájení technologie BT-B (15kW)</t>
  </si>
  <si>
    <t>268865650</t>
  </si>
  <si>
    <t>MAR BT-C</t>
  </si>
  <si>
    <t>Rozvaděč řízení a napájení technologie BT-C (12kW)</t>
  </si>
  <si>
    <t>1135366697</t>
  </si>
  <si>
    <t>MAR BT-D</t>
  </si>
  <si>
    <t>Rozvaděč řízení a napájení technologie BT-D (12kW)</t>
  </si>
  <si>
    <t>908898569</t>
  </si>
  <si>
    <t>CYKY 5x10</t>
  </si>
  <si>
    <t>-999603442</t>
  </si>
  <si>
    <t>CMFM 4x6</t>
  </si>
  <si>
    <t>-82345825</t>
  </si>
  <si>
    <t>CYKY 5Cx1,5</t>
  </si>
  <si>
    <t>-377017710</t>
  </si>
  <si>
    <t>-1971019952</t>
  </si>
  <si>
    <t>791493356</t>
  </si>
  <si>
    <t>-907025367</t>
  </si>
  <si>
    <t>CYKY 3Cx1,5</t>
  </si>
  <si>
    <t>-721469344</t>
  </si>
  <si>
    <t>1554187539</t>
  </si>
  <si>
    <t>886845015</t>
  </si>
  <si>
    <t>1222892167</t>
  </si>
  <si>
    <t>Pol177</t>
  </si>
  <si>
    <t>JYTY 4x1</t>
  </si>
  <si>
    <t>1087718693</t>
  </si>
  <si>
    <t>122280321</t>
  </si>
  <si>
    <t>1975529412</t>
  </si>
  <si>
    <t>-230581929</t>
  </si>
  <si>
    <t>Pol178</t>
  </si>
  <si>
    <t>J-Y(St)Y 1x2x0,8</t>
  </si>
  <si>
    <t>-175459026</t>
  </si>
  <si>
    <t>-1144163605</t>
  </si>
  <si>
    <t>-1807630414</t>
  </si>
  <si>
    <t>-2140367072</t>
  </si>
  <si>
    <t>Pol179</t>
  </si>
  <si>
    <t>J-Y(St)Y 2x2x0,8</t>
  </si>
  <si>
    <t>-1122222035</t>
  </si>
  <si>
    <t>-1973746004</t>
  </si>
  <si>
    <t>-1471559149</t>
  </si>
  <si>
    <t>921316866</t>
  </si>
  <si>
    <t>Pol180</t>
  </si>
  <si>
    <t>Drátěný kabelový žlab 50x60, vč příslušenství</t>
  </si>
  <si>
    <t>859386163</t>
  </si>
  <si>
    <t>821422200</t>
  </si>
  <si>
    <t>173510506</t>
  </si>
  <si>
    <t>-1050323207</t>
  </si>
  <si>
    <t>Pol181</t>
  </si>
  <si>
    <t>Pomocný a spojovací materíál,</t>
  </si>
  <si>
    <t>1738802785</t>
  </si>
  <si>
    <t>1865485132</t>
  </si>
  <si>
    <t>-1765975669</t>
  </si>
  <si>
    <t>2070332322</t>
  </si>
  <si>
    <t>Pol182</t>
  </si>
  <si>
    <t>Montáž, zapojení, zprovoznění</t>
  </si>
  <si>
    <t>-800998575</t>
  </si>
  <si>
    <t>300362593</t>
  </si>
  <si>
    <t>1345398471</t>
  </si>
  <si>
    <t>-1046271799</t>
  </si>
  <si>
    <t>Pol183</t>
  </si>
  <si>
    <t>Provedení doplňujícího pospojování (vč. Materiálu)</t>
  </si>
  <si>
    <t>-1182402894</t>
  </si>
  <si>
    <t>262549414</t>
  </si>
  <si>
    <t>-121222173</t>
  </si>
  <si>
    <t>832424121</t>
  </si>
  <si>
    <t>Pol184</t>
  </si>
  <si>
    <t>Doprava, vedlejší náklady</t>
  </si>
  <si>
    <t>605404665</t>
  </si>
  <si>
    <t>1967820282</t>
  </si>
  <si>
    <t>-331344083</t>
  </si>
  <si>
    <t>-913705512</t>
  </si>
  <si>
    <t>Pol185</t>
  </si>
  <si>
    <t>Provozní zkoušky, výchozí revize, atest</t>
  </si>
  <si>
    <t>143249602</t>
  </si>
  <si>
    <t>Pol186</t>
  </si>
  <si>
    <t>-13994648</t>
  </si>
  <si>
    <t>-1671289024</t>
  </si>
  <si>
    <t>-2110927049</t>
  </si>
  <si>
    <t>SA</t>
  </si>
  <si>
    <t>Ovladač filtračního čerpadla</t>
  </si>
  <si>
    <t>-1250801479</t>
  </si>
  <si>
    <t>-1270583973</t>
  </si>
  <si>
    <t>2019259261</t>
  </si>
  <si>
    <t>-1026293471</t>
  </si>
  <si>
    <t>SL</t>
  </si>
  <si>
    <t>Hladinové čidlo</t>
  </si>
  <si>
    <t>-1205824308</t>
  </si>
  <si>
    <t>108433427</t>
  </si>
  <si>
    <t>1260816949</t>
  </si>
  <si>
    <t>1604552569</t>
  </si>
  <si>
    <t>05 - Vodní skluzavka</t>
  </si>
  <si>
    <t>D1 - Zařízení - Vodní skluzavka</t>
  </si>
  <si>
    <t>Zařízení - Vodní skluzavka</t>
  </si>
  <si>
    <t>Pol134</t>
  </si>
  <si>
    <t>Laminátová dráha kruhového průřezu (vnitřní průměr dráhy 1000 mm) o celkové délce 71 m (±5%) a výškou startovní podesty +8,17m od hladiny vody v bazénovém tělese. Provedení polyesterový laminát dle specifikace TZ. Dráha je provedena jako neprůhledná s prosvětlovacími efekty - transluminiscentní obrazce vlaminované do těla slkuzavky instalovanými min v 50% dílců skluzavky. Tvary a probarvenost prosvětlovacích obrazců dle výběru investora. Vnější barva tubusu tobogánu dle výběru investora – bude vzorkováno. Vnitřní barva dráhy v neprůhledných částech mezi jednotlivými efekty je černá. Dráha je provedena s přelaminovanými spoji ve spodním poloměru spojovací příruby, tmelené trvale pružným tmelem v horním poloměru spojovací příruby. Segmenty tubusu dráhy provedeny jako trubka bez podélné příruby. Příruba je opatřena osazením P+D s vloženým těsnícím prvkem.</t>
  </si>
  <si>
    <t>Pol135</t>
  </si>
  <si>
    <t>Časově ovládané řízení provozu skluzavky semaforem umístěným na startovacím elementu skluzavky. Semafor LED s barvami ČERVENÁ a ZELENÁ pro povely STŮJ a JEĎ. Systém nastavitelný uživatelem v rozmezí kroků 1s.</t>
  </si>
  <si>
    <t>Pol136</t>
  </si>
  <si>
    <t>Ocelová nosná konstrukce žárově zinkovaná, bez nátěru, bez další povrchové úpravy (odhad váhy, skutečnou váhu konstrukce nutno kalkulovat dle specifikace výrobní PD). Spojovací prostředky - nerez A4 či pevnostní šrouby dle výrobní PD. Hlavní nosné sloupy budou zachovány stávající, na nichž proběhne povrchová porava odstranění rzi, lokální oprava a dvojitý nátěr syntetickou barvou. Ocelovou konstrukci tak budou tvořin nová ramena instalována na stávající sloupy pomocí objímek doplněná podporami a táhly dle návrhu statického výpočtu, který bude součástí výrobní PD. Dodávkou je samonosné nástuoní točité schodiště s nášlapy tvořenými laminátovými deskami s protiskluzovou úpravou dle platných norem. Ochrana ocelové nosné konstrukce není definována - požadovaná odolnost do vnějšího prostředí min. C4.</t>
  </si>
  <si>
    <t>Pol137</t>
  </si>
  <si>
    <t>Laminátová dojezdova vana dráhy. Provedení polyesterový laminát dle specifikace TZ. Vana je provedena s přelaminovanými spoji. Dojezdová vana je opatřena odtokem a přepadem.</t>
  </si>
  <si>
    <t>Pol138</t>
  </si>
  <si>
    <t>Zdvihací prostředky, podpěrné konstrukce, lešení, vykládka materiálu vodorovná přeprava na staveništi.</t>
  </si>
  <si>
    <t>-130297002</t>
  </si>
  <si>
    <t>Pol139</t>
  </si>
  <si>
    <t>Certifikace skluzavky dle platné normy ČSN-EN 1069-1</t>
  </si>
  <si>
    <t>Pol140</t>
  </si>
  <si>
    <t>Bezpečnostní tabule dle platné normy pro danou vodní atrakci s označením piktogramy.</t>
  </si>
  <si>
    <t>Pol141</t>
  </si>
  <si>
    <t>Dokumentace skutečního provedení skluzavky včetně provozního řádu a manuálu údržby</t>
  </si>
  <si>
    <t>Pol142</t>
  </si>
  <si>
    <t>Geodetické zaměření stávajících nosných sloupů, které budou zapracovány do výrobní PD dodavatele a budou tvořit hlavní podpory nové skluzavky.</t>
  </si>
  <si>
    <t>06 - Optika</t>
  </si>
  <si>
    <t>Optický 12f</t>
  </si>
  <si>
    <t>Pol143</t>
  </si>
  <si>
    <t>HDPE mikrotruibička 10/8 nehořlavá</t>
  </si>
  <si>
    <t>Pol144</t>
  </si>
  <si>
    <t>Vyvedení optického kabelu v rozvaděči</t>
  </si>
  <si>
    <t>Pol145</t>
  </si>
  <si>
    <t>Spojka MT 10mm</t>
  </si>
  <si>
    <t>Pol146</t>
  </si>
  <si>
    <t>Sváry vláken včetně ochrany svéru</t>
  </si>
  <si>
    <t>Pol147</t>
  </si>
  <si>
    <t>Optická vana 24x SC 19" 1U</t>
  </si>
  <si>
    <t>Pol148</t>
  </si>
  <si>
    <t>Pigtail LC 9/125 2m</t>
  </si>
  <si>
    <t>Pol149</t>
  </si>
  <si>
    <t>LC spojka duplexní</t>
  </si>
  <si>
    <t>Pol150</t>
  </si>
  <si>
    <t>Ostatní páce, prosvícení, zprovoznění koordinace</t>
  </si>
  <si>
    <t>HZS</t>
  </si>
  <si>
    <t>07 - Vybavení</t>
  </si>
  <si>
    <t>Venkovní lavička s opěradlem, zinkovaná, mahagon, nosnost 250 kg, 563x847x1500 mm, barva: RAL8028</t>
  </si>
  <si>
    <t>Lehátko se zinkovanou ocelovou nosnou kostrou, lehátko tvořené lamelami ze dřeva (mahagon) , kotvení šrouby, bez područek, RAL8028 u dřevěných prvků</t>
  </si>
  <si>
    <t>Betonový květináč z hladkého betonu 90x40x60 cm s perforací, materiál: pohledový beton ve světlém odstínu</t>
  </si>
  <si>
    <t>Turniketový vstup pro ZTP s motorovou brankou, nerez, tvrzené sklo, šíře průchodu 1m</t>
  </si>
  <si>
    <t>Pol155</t>
  </si>
  <si>
    <t>Stožár + LED osvětlení, tvar T, celková výška 6m</t>
  </si>
  <si>
    <t>815597485</t>
  </si>
  <si>
    <t>Nerezový oplach nohou, 7000x2000 mm s přípravou pro odpad</t>
  </si>
  <si>
    <t>Nerezový oplach nohou, 2000x2000 mm s přípravou pro odpad</t>
  </si>
  <si>
    <t>Nerezový oplach nohou, 4600x2000 mm s přípravou pro odpad</t>
  </si>
  <si>
    <t>Nerezový oplach nohou,4600x2200 mm s přípravou pro odpad</t>
  </si>
  <si>
    <t>Nerezový oplach nohou, 4500x2000 mm s přípravou pro odpad</t>
  </si>
  <si>
    <t>Nerezový oplach pro ZTP, 2000x2000 mm s přípravou pro odpad</t>
  </si>
  <si>
    <t>Pol187</t>
  </si>
  <si>
    <t>Spádovaný odvodňovací betonový žlab C35/45, s pozinkovanou mříží ve světle šedé barvě, DN100, integrované spádové dno, odolnost vůči působení atmosférických vlivů, mechanická odolnost</t>
  </si>
  <si>
    <t>Pol188</t>
  </si>
  <si>
    <t>Záchranný kruh v oranžové barvě s polyethylenovým lanem, hmotnost 3kg</t>
  </si>
  <si>
    <t>Pol189</t>
  </si>
  <si>
    <t>Venkovní stůl na stolní tenis, šedý, 2740x1690 mm, čtyři brzdy, možnost složení/rozložení, hmotnost 70kg, 1 centrální páka</t>
  </si>
  <si>
    <t>Pol165</t>
  </si>
  <si>
    <t>Objímka pro tobogán s gumovým těsněním, zabraňující přenosu hluku a šíření vibrací do nosné konstrukce, průměr 500 mm</t>
  </si>
  <si>
    <t>Pol190</t>
  </si>
  <si>
    <t>Ocelový zákrytový poklop s pozinkovaným povrchem, 600x600 mm, víko z protiskluzového plechu, zapuštěné madlo ve světle šedé barvě</t>
  </si>
  <si>
    <t>Pol191</t>
  </si>
  <si>
    <t>Sprcha s pákovým ventilem, oplachovým kohoutem a kotvením, kov</t>
  </si>
  <si>
    <t>Pol192</t>
  </si>
  <si>
    <t>Nerezové oboustanné zábradlí k brodítku šířky 2000 mm, výška 800mm</t>
  </si>
  <si>
    <t>Pol193</t>
  </si>
  <si>
    <t>Nerezové oboustranné zábradlí k brodítku šířky 2200 mm, výška 800mm</t>
  </si>
  <si>
    <t>Pol194</t>
  </si>
  <si>
    <t>Vysoká sedačka včetně pojezdu s držákem slunečníku a držákem záchranného kruhu, materiál konstrukce nerez, plošina a sedačka z plastu</t>
  </si>
  <si>
    <t>Pol195</t>
  </si>
  <si>
    <t>Šedý slunečník s konstrukcí - hliník, obdélníkového tvaru k vysoké sedačce, 210x150 cm, konzolový</t>
  </si>
  <si>
    <t>Pol196</t>
  </si>
  <si>
    <t>Sprcha pro výplach očí s vaničkou a dvěmi hlavami sprchy, gumové očnice pro ochranu očí, plastová vanička, trubky pozinkované, montáž na stěnu</t>
  </si>
  <si>
    <t>08 - Elektro</t>
  </si>
  <si>
    <t>CZ-CPV:</t>
  </si>
  <si>
    <t>51000000-9</t>
  </si>
  <si>
    <t xml:space="preserve">    741 - Elektroinstalace - silnoproud</t>
  </si>
  <si>
    <t xml:space="preserve">    742 - Elektroinstalace - slaboproud</t>
  </si>
  <si>
    <t xml:space="preserve">    46-M - Zemní práce při extr.mont.pracích</t>
  </si>
  <si>
    <t xml:space="preserve">    58-M - Revize vyhrazených technických zařízení</t>
  </si>
  <si>
    <t>741</t>
  </si>
  <si>
    <t>Elektroinstalace - silnoproud</t>
  </si>
  <si>
    <t>741110311</t>
  </si>
  <si>
    <t>Montáž trubka ochranná do krabic plastová tuhá D do 40 mm uložená volně</t>
  </si>
  <si>
    <t>-1331615203</t>
  </si>
  <si>
    <t>34571360</t>
  </si>
  <si>
    <t>trubka elektroinstalační HDPE tuhá dvouplášťová korugovaná D 32/40mm</t>
  </si>
  <si>
    <t>445932845</t>
  </si>
  <si>
    <t>741110511</t>
  </si>
  <si>
    <t>Montáž lišta a kanálek vkládací šířky do 60 mm s víčkem</t>
  </si>
  <si>
    <t>365397896</t>
  </si>
  <si>
    <t>34571016</t>
  </si>
  <si>
    <t>lišta elektroinstalační hranatá bezhalogenová 40x40mm</t>
  </si>
  <si>
    <t>2088542897</t>
  </si>
  <si>
    <t>-588658864</t>
  </si>
  <si>
    <t>34571015</t>
  </si>
  <si>
    <t>lišta elektroinstalační hranatá bezhalogenová 40x20mm</t>
  </si>
  <si>
    <t>1931538960</t>
  </si>
  <si>
    <t>741112333</t>
  </si>
  <si>
    <t>Montáž rozvodka pancéřová kovová čtyřhranná s ochrannou svorkou 180x180 mm</t>
  </si>
  <si>
    <t>1667327133</t>
  </si>
  <si>
    <t>RMAT0010</t>
  </si>
  <si>
    <t>krabice elektroinstalační kovová s svorkovnicí MET</t>
  </si>
  <si>
    <t>-428499915</t>
  </si>
  <si>
    <t>741120101</t>
  </si>
  <si>
    <t>Montáž vodič Cu izolovaný plný a laněný s PVC pláštěm žíla 0,15-16 mm2 zatažený (např. CY, CHAH-V)</t>
  </si>
  <si>
    <t>1914649591</t>
  </si>
  <si>
    <t>34141142</t>
  </si>
  <si>
    <t>vodič propojovací jádro Cu lanované izolace PVC 450/750V (H07V-R) 1x16mm2</t>
  </si>
  <si>
    <t>-296832208</t>
  </si>
  <si>
    <t>Poznámka k položce:_x000D_
H07V-R, průměr vodiče 6,9mm</t>
  </si>
  <si>
    <t>741122122</t>
  </si>
  <si>
    <t>Montáž kabel Cu plný kulatý žíla 3x1,5 až 6 mm2 zatažený v trubkách (např. CYKY)</t>
  </si>
  <si>
    <t>-949751052</t>
  </si>
  <si>
    <t>34111042</t>
  </si>
  <si>
    <t>kabel instalační jádro Cu plné izolace PVC plášť PVC 450/750V (CYKY) 3x4mm2</t>
  </si>
  <si>
    <t>1514103875</t>
  </si>
  <si>
    <t>741122143</t>
  </si>
  <si>
    <t>Montáž kabel Cu plný kulatý žíla 5x4 až 6 mm2 zatažený v trubkách (např. CYKY)</t>
  </si>
  <si>
    <t>972828579</t>
  </si>
  <si>
    <t>34111100</t>
  </si>
  <si>
    <t>kabel instalační jádro Cu plné izolace PVC plášť PVC 450/750V (CYKY) 5x6mm2</t>
  </si>
  <si>
    <t>106448853</t>
  </si>
  <si>
    <t>741122201</t>
  </si>
  <si>
    <t>Montáž kabel Cu plný kulatý žíla 2x1,5 až 6 mm2 uložený volně (např. CYKY)</t>
  </si>
  <si>
    <t>1891562129</t>
  </si>
  <si>
    <t>34111005</t>
  </si>
  <si>
    <t>kabel instalační jádro Cu plné izolace PVC plášť PVC 450/750V (CYKY) 2x1,5mm2</t>
  </si>
  <si>
    <t>1319797005</t>
  </si>
  <si>
    <t>741122211</t>
  </si>
  <si>
    <t>Montáž kabel Cu plný kulatý žíla 3x1,5 až 6 mm2 uložený volně (např. CYKY)</t>
  </si>
  <si>
    <t>1055979526</t>
  </si>
  <si>
    <t>34111258</t>
  </si>
  <si>
    <t>kabel silový oheň retardující bezhalogenový bez funkční schopnosti při požáru jádro Cu 0,6/1kV (N2XH) 3x1,5mm2</t>
  </si>
  <si>
    <t>869673826</t>
  </si>
  <si>
    <t>34111259</t>
  </si>
  <si>
    <t>kabel silový oheň retardující bezhalogenový bez funkční schopnosti při požáru jádro Cu 0,6/1kV (N2XH) 3x2,5mm2</t>
  </si>
  <si>
    <t>-270124438</t>
  </si>
  <si>
    <t>741122227</t>
  </si>
  <si>
    <t>Montáž kabel Cu plný kulatý žíla 3x120+50 až 150+70 mm2 uložený volně (např. CYKY)</t>
  </si>
  <si>
    <t>-1134266298</t>
  </si>
  <si>
    <t>34111141</t>
  </si>
  <si>
    <t>kabel silový oheň retardující bezhalogenový bez funkční schopnosti při požáru třída reakce na oheň B2cas1d1a1 jádro Cu 0,6/1kV (1-CXKH-R B2) 3x120+70mm2</t>
  </si>
  <si>
    <t>2077432617</t>
  </si>
  <si>
    <t>741122231</t>
  </si>
  <si>
    <t>Montáž kabel Cu plný kulatý žíla 5x1,5 až 2,5 mm2 uložený volně (např. CYKY)</t>
  </si>
  <si>
    <t>-1280780563</t>
  </si>
  <si>
    <t>34111296</t>
  </si>
  <si>
    <t>kabel silový oheň retardující bezhalogenový bez funkční schopnosti při požáru jádro Cu 0,6/1kV (N2XH) 5x2,5mm2</t>
  </si>
  <si>
    <t>-1623945034</t>
  </si>
  <si>
    <t>Poznámka k položce:_x000D_
N2XH, průměr kabelu 15mm</t>
  </si>
  <si>
    <t>741210003</t>
  </si>
  <si>
    <t>Montáž rozvodnice oceloplechová nebo plastová běžná do 100 kg</t>
  </si>
  <si>
    <t>-1175949964</t>
  </si>
  <si>
    <t>Rozvaděč RTB vybavený</t>
  </si>
  <si>
    <t>-1052383965</t>
  </si>
  <si>
    <t>Poznámka k položce:_x000D_
1	Kus	Nástěnný oceloplechový rozvaděč,IP44/20_x000D_
                                tř.izolace 1, IK10, 130 modulů(např.5*26)_x000D_
1              Kus          Svodič přepětí T1+T2,varistorová technologie, pro síť TN-S_x000D_
                                svodový proud na pól: Iimp(10/350 μs) = 12,5 kA_x000D_
1	Kus	 Vypínač 3P In=250 A_x000D_
2	Kus	Proud.chr. s nadpr.ochr. char. B; 1+N; 6 kA; 0,03 A; In=10 A, A_x000D_
5	Kus	Proud.chr. s nadpr.ochr. char. B; 1+N; 6 kA; 0,03 A; In=16 A, A_x000D_
1	Kus	Proud.chr. s nadpr.ochr. char. B; 4 pól; 6 kA; 0,03 A; In=16 A, A_x000D_
1	Kus	Jistič 1 pól. 6A, char.B, 6 kA_x000D_
2	Kus	Jistič 3 pól. 20A, char.B, 6 kA_x000D_
2	Kus	Jistič 2 pól. 10A, char.C, 6 kA_x000D_
2	Kus	Jistič 2 pól. 16A, char.C, 6 kA_x000D_
3	Kus	Jistič 3 pól. 40A, char.C, 6 kA_x000D_
1	Kus	Jistič 3 pól. 50A, char.C, 6 kA_x000D_
1	Kus	Soumrakový spínač s nástěnným čidlem 5-100/50-2000 Lx_x000D_
2	Kus	Stykač 25A, 2S, 230V AC_x000D_
1	Kus	Odpojovač válcových pojistek velikosti 22x58, 3-pól. do 125A_x000D_
                                Montážní příslušenství ( můstky,svorky,prop.lišty,vodiče....)</t>
  </si>
  <si>
    <t>741210101</t>
  </si>
  <si>
    <t>Montáž rozváděčů litinových, hliníkových nebo plastových sestava do 50 kg</t>
  </si>
  <si>
    <t>1535465681</t>
  </si>
  <si>
    <t>RMAT0004</t>
  </si>
  <si>
    <t>Zásuvková skříň ZS1 na sloupku,tř.II,IP44</t>
  </si>
  <si>
    <t>2127186727</t>
  </si>
  <si>
    <t>RMAT0005</t>
  </si>
  <si>
    <t>Zásuvková skříň ZS2 na sloupku,tř.II,IP44</t>
  </si>
  <si>
    <t>1404186997</t>
  </si>
  <si>
    <t>741310001</t>
  </si>
  <si>
    <t>Montáž spínač nástěnný 1-jednopólový prostředí normální se zapojením vodičů</t>
  </si>
  <si>
    <t>-194454811</t>
  </si>
  <si>
    <t>34535015</t>
  </si>
  <si>
    <t>spínač nástěnný jednopólový, řazení 1, IP44, šroubové svorky</t>
  </si>
  <si>
    <t>-1592778918</t>
  </si>
  <si>
    <t>741310003</t>
  </si>
  <si>
    <t>Montáž spínač nástěnný 2-dvoupólový prostředí normální se zapojením vodičů</t>
  </si>
  <si>
    <t>1409831526</t>
  </si>
  <si>
    <t>RMAT0008</t>
  </si>
  <si>
    <t>spínač kompletní řazení 6,IP44</t>
  </si>
  <si>
    <t>435793631</t>
  </si>
  <si>
    <t>741313002</t>
  </si>
  <si>
    <t>Montáž zásuvka (polo)zapuštěná bezšroubové připojení 2P+PE dvojí zapojení - průběžná se zapojením vodičů</t>
  </si>
  <si>
    <t>1149894944</t>
  </si>
  <si>
    <t>ABB.55182029B</t>
  </si>
  <si>
    <t>Zásuvka dvojnásobná, IP44 Praktik</t>
  </si>
  <si>
    <t>460360226</t>
  </si>
  <si>
    <t>741313052</t>
  </si>
  <si>
    <t>Montáž zásuvka nástěnná šroubové připojení 3P+N+PE se zapojením vodičů</t>
  </si>
  <si>
    <t>1551921028</t>
  </si>
  <si>
    <t>35811477</t>
  </si>
  <si>
    <t>zásuvka nástěnná 16A - 5pól, řazení 3P+N+PE IP44, šroubové svorky</t>
  </si>
  <si>
    <t>-670551885</t>
  </si>
  <si>
    <t>741372063</t>
  </si>
  <si>
    <t>Montáž svítidlo LED exteriérové přisazené nástěnné hranaté nebo kruhové se zapojením vodičů</t>
  </si>
  <si>
    <t>-1034568972</t>
  </si>
  <si>
    <t>34845005</t>
  </si>
  <si>
    <t xml:space="preserve">Přisazené LED svítidlo,25W,3800lm,Ra80,IP54, </t>
  </si>
  <si>
    <t>-518241273</t>
  </si>
  <si>
    <t>-885952663</t>
  </si>
  <si>
    <t>RMAT0007</t>
  </si>
  <si>
    <t>Svítidlo NO s vl.zdrojem a piktogramem,IP44,1W,50 lm</t>
  </si>
  <si>
    <t>-5909687</t>
  </si>
  <si>
    <t>741410021</t>
  </si>
  <si>
    <t>Montáž pásku uzemňovacího průřezu do 120 mm2 v městské zástavbě v zemi</t>
  </si>
  <si>
    <t>1341486854</t>
  </si>
  <si>
    <t>RMAT0006</t>
  </si>
  <si>
    <t>pásek uzemňovací 30*4 mm</t>
  </si>
  <si>
    <t>1751670199</t>
  </si>
  <si>
    <t>741410063</t>
  </si>
  <si>
    <t>Montáž pospojování ochranné plášť kabelu s konstrukcí</t>
  </si>
  <si>
    <t>713457026</t>
  </si>
  <si>
    <t>741420001</t>
  </si>
  <si>
    <t>Montáž drát nebo lano hromosvodné svodové D do 10 mm s podpěrou</t>
  </si>
  <si>
    <t>-1258720571</t>
  </si>
  <si>
    <t>35441077</t>
  </si>
  <si>
    <t>drát D 8mm AlMgSi</t>
  </si>
  <si>
    <t>-884743578</t>
  </si>
  <si>
    <t>35442271</t>
  </si>
  <si>
    <t>podpěra vedení na ploché střechy pr. 140mm, ocelová příložka a šroub M8, výška vedení 100mm, plast s betonem, 1 kg</t>
  </si>
  <si>
    <t>971938663</t>
  </si>
  <si>
    <t>1497867972</t>
  </si>
  <si>
    <t>RMAT0009</t>
  </si>
  <si>
    <t>drátFeZn 10 mm</t>
  </si>
  <si>
    <t>779088878</t>
  </si>
  <si>
    <t>741420022</t>
  </si>
  <si>
    <t>Montáž svorka hromosvodná se 3 a více šrouby</t>
  </si>
  <si>
    <t>263242009</t>
  </si>
  <si>
    <t>35441996</t>
  </si>
  <si>
    <t>svorka odbočovací a spojovací pro spojování kruhových a páskových vodičů, FeZn</t>
  </si>
  <si>
    <t>1549371771</t>
  </si>
  <si>
    <t>741420024</t>
  </si>
  <si>
    <t>Montáž svorka hromosvodná na konstrukce</t>
  </si>
  <si>
    <t>1777032526</t>
  </si>
  <si>
    <t>35441895</t>
  </si>
  <si>
    <t>svorka připojovací k připojení kovových částí</t>
  </si>
  <si>
    <t>-1142778792</t>
  </si>
  <si>
    <t>741420051</t>
  </si>
  <si>
    <t>Montáž vedení hromosvodné-úhelník nebo trubka s držáky do zdiva</t>
  </si>
  <si>
    <t>-1901515158</t>
  </si>
  <si>
    <t>35441830</t>
  </si>
  <si>
    <t>úhelník ochranný na ochranu svodu - 1700mm, FeZn</t>
  </si>
  <si>
    <t>980831514</t>
  </si>
  <si>
    <t>741420083</t>
  </si>
  <si>
    <t>Montáž vedení hromosvodné-štítek k označení svodu</t>
  </si>
  <si>
    <t>-542161785</t>
  </si>
  <si>
    <t>35442110</t>
  </si>
  <si>
    <t>štítek plastový - čísla svodů</t>
  </si>
  <si>
    <t>-1580642074</t>
  </si>
  <si>
    <t>741810003</t>
  </si>
  <si>
    <t>Celková prohlídka elektrického rozvodu a zařízení přes 0,5 do 1 milionu Kč</t>
  </si>
  <si>
    <t>-1261494949</t>
  </si>
  <si>
    <t>741810011</t>
  </si>
  <si>
    <t>Příplatek k celkové prohlídce za každých dalších 500 000,- Kč</t>
  </si>
  <si>
    <t>1044266694</t>
  </si>
  <si>
    <t>998741101</t>
  </si>
  <si>
    <t>Přesun hmot tonážní pro silnoproud v objektech v do 6 m</t>
  </si>
  <si>
    <t>191202853</t>
  </si>
  <si>
    <t>998741192</t>
  </si>
  <si>
    <t>Příplatek k přesunu hmot tonážnímu pro silnoproud za zvětšený přesun do 100 m</t>
  </si>
  <si>
    <t>71274679</t>
  </si>
  <si>
    <t>742</t>
  </si>
  <si>
    <t>Elektroinstalace - slaboproud</t>
  </si>
  <si>
    <t>742110107</t>
  </si>
  <si>
    <t>Montáž kabelového žlabu pro slaboproud šířky přes 250 mm</t>
  </si>
  <si>
    <t>-1644028337</t>
  </si>
  <si>
    <t>34575206</t>
  </si>
  <si>
    <t>žlab kabelový ocelový děrovaný SZ protipožární P90-R 300x60x1,50mm</t>
  </si>
  <si>
    <t>-2059440105</t>
  </si>
  <si>
    <t>34575226</t>
  </si>
  <si>
    <t>spojka žlabu kabelového ocelového děrovaného SZ protipožární P-90R š. 300mm</t>
  </si>
  <si>
    <t>-986868226</t>
  </si>
  <si>
    <t>34575274</t>
  </si>
  <si>
    <t>odbočka horizontální žlabu/lávky kabelové ocelové děrované SZ protipožární P-90R 300x60mm</t>
  </si>
  <si>
    <t>619206843</t>
  </si>
  <si>
    <t>34575288</t>
  </si>
  <si>
    <t>oblouk horizontální 90° žlabu/lávky kabelové ocelové děrované SZ protipožární P-90R 300x60mm</t>
  </si>
  <si>
    <t>-1533038265</t>
  </si>
  <si>
    <t>34575337</t>
  </si>
  <si>
    <t>přepážka žlabu kabelového ocelového děrovaného SZ protipožární P-90R výšky 60mm</t>
  </si>
  <si>
    <t>-1083638199</t>
  </si>
  <si>
    <t>210203902</t>
  </si>
  <si>
    <t>Montáž svítidel LED se zapojením vodičů průmyslových nebo venkovních na sloupek parkový</t>
  </si>
  <si>
    <t>-1149290462</t>
  </si>
  <si>
    <t>34774022</t>
  </si>
  <si>
    <t>svítidlo parkové na sloupek LED IP66 30-40W 3000-5000lm</t>
  </si>
  <si>
    <t>625022718</t>
  </si>
  <si>
    <t>2101278420</t>
  </si>
  <si>
    <t>RMAT0001</t>
  </si>
  <si>
    <t>stožár osvětlovací</t>
  </si>
  <si>
    <t>1539619547</t>
  </si>
  <si>
    <t>210204202</t>
  </si>
  <si>
    <t>Montáž elektrovýzbroje stožárů osvětlení 2 okruhy</t>
  </si>
  <si>
    <t>-1098532333</t>
  </si>
  <si>
    <t>RMAT0002</t>
  </si>
  <si>
    <t>elektrovýzbroj osvětlení+zásuvka 230V/16A, IP44,antivandal</t>
  </si>
  <si>
    <t>442971827</t>
  </si>
  <si>
    <t>210204221</t>
  </si>
  <si>
    <t>Montáž manžety stožárové průměru do 150 mm</t>
  </si>
  <si>
    <t>-802361727</t>
  </si>
  <si>
    <t>31674123</t>
  </si>
  <si>
    <t>manžeta plastová ochranná na stožár d=114mm</t>
  </si>
  <si>
    <t>1802353611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</si>
  <si>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</si>
  <si>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</si>
  <si>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</si>
  <si>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</si>
  <si>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</si>
  <si>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-1786376417</t>
  </si>
  <si>
    <t>460021111</t>
  </si>
  <si>
    <t>Sejmutí ornice při elektromontážích ručně tl vrstvy do 20 cm</t>
  </si>
  <si>
    <t>320476935</t>
  </si>
  <si>
    <t>460161142</t>
  </si>
  <si>
    <t>Hloubení kabelových rýh ručně š 35 cm hl 50 cm v hornině tř I skupiny 3</t>
  </si>
  <si>
    <t>-2103809282</t>
  </si>
  <si>
    <t>460431162</t>
  </si>
  <si>
    <t>Zásyp kabelových rýh ručně se zhutněním š 35 cm hl 60 cm z horniny tř I skupiny 3</t>
  </si>
  <si>
    <t>-1711266888</t>
  </si>
  <si>
    <t>460661111</t>
  </si>
  <si>
    <t>Kabelové lože z písku pro kabely nn bez zakrytí š lože do 35 cm</t>
  </si>
  <si>
    <t>490275252</t>
  </si>
  <si>
    <t>460671112</t>
  </si>
  <si>
    <t>Výstražná fólie pro krytí kabelů šířky přes 20 do 25 cm</t>
  </si>
  <si>
    <t>1090028888</t>
  </si>
  <si>
    <t>469981111</t>
  </si>
  <si>
    <t>Přesun hmot pro pomocné stavební práce při elektromotážích</t>
  </si>
  <si>
    <t>-1667993822</t>
  </si>
  <si>
    <t>58-M</t>
  </si>
  <si>
    <t>Revize vyhrazených technických zařízení</t>
  </si>
  <si>
    <t>580101002</t>
  </si>
  <si>
    <t>Kontrola stavu rozvaděče do 10 přístrojů rozvodných zařízení</t>
  </si>
  <si>
    <t>pole</t>
  </si>
  <si>
    <t>2099195737</t>
  </si>
  <si>
    <t>580101003</t>
  </si>
  <si>
    <t>Kontrola stavu rozvaděče přes 10 do 30 přístrojů rozvodných zařízení</t>
  </si>
  <si>
    <t>617190698</t>
  </si>
  <si>
    <t>580103001</t>
  </si>
  <si>
    <t>Kontrola stavu elektrického okruhu do 5 vývodů v prostoru bezpečném</t>
  </si>
  <si>
    <t>okruh</t>
  </si>
  <si>
    <t>-1072709912</t>
  </si>
  <si>
    <t>580103003</t>
  </si>
  <si>
    <t>Kontrola stavu elektrického okruhu přes 10 vývodů v prostoru bezpečném</t>
  </si>
  <si>
    <t>-204828642</t>
  </si>
  <si>
    <t>580107011</t>
  </si>
  <si>
    <t>Kontrola zkratových poměrů v rozvaděči a vypínací schopnosti přístrojů</t>
  </si>
  <si>
    <t>1740038786</t>
  </si>
  <si>
    <t>580107013</t>
  </si>
  <si>
    <t>Stanovení výpočtového zatížení rozvaděče</t>
  </si>
  <si>
    <t>-254132666</t>
  </si>
  <si>
    <t>580107015</t>
  </si>
  <si>
    <t>Demontáž a zpětná montáž zkušební svorky uzemnění</t>
  </si>
  <si>
    <t>-1783564151</t>
  </si>
  <si>
    <t>580108011</t>
  </si>
  <si>
    <t>Kontrola stavu 1 nebo 2 stožárových svítidel parkových nebo sadových</t>
  </si>
  <si>
    <t>4960205</t>
  </si>
  <si>
    <t>09 - ZTI-ÚT-VZT</t>
  </si>
  <si>
    <t xml:space="preserve">    8 - Trubní vedení</t>
  </si>
  <si>
    <t xml:space="preserve">    998 - Přesun hmot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</si>
  <si>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</si>
  <si>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</si>
  <si>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</si>
  <si>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</si>
  <si>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</si>
  <si>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</si>
  <si>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</si>
  <si>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>HZS - Hodinové zúčtovací sazby</t>
  </si>
  <si>
    <t>132251102</t>
  </si>
  <si>
    <t>Hloubení nezapažených rýh šířky do 800 mm strojně s urovnáním dna do předepsaného profilu a spádu v hornině třídy těžitelnosti I skupiny 3 přes 20 do 50 m3</t>
  </si>
  <si>
    <t>-1573584113</t>
  </si>
  <si>
    <t>https://podminky.urs.cz/item/CS_URS_2024_01/132251102</t>
  </si>
  <si>
    <t>65*1*0,4</t>
  </si>
  <si>
    <t>589881778</t>
  </si>
  <si>
    <t>175112101</t>
  </si>
  <si>
    <t>Obsypání potrubí při překopech inženýrských sítí ručně objemu do 10 m3 sypaninou z vhodných horniny třídy těžitelnosti I a II, skupiny 1 až 4 nebo materiálem připraveným podél výkopu ve vzdálenosti do 3 m od jeho kraje pro jakoukoliv hloubku výkopu a míru zhutnění bez prohození sypaniny</t>
  </si>
  <si>
    <t>-1996750085</t>
  </si>
  <si>
    <t>https://podminky.urs.cz/item/CS_URS_2024_01/175112101</t>
  </si>
  <si>
    <t>65*0,4*0,3</t>
  </si>
  <si>
    <t>58337308</t>
  </si>
  <si>
    <t>štěrkopísek frakce 0/2</t>
  </si>
  <si>
    <t>782176626</t>
  </si>
  <si>
    <t>7,8*2 "Přepočtené koeficientem množství</t>
  </si>
  <si>
    <t>181951112</t>
  </si>
  <si>
    <t>Úprava pláně vyrovnáním výškových rozdílů strojně v hornině třídy těžitelnosti I, skupiny 1 až 3 se zhutněním</t>
  </si>
  <si>
    <t>-1711537227</t>
  </si>
  <si>
    <t>https://podminky.urs.cz/item/CS_URS_2024_01/181951112</t>
  </si>
  <si>
    <t>65*0,4</t>
  </si>
  <si>
    <t>451573111</t>
  </si>
  <si>
    <t>Lože pod potrubí, stoky a drobné objekty v otevřeném výkopu z písku a štěrkopísku do 63 mm</t>
  </si>
  <si>
    <t>411819157</t>
  </si>
  <si>
    <t>https://podminky.urs.cz/item/CS_URS_2024_01/451573111</t>
  </si>
  <si>
    <t>65*0,1*0,4</t>
  </si>
  <si>
    <t>Trubní vedení</t>
  </si>
  <si>
    <t>866231004</t>
  </si>
  <si>
    <t>Montáž potrubí z trub ocelových předizolovaných DN 65, vnějšího průměru D 140 mm</t>
  </si>
  <si>
    <t>584027680</t>
  </si>
  <si>
    <t>https://podminky.urs.cz/item/CS_URS_2024_01/866231004</t>
  </si>
  <si>
    <t>14391016</t>
  </si>
  <si>
    <t>potrubí horkovodní ocelové předizolované kompaktní systém s antidifúzní barierou DN 65/140</t>
  </si>
  <si>
    <t>1379059833</t>
  </si>
  <si>
    <t>866231005</t>
  </si>
  <si>
    <t>Montáž potrubí z trub ocelových předizolovaných DN 65, vnějšího průměru D 160 mm</t>
  </si>
  <si>
    <t>947530877</t>
  </si>
  <si>
    <t>https://podminky.urs.cz/item/CS_URS_2024_01/866231005</t>
  </si>
  <si>
    <t>14391017</t>
  </si>
  <si>
    <t>potrubí horkovodní ocelové předizolované kompaktní systém s antidifúzní barierou DN 65/160</t>
  </si>
  <si>
    <t>-410096096</t>
  </si>
  <si>
    <t>871161141</t>
  </si>
  <si>
    <t>Montáž vodovodního potrubí z polyetylenu PE100 RC v otevřeném výkopu svařovaných na tupo SDR 11/PN16 d 32 x 3,0 mm</t>
  </si>
  <si>
    <t>-902933468</t>
  </si>
  <si>
    <t>https://podminky.urs.cz/item/CS_URS_2024_01/871161141</t>
  </si>
  <si>
    <t>28613500</t>
  </si>
  <si>
    <t>potrubí vodovodní dvouvrstvé PE100 RC SDR11 32x3,0mm</t>
  </si>
  <si>
    <t>2105067260</t>
  </si>
  <si>
    <t>92*1,015 "Přepočtené koeficientem množství</t>
  </si>
  <si>
    <t>871241141</t>
  </si>
  <si>
    <t>Montáž vodovodního potrubí z polyetylenu PE100 RC v otevřeném výkopu svařovaných na tupo SDR 11/PN16 d 90 x 8,2 mm</t>
  </si>
  <si>
    <t>827039074</t>
  </si>
  <si>
    <t>https://podminky.urs.cz/item/CS_URS_2024_01/871241141</t>
  </si>
  <si>
    <t>28613556</t>
  </si>
  <si>
    <t>potrubí vodovodní dvouvrstvé PE100 RC SDR11 90x8,2mm</t>
  </si>
  <si>
    <t>786591537</t>
  </si>
  <si>
    <t>65*1,015 "Přepočtené koeficientem množství</t>
  </si>
  <si>
    <t>891247112</t>
  </si>
  <si>
    <t>Montáž vodovodních armatur na potrubí hydrantů podzemních (bez osazení poklopů) DN 80</t>
  </si>
  <si>
    <t>-941593405</t>
  </si>
  <si>
    <t>https://podminky.urs.cz/item/CS_URS_2024_01/891247112</t>
  </si>
  <si>
    <t>42273589</t>
  </si>
  <si>
    <t>hydrant podzemní DN 80 PN 16 jednoduchý uzávěr krycí v 1000mm</t>
  </si>
  <si>
    <t>-84356422</t>
  </si>
  <si>
    <t>891247812</t>
  </si>
  <si>
    <t>Demontáž vodovodních armatur na potrubí hydrantů podzemních DN 80</t>
  </si>
  <si>
    <t>-1840496147</t>
  </si>
  <si>
    <t>https://podminky.urs.cz/item/CS_URS_2024_01/891247812</t>
  </si>
  <si>
    <t>998</t>
  </si>
  <si>
    <t>Přesun hmot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</si>
  <si>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</si>
  <si>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</si>
  <si>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-1241733424</t>
  </si>
  <si>
    <t>https://podminky.urs.cz/item/CS_URS_2024_01/998276101</t>
  </si>
  <si>
    <t>713463311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</si>
  <si>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do 50 mm</t>
  </si>
  <si>
    <t>1984322203</t>
  </si>
  <si>
    <t>https://podminky.urs.cz/item/CS_URS_2024_01/713463311</t>
  </si>
  <si>
    <t>63154572</t>
  </si>
  <si>
    <t>pouzdro izolační potrubní z minerální vlny s Al fólií max. 250/100°C 35/40mm</t>
  </si>
  <si>
    <t>-751805429</t>
  </si>
  <si>
    <t>30*1,02 "Přepočtené koeficientem množství</t>
  </si>
  <si>
    <t>713463312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</si>
  <si>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přes 50 do 100 mm</t>
  </si>
  <si>
    <t>549059444</t>
  </si>
  <si>
    <t>https://podminky.urs.cz/item/CS_URS_2024_01/713463312</t>
  </si>
  <si>
    <t>63154607</t>
  </si>
  <si>
    <t>pouzdro izolační potrubní z minerální vlny s Al fólií max. 250/100°C 76/50mm</t>
  </si>
  <si>
    <t>1595778806</t>
  </si>
  <si>
    <t>88*1,02 "Přepočtené koeficientem množství</t>
  </si>
  <si>
    <t>998713122</t>
  </si>
  <si>
    <t>Přesun hmot pro izolace tepelné stanovený z hmotnosti přesunovaného materiálu vodorovná dopravní vzdálenost do 50 m ruční (bez užití mechanizace) v objektech výšky přes 6 m do 12 m</t>
  </si>
  <si>
    <t>-1086215286</t>
  </si>
  <si>
    <t>https://podminky.urs.cz/item/CS_URS_2024_01/998713122</t>
  </si>
  <si>
    <t>721</t>
  </si>
  <si>
    <t>Zdravotechnika - vnitřní kanalizace</t>
  </si>
  <si>
    <t>721173403</t>
  </si>
  <si>
    <t>Potrubí z trub PVC SN4 svodné (ležaté) DN 160</t>
  </si>
  <si>
    <t>1974512253</t>
  </si>
  <si>
    <t>https://podminky.urs.cz/item/CS_URS_2024_01/721173403</t>
  </si>
  <si>
    <t>50+50+25+25</t>
  </si>
  <si>
    <t>721173404</t>
  </si>
  <si>
    <t>Potrubí z trub PVC SN4 svodné (ležaté) DN 200</t>
  </si>
  <si>
    <t>-296663433</t>
  </si>
  <si>
    <t>https://podminky.urs.cz/item/CS_URS_2024_01/721173404</t>
  </si>
  <si>
    <t>721174043</t>
  </si>
  <si>
    <t>Potrubí z trub polypropylenových připojovací DN 50</t>
  </si>
  <si>
    <t>-583525478</t>
  </si>
  <si>
    <t>https://podminky.urs.cz/item/CS_URS_2024_01/721174043</t>
  </si>
  <si>
    <t>721194103</t>
  </si>
  <si>
    <t>Vyměření přípojek na potrubí vyvedení a upevnění odpadních výpustek DN 32</t>
  </si>
  <si>
    <t>730676560</t>
  </si>
  <si>
    <t>https://podminky.urs.cz/item/CS_URS_2024_01/721194103</t>
  </si>
  <si>
    <t>721194105</t>
  </si>
  <si>
    <t>Vyměření přípojek na potrubí vyvedení a upevnění odpadních výpustek DN 50</t>
  </si>
  <si>
    <t>1453016037</t>
  </si>
  <si>
    <t>https://podminky.urs.cz/item/CS_URS_2024_01/721194105</t>
  </si>
  <si>
    <t>721211621</t>
  </si>
  <si>
    <t>Podlahové vpusti dvorní vtoky (vpusti) se svislým odtokem a izolační přírubou DN 110/160 mříž litina 226x226</t>
  </si>
  <si>
    <t>1402512856</t>
  </si>
  <si>
    <t>https://podminky.urs.cz/item/CS_URS_2024_01/721211621</t>
  </si>
  <si>
    <t>721229111</t>
  </si>
  <si>
    <t>Zápachové uzávěrky montáž zápachových uzávěrek ostatních typů do DN 50</t>
  </si>
  <si>
    <t>-2040898056</t>
  </si>
  <si>
    <t>https://podminky.urs.cz/item/CS_URS_2024_01/721229111</t>
  </si>
  <si>
    <t>55161830m</t>
  </si>
  <si>
    <t>uzávěrka zápachová podomítková pro klimatizační jednotku DN 32</t>
  </si>
  <si>
    <t>-302515819</t>
  </si>
  <si>
    <t>721290111</t>
  </si>
  <si>
    <t>Zkouška těsnosti kanalizace v objektech vodou do DN 125</t>
  </si>
  <si>
    <t>1829954384</t>
  </si>
  <si>
    <t>https://podminky.urs.cz/item/CS_URS_2024_01/721290111</t>
  </si>
  <si>
    <t>721290112</t>
  </si>
  <si>
    <t>Zkouška těsnosti kanalizace v objektech vodou DN 150 nebo DN 200</t>
  </si>
  <si>
    <t>-66993414</t>
  </si>
  <si>
    <t>https://podminky.urs.cz/item/CS_URS_2024_01/721290112</t>
  </si>
  <si>
    <t>998721122</t>
  </si>
  <si>
    <t>Přesun hmot pro vnitřní kanalizaci stanovený z hmotnosti přesunovaného materiálu vodorovná dopravní vzdálenost do 50 m ruční (bez užití mechanizace) v objektech výšky přes 6 do 12 m</t>
  </si>
  <si>
    <t>-676077926</t>
  </si>
  <si>
    <t>https://podminky.urs.cz/item/CS_URS_2024_01/998721122</t>
  </si>
  <si>
    <t>722</t>
  </si>
  <si>
    <t>Zdravotechnika - vnitřní vodovod</t>
  </si>
  <si>
    <t>722130238</t>
  </si>
  <si>
    <t>Potrubí z ocelových trubek pozinkovaných závitových svařovaných běžných DN 80</t>
  </si>
  <si>
    <t>1259388061</t>
  </si>
  <si>
    <t>https://podminky.urs.cz/item/CS_URS_2024_01/722130238</t>
  </si>
  <si>
    <t>722174022</t>
  </si>
  <si>
    <t>Potrubí z plastových trubek z polypropylenu PPR svařovaných polyfúzně PN 20 (SDR 6) D 20 x 3,4</t>
  </si>
  <si>
    <t>1540063256</t>
  </si>
  <si>
    <t>https://podminky.urs.cz/item/CS_URS_2024_01/722174022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</si>
  <si>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</si>
  <si>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</si>
  <si>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898465748</t>
  </si>
  <si>
    <t>https://podminky.urs.cz/item/CS_URS_2024_01/722181221</t>
  </si>
  <si>
    <t>722182011</t>
  </si>
  <si>
    <t>Podpůrný žlab pro potrubí průměru D 20</t>
  </si>
  <si>
    <t>-1591915103</t>
  </si>
  <si>
    <t>https://podminky.urs.cz/item/CS_URS_2024_01/722182011</t>
  </si>
  <si>
    <t>722190401</t>
  </si>
  <si>
    <t>Zřízení přípojek na potrubí vyvedení a upevnění výpustek do DN 25</t>
  </si>
  <si>
    <t>1242828266</t>
  </si>
  <si>
    <t>https://podminky.urs.cz/item/CS_URS_2024_01/722190401</t>
  </si>
  <si>
    <t>722220111</t>
  </si>
  <si>
    <t>Armatury s jedním závitem nástěnky pro výtokový ventil G 1/2"</t>
  </si>
  <si>
    <t>879668092</t>
  </si>
  <si>
    <t>https://podminky.urs.cz/item/CS_URS_2024_01/722220111</t>
  </si>
  <si>
    <t>722232043</t>
  </si>
  <si>
    <t>Armatury se dvěma závity kulové kohouty PN 42 do 185 °C přímé vnitřní závit G 1/2"</t>
  </si>
  <si>
    <t>-1424734936</t>
  </si>
  <si>
    <t>https://podminky.urs.cz/item/CS_URS_2024_01/722232043</t>
  </si>
  <si>
    <t>722290215</t>
  </si>
  <si>
    <t>Zkoušky, proplach a desinfekce vodovodního potrubí zkoušky těsnosti vodovodního potrubí hrdlového nebo přírubového do DN 100</t>
  </si>
  <si>
    <t>2109373475</t>
  </si>
  <si>
    <t>https://podminky.urs.cz/item/CS_URS_2024_01/722290215</t>
  </si>
  <si>
    <t>722290234</t>
  </si>
  <si>
    <t>Zkoušky, proplach a desinfekce vodovodního potrubí proplach a desinfekce vodovodního potrubí do DN 80</t>
  </si>
  <si>
    <t>-391527044</t>
  </si>
  <si>
    <t>https://podminky.urs.cz/item/CS_URS_2024_01/722290234</t>
  </si>
  <si>
    <t>998722122</t>
  </si>
  <si>
    <t>Přesun hmot pro vnitřní vodovod stanovený z hmotnosti přesunovaného materiálu vodorovná dopravní vzdálenost do 50 m ruční (bez užití mechanizace) v objektech výšky přes 6 do 12 m</t>
  </si>
  <si>
    <t>289604598</t>
  </si>
  <si>
    <t>https://podminky.urs.cz/item/CS_URS_2024_01/998722122</t>
  </si>
  <si>
    <t>725</t>
  </si>
  <si>
    <t>Zdravotechnika - zařizovací předměty</t>
  </si>
  <si>
    <t>725211603</t>
  </si>
  <si>
    <t>Umyvadla keramická bílá bez výtokových armatur připevněná na stěnu šrouby bez sloupu nebo krytu na sifon, šířka umyvadla 600 mm</t>
  </si>
  <si>
    <t>soubor</t>
  </si>
  <si>
    <t>932361495</t>
  </si>
  <si>
    <t>https://podminky.urs.cz/item/CS_URS_2024_01/725211603</t>
  </si>
  <si>
    <t>725539201</t>
  </si>
  <si>
    <t>Elektrické ohřívače zásobníkové montáž tlakových ohřívačů závěsných (svislých nebo vodorovných) do 15 l</t>
  </si>
  <si>
    <t>1969528111</t>
  </si>
  <si>
    <t>https://podminky.urs.cz/item/CS_URS_2024_01/725539201</t>
  </si>
  <si>
    <t>54132286</t>
  </si>
  <si>
    <t>ohřívač vody elektrický tlakový pod umyvadlo 5L 2kW</t>
  </si>
  <si>
    <t>2055854387</t>
  </si>
  <si>
    <t>725822651</t>
  </si>
  <si>
    <t>Baterie umyvadlové stojánkové automatické senzorové směšovací teplota vody na baterii</t>
  </si>
  <si>
    <t>153971882</t>
  </si>
  <si>
    <t>https://podminky.urs.cz/item/CS_URS_2024_01/725822651</t>
  </si>
  <si>
    <t>725861102</t>
  </si>
  <si>
    <t>Zápachové uzávěrky zařizovacích předmětů pro umyvadla DN 40</t>
  </si>
  <si>
    <t>317235650</t>
  </si>
  <si>
    <t>https://podminky.urs.cz/item/CS_URS_2024_01/725861102</t>
  </si>
  <si>
    <t>998725122</t>
  </si>
  <si>
    <t>Přesun hmot pro zařizovací předměty stanovený z hmotnosti přesunovaného materiálu vodorovná dopravní vzdálenost do 50 m ruční (bez užití mechanizace) v objektech výšky přes 6 do 12 m</t>
  </si>
  <si>
    <t>-97126254</t>
  </si>
  <si>
    <t>https://podminky.urs.cz/item/CS_URS_2024_01/998725122</t>
  </si>
  <si>
    <t>732</t>
  </si>
  <si>
    <t>Ústřední vytápění - strojovny</t>
  </si>
  <si>
    <t>732421472</t>
  </si>
  <si>
    <t>Čerpadla teplovodní mokroběžná závitová oběhová pro teplovodní vytápění (elektronicky řízená) PN 10, do 110°C DN přípojky/dopravní výška H (m) - čerpací výkon Q (m3/h) DN 32 / do 8,0 m / 5,0 m3/h</t>
  </si>
  <si>
    <t>905230247</t>
  </si>
  <si>
    <t>https://podminky.urs.cz/item/CS_URS_2024_01/732421472</t>
  </si>
  <si>
    <t>998732122</t>
  </si>
  <si>
    <t>Přesun hmot pro strojovny stanovený z hmotnosti přesunovaného materiálu vodorovná dopravní vzdálenost do 50 m ruční (bez užití mechanizace) v objektech výšky přes 6 do 12 m</t>
  </si>
  <si>
    <t>1447918555</t>
  </si>
  <si>
    <t>https://podminky.urs.cz/item/CS_URS_2024_01/998732122</t>
  </si>
  <si>
    <t>733</t>
  </si>
  <si>
    <t>Ústřední vytápění - rozvodné potrubí</t>
  </si>
  <si>
    <t>733111115</t>
  </si>
  <si>
    <t>Potrubí z trubek ocelových závitových černých spojovaných svařováním bezešvých běžných nízkotlakých PN 16 do 115°C v kotelnách a strojovnách DN 25</t>
  </si>
  <si>
    <t>1855200905</t>
  </si>
  <si>
    <t>https://podminky.urs.cz/item/CS_URS_2024_01/733111115</t>
  </si>
  <si>
    <t>733121122</t>
  </si>
  <si>
    <t>Potrubí z trubek ocelových hladkých spojovaných svařováním černých bezešvých nízkotlakých T= do +115°C Ø 76/3,2</t>
  </si>
  <si>
    <t>651754987</t>
  </si>
  <si>
    <t>https://podminky.urs.cz/item/CS_URS_2024_01/733121122</t>
  </si>
  <si>
    <t>733190107</t>
  </si>
  <si>
    <t>Zkoušky těsnosti potrubí, manžety prostupové z trubek ocelových zkoušky těsnosti potrubí (za provozu) z trubek ocelových závitových DN do 40</t>
  </si>
  <si>
    <t>-500786417</t>
  </si>
  <si>
    <t>https://podminky.urs.cz/item/CS_URS_2024_01/733190107</t>
  </si>
  <si>
    <t>733190225</t>
  </si>
  <si>
    <t>Zkoušky těsnosti potrubí, manžety prostupové z trubek ocelových zkoušky těsnosti potrubí (za provozu) z trubek ocelových hladkých Ø přes 60,3/2,9 do 89/5,0</t>
  </si>
  <si>
    <t>1268714217</t>
  </si>
  <si>
    <t>https://podminky.urs.cz/item/CS_URS_2024_01/733190225</t>
  </si>
  <si>
    <t>998733122</t>
  </si>
  <si>
    <t>Přesun hmot pro rozvody potrubí stanovený z hmotnosti přesunovaného materiálu vodorovná dopravní vzdálenost do 50 m ruční (bez užití mechanizace) v objektech výšky přes 6 do 12 m</t>
  </si>
  <si>
    <t>290692846</t>
  </si>
  <si>
    <t>https://podminky.urs.cz/item/CS_URS_2024_01/998733122</t>
  </si>
  <si>
    <t>734</t>
  </si>
  <si>
    <t>Ústřední vytápění - armatury</t>
  </si>
  <si>
    <t>734242418</t>
  </si>
  <si>
    <t>Ventily zpětné závitové PN 16 do 110°C přímé G 2 1/2</t>
  </si>
  <si>
    <t>2035305898</t>
  </si>
  <si>
    <t>https://podminky.urs.cz/item/CS_URS_2024_01/734242418</t>
  </si>
  <si>
    <t>734291124</t>
  </si>
  <si>
    <t>Ostatní armatury kohouty plnicí a vypouštěcí PN 10 do 90°C G 3/4</t>
  </si>
  <si>
    <t>-635190427</t>
  </si>
  <si>
    <t>https://podminky.urs.cz/item/CS_URS_2024_01/734291124</t>
  </si>
  <si>
    <t>734291277</t>
  </si>
  <si>
    <t>Ostatní armatury filtry závitové pro topné a chladicí systémy PN 30 do 110°C přímé s vnitřními závity a integrovaným magnetem G 2</t>
  </si>
  <si>
    <t>-1288145240</t>
  </si>
  <si>
    <t>https://podminky.urs.cz/item/CS_URS_2024_01/734291277</t>
  </si>
  <si>
    <t>734292719</t>
  </si>
  <si>
    <t>Ostatní armatury kulové kohouty PN 42 do 185°C přímé vnitřní závit G 2 1/2</t>
  </si>
  <si>
    <t>1372909007</t>
  </si>
  <si>
    <t>https://podminky.urs.cz/item/CS_URS_2024_01/734292719</t>
  </si>
  <si>
    <t>734419111</t>
  </si>
  <si>
    <t>Teploměry technické montáž teploměrů s ochranným pouzdrem nebo s pevným stonkem a jímkou</t>
  </si>
  <si>
    <t>-230702704</t>
  </si>
  <si>
    <t>https://podminky.urs.cz/item/CS_URS_2024_01/734419111</t>
  </si>
  <si>
    <t>TI80004PA</t>
  </si>
  <si>
    <t>Termomanometr - axiální - 0 °C až +120 °C, včetně zpětné klapky 1/4"Fx1/2"M, D80, 0-4bar</t>
  </si>
  <si>
    <t>-1589963773</t>
  </si>
  <si>
    <t>998734122</t>
  </si>
  <si>
    <t>Přesun hmot pro armatury stanovený z hmotnosti přesunovaného materiálu vodorovná dopravní vzdálenost do 50 m ruční (bez užití mechanizace) v objektech výšky přes 6 do 12 m</t>
  </si>
  <si>
    <t>-641553059</t>
  </si>
  <si>
    <t>https://podminky.urs.cz/item/CS_URS_2024_01/998734122</t>
  </si>
  <si>
    <t>751</t>
  </si>
  <si>
    <t>Vzduchotechnika</t>
  </si>
  <si>
    <t>751111012</t>
  </si>
  <si>
    <t>Montáž ventilátoru axiálního nízkotlakého nástěnného základního, průměru přes 100 do 200 mm</t>
  </si>
  <si>
    <t>-1729885033</t>
  </si>
  <si>
    <t>https://podminky.urs.cz/item/CS_URS_2024_01/751111012</t>
  </si>
  <si>
    <t>42914148</t>
  </si>
  <si>
    <t>ventilátor axiální stěnový skříň z ocelového plechu 4 póly IP44 35W D 200mm</t>
  </si>
  <si>
    <t>1755268370</t>
  </si>
  <si>
    <t>751111131</t>
  </si>
  <si>
    <t>Montáž ventilátoru axiálního nízkotlakého potrubního základního, průměru do 200 mm</t>
  </si>
  <si>
    <t>963351175</t>
  </si>
  <si>
    <t>https://podminky.urs.cz/item/CS_URS_2024_01/751111131</t>
  </si>
  <si>
    <t>42914528</t>
  </si>
  <si>
    <t>ventilátor axiální diagonální potrubní tříotáčkový plastový IP44 připojení D 200mm</t>
  </si>
  <si>
    <t>-1047764775</t>
  </si>
  <si>
    <t>751311111</t>
  </si>
  <si>
    <t>Montáž vyústi čtyřhranné do kruhového potrubí, průřezu do 0,040 m2</t>
  </si>
  <si>
    <t>-2131036620</t>
  </si>
  <si>
    <t>https://podminky.urs.cz/item/CS_URS_2024_01/751311111</t>
  </si>
  <si>
    <t>42973010</t>
  </si>
  <si>
    <t>výusť jednořadá do kruhového potrubí SPIRO Pz 200x100mm</t>
  </si>
  <si>
    <t>-1912509305</t>
  </si>
  <si>
    <t>751398021</t>
  </si>
  <si>
    <t>Montáž ostatních zařízení větrací mřížky stěnové, průřezu do 0,040 m2</t>
  </si>
  <si>
    <t>2044993277</t>
  </si>
  <si>
    <t>https://podminky.urs.cz/item/CS_URS_2024_01/751398021</t>
  </si>
  <si>
    <t>42972454</t>
  </si>
  <si>
    <t>mřížka stěnová uzavřená dvouřadá kovová úhel lamel 15° 400x100mm</t>
  </si>
  <si>
    <t>-326379057</t>
  </si>
  <si>
    <t>751398022</t>
  </si>
  <si>
    <t>Montáž ostatních zařízení větrací mřížky stěnové, průřezu přes 0,04 do 0,100 m2</t>
  </si>
  <si>
    <t>180130918</t>
  </si>
  <si>
    <t>https://podminky.urs.cz/item/CS_URS_2024_01/751398022</t>
  </si>
  <si>
    <t>42972336</t>
  </si>
  <si>
    <t>mřížka stěnová otevřená jednořadá kovová úhel lamel 15° 400x200mm</t>
  </si>
  <si>
    <t>-146976810</t>
  </si>
  <si>
    <t>751510042</t>
  </si>
  <si>
    <t>Vzduchotechnické potrubí z pozinkovaného plechu kruhové, trouba spirálně vinutá bez příruby, průměru přes 100 do 200 mm</t>
  </si>
  <si>
    <t>-1792197222</t>
  </si>
  <si>
    <t>https://podminky.urs.cz/item/CS_URS_2024_01/751510042</t>
  </si>
  <si>
    <t>751711113</t>
  </si>
  <si>
    <t>Montáž klimatizační jednotky vnitřní nástěnné o výkonu (pro objem místnosti) přes 5 do 6,5 kW (přes 50 do 65 m3)</t>
  </si>
  <si>
    <t>-529036400</t>
  </si>
  <si>
    <t>https://podminky.urs.cz/item/CS_URS_2024_01/751711113</t>
  </si>
  <si>
    <t>42952003</t>
  </si>
  <si>
    <t>jednotka klimatizační nástěnná o výkonu do 6,6kW</t>
  </si>
  <si>
    <t>1146895309</t>
  </si>
  <si>
    <t>751721111</t>
  </si>
  <si>
    <t>Montáž klimatizační jednotky venkovní jednofázové napájení do 2 vnitřních jednotek</t>
  </si>
  <si>
    <t>-1695932302</t>
  </si>
  <si>
    <t>https://podminky.urs.cz/item/CS_URS_2024_01/751721111</t>
  </si>
  <si>
    <t>42952015</t>
  </si>
  <si>
    <t>jednotka klimatizační venkovní jednofázové napájení do 2 vnitřních jednotek o výkonu do 5,5kW</t>
  </si>
  <si>
    <t>1996244713</t>
  </si>
  <si>
    <t>998751121</t>
  </si>
  <si>
    <t>Přesun hmot pro vzduchotechniku stanovený z hmotnosti přesunovaného materiálu vodorovná dopravní vzdálenost do 100 m ruční (bez užití mechanizace) v objektech výšky do 12 m</t>
  </si>
  <si>
    <t>-1473607953</t>
  </si>
  <si>
    <t>https://podminky.urs.cz/item/CS_URS_2024_01/998751121</t>
  </si>
  <si>
    <t>Hodinové zúčtovací sazby</t>
  </si>
  <si>
    <t>HZS2212</t>
  </si>
  <si>
    <t>Hodinové zúčtovací sazby profesí PSV provádění stavebních instalací instalatér odborný_x000D_
-drobná stavební nespecifikovaná činnost_x000D_
-dodávka práce včetně materiálů</t>
  </si>
  <si>
    <t>hod</t>
  </si>
  <si>
    <t>512</t>
  </si>
  <si>
    <t>-1199381762</t>
  </si>
  <si>
    <t>https://podminky.urs.cz/item/CS_URS_2024_01/HZS2212</t>
  </si>
  <si>
    <t>4*8*2</t>
  </si>
  <si>
    <t>HZS2222</t>
  </si>
  <si>
    <t>Hodinové zúčtovací sazby profesí PSV provádění stavebních instalací topenář odborný_x000D_
-drobná stavební nespecifikovaná činnost_x000D_
-dodávka práce včetně materiálů</t>
  </si>
  <si>
    <t>-1176651537</t>
  </si>
  <si>
    <t>https://podminky.urs.cz/item/CS_URS_2024_01/HZS2222</t>
  </si>
  <si>
    <t>2*8*2</t>
  </si>
  <si>
    <t>HZS2491</t>
  </si>
  <si>
    <t>Hodinové zúčtovací sazby profesí PSV zednické výpomoci a pomocné práce PSV dělník zednických výpomocí_x000D_
-drobná stavební nespecifikovaná činnost_x000D_
-zhotovení a zapravení prostupů_x000D_
-dodávka práce včetně materiálů</t>
  </si>
  <si>
    <t>1249307150</t>
  </si>
  <si>
    <t>https://podminky.urs.cz/item/CS_URS_2024_01/HZS2491</t>
  </si>
  <si>
    <t>4*8*7</t>
  </si>
  <si>
    <t>HZS3112</t>
  </si>
  <si>
    <t>Hodinové zúčtovací sazby montáží technologických zařízení při externích montážích montér potrubí odborný_x000D_
-drobná stavební nespecifikovaná činnost_x000D_
-dodávka práce včetně materiálů</t>
  </si>
  <si>
    <t>-713646557</t>
  </si>
  <si>
    <t>https://podminky.urs.cz/item/CS_URS_2024_01/HZS3112</t>
  </si>
  <si>
    <t>2*8*4</t>
  </si>
  <si>
    <t>10 -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</si>
  <si>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</si>
  <si>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</si>
  <si>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</si>
  <si>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</si>
  <si>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</si>
  <si>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Vedlejší rozpočtové náklady</t>
  </si>
  <si>
    <t>VRN1</t>
  </si>
  <si>
    <t>Průzkumné, geodetické a projektové práce</t>
  </si>
  <si>
    <t>010001000</t>
  </si>
  <si>
    <t>1024</t>
  </si>
  <si>
    <t>-413806437</t>
  </si>
  <si>
    <t>https://podminky.urs.cz/item/CS_URS_2024_01/010001000</t>
  </si>
  <si>
    <t>Poznámka k položce:_x000D_
* zhotovení IGP posudku pro lokalitu navrhovaného podzemního objektu a tobogánu_x000D_
* odborný geotechnický dozor</t>
  </si>
  <si>
    <t>012002000</t>
  </si>
  <si>
    <t>Geodetické práce</t>
  </si>
  <si>
    <t>1426007855</t>
  </si>
  <si>
    <t>https://podminky.urs.cz/item/CS_URS_2024_01/012002000</t>
  </si>
  <si>
    <t xml:space="preserve">Poznámka k položce:_x000D_
* vytýčení stavby, geodetické práce po dobu realizace stavby_x000D_
* Náklady na přezkoumání podkladů objednatele o stavu stávajících inženýrských sítí probíhajících staveništěm nebo dotčenými stavbou _x000D_
* Vytýčení jejich skutečné trasy dle podmínek správců sítí v dokladové části </t>
  </si>
  <si>
    <t>013254000</t>
  </si>
  <si>
    <t>Dokumentace skutečného provedení stavby</t>
  </si>
  <si>
    <t>558753091</t>
  </si>
  <si>
    <t>https://podminky.urs.cz/item/CS_URS_2024_01/013254000</t>
  </si>
  <si>
    <t>Poznámka k položce:_x000D_
*dokumentace stavby (výkresová a textová) skutečného provedení stavby</t>
  </si>
  <si>
    <t>013294000</t>
  </si>
  <si>
    <t>Ostatní dokumentace</t>
  </si>
  <si>
    <t>-1333186335</t>
  </si>
  <si>
    <t>https://podminky.urs.cz/item/CS_URS_2024_01/013294000</t>
  </si>
  <si>
    <t>Poznámka k položce:_x000D_
* zpracování dílenské a realizační dokumentace podle požadavků PD</t>
  </si>
  <si>
    <t>VRN3</t>
  </si>
  <si>
    <t>Zařízení staveniště</t>
  </si>
  <si>
    <t>030001000</t>
  </si>
  <si>
    <t>-1200467517</t>
  </si>
  <si>
    <t>https://podminky.urs.cz/item/CS_URS_2024_01/030001000</t>
  </si>
  <si>
    <t xml:space="preserve">Poznámka k položce:_x000D_
*Zajištění bezpečného příjezdu a přístupu na staveniště a potřebných souhlasů a rozhodnutí s vybudováním zařízení staveniště_x000D_
*Náklady s připojením staveniště na energie + zajištění měření odběru energií _x000D_
*Vytýčení obvodu staveniště _x000D_
*Oplocení a zabezpečení prostoru staveniště proti neoprávněnému vstupu_x000D_
*Náklady na vybavení zařízení staveniště _x000D_
*Náklady na spotřebované energie provozem zařízení staveniště _x000D_
*Náklady na úklid v prostoru staveniště a příjezdových komunikací ke staveništi _x000D_
*Opatření k zabránění nadměrného zatěžování staveniště a jeho okolí prachem (např. používání krycích plachet, kropení sutě a odtěžované zeminy vodou) _x000D_
*Náklady na odstranění a odvoz zařízení staveniště _x000D_
*Uvedení stavbou dotčených ploch a ploch zařízení staveniště do původního stavu </t>
  </si>
  <si>
    <t>034303000R</t>
  </si>
  <si>
    <t xml:space="preserve">Dopravní značení </t>
  </si>
  <si>
    <t>-79215885</t>
  </si>
  <si>
    <t>https://podminky.urs.cz/item/CS_URS_2024_01/034303000R</t>
  </si>
  <si>
    <t xml:space="preserve">Poznámka k položce:_x000D_
*Náklady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 </t>
  </si>
  <si>
    <t>VRN4</t>
  </si>
  <si>
    <t>Inženýrská činnost</t>
  </si>
  <si>
    <t>045002000</t>
  </si>
  <si>
    <t>Kompletační a koordinační činnost</t>
  </si>
  <si>
    <t>2056834929</t>
  </si>
  <si>
    <t>https://podminky.urs.cz/item/CS_URS_2024_01/045002000</t>
  </si>
  <si>
    <t xml:space="preserve">Poznámka k položce:_x000D_
* kompletní dokladová část dle SoD (revize, atesty, certifikáty, prohlášení o shodě) pro předání a převzetí dokončeného díla a pro zajištění kolaudačního souhlasu _x000D_
* náklady zhotovitele, související s prováděním vzorkování dodávaných materiálů a výrobků v souladu s SoD _x000D_
* náklady zhotovitele, související s prováděním zkoušek a REVIZÍ předepsaných technickými normami a vyjádřeními dotčených orgánů pro řádné provedení a předání díla * náklady na individuální zkoušky dodaných a smontovaných technologických zařízení včetně komplexního vyzkoušení _x000D_
* náklady zhotovitele na vypracování provozních řádů pro trvalý provoz _x000D_
* náklady na předání všech návodů k obsluze a údržbě pro technologická zařízení  _x000D_
* náklady na zaškolení obsluhy objednatele _x000D_
 </t>
  </si>
  <si>
    <t>VRN6</t>
  </si>
  <si>
    <t>Územní vlivy</t>
  </si>
  <si>
    <t>06000100R</t>
  </si>
  <si>
    <t>Ochrana stávajících inženýrských sítí na staveništi</t>
  </si>
  <si>
    <t>488374290</t>
  </si>
  <si>
    <t>https://podminky.urs.cz/item/CS_URS_2024_01/06000100R</t>
  </si>
  <si>
    <t xml:space="preserve">Poznámka k položce:_x000D_
* Ochrana stávajících inženýrských sítí na staveništi _x000D_
* Zajištění a zebezpečení stávajících inženýrských sítí a přípojek při výkopových a bouracích pracích_x000D_
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</si>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</sst>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1" fillId="3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>
      <alignment horizontal="center" vertical="center"/>
    </xf>
    <xf numFmtId="166" fontId="21" fillId="0" borderId="21" xfId="0" applyNumberFormat="1" applyFont="1" applyBorder="1" applyAlignment="1">
      <alignment vertical="center"/>
    </xf>
    <xf numFmtId="166" fontId="21" fillId="0" borderId="22" xfId="0" applyNumberFormat="1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0" fillId="5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20" fillId="5" borderId="8" xfId="0" applyFont="1" applyFill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37" fillId="6" borderId="23" xfId="0" applyFont="1" applyFill="1" applyBorder="1" applyAlignment="1" applyProtection="1">
      <alignment horizontal="center" vertical="center"/>
      <protection locked="0"/>
    </xf>
    <xf numFmtId="49" fontId="37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37" fillId="6" borderId="23" xfId="0" applyFont="1" applyFill="1" applyBorder="1" applyAlignment="1" applyProtection="1">
      <alignment horizontal="left" vertical="center" wrapText="1"/>
      <protection locked="0"/>
    </xf>
    <xf numFmtId="0" fontId="37" fillId="6" borderId="23" xfId="0" applyFont="1" applyFill="1" applyBorder="1" applyAlignment="1" applyProtection="1">
      <alignment horizontal="center" vertical="center" wrapText="1"/>
      <protection locked="0"/>
    </xf>
    <xf numFmtId="167" fontId="37" fillId="6" borderId="23" xfId="0" applyNumberFormat="1" applyFont="1" applyFill="1" applyBorder="1" applyAlignment="1" applyProtection="1">
      <alignment vertical="center"/>
      <protection locked="0"/>
    </xf>
    <xf numFmtId="4" fontId="37" fillId="6" borderId="23" xfId="0" applyNumberFormat="1" applyFont="1" applyFill="1" applyBorder="1" applyAlignment="1" applyProtection="1">
      <alignment vertical="center"/>
      <protection locked="0"/>
    </xf>
    <xf numFmtId="0" fontId="0" fillId="6" borderId="0" xfId="0" applyFill="1" applyAlignment="1">
      <alignment vertical="center"/>
    </xf>
    <xf numFmtId="0" fontId="35" fillId="6" borderId="0" xfId="0" applyFont="1" applyFill="1" applyAlignment="1">
      <alignment horizontal="left" vertical="center"/>
    </xf>
    <xf numFmtId="0" fontId="36" fillId="6" borderId="0" xfId="0" applyFont="1" applyFill="1" applyAlignment="1">
      <alignment vertical="center" wrapText="1"/>
    </xf>
    <xf numFmtId="0" fontId="0" fillId="6" borderId="0" xfId="0" applyFill="1" applyAlignment="1" applyProtection="1">
      <alignment vertical="center"/>
      <protection locked="0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167" fontId="9" fillId="6" borderId="0" xfId="0" applyNumberFormat="1" applyFont="1" applyFill="1" applyAlignment="1">
      <alignment vertical="center"/>
    </xf>
    <xf numFmtId="0" fontId="9" fillId="6" borderId="0" xfId="0" applyFont="1" applyFill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81332111" TargetMode="External"/><Relationship Id="rId13" Type="http://schemas.openxmlformats.org/officeDocument/2006/relationships/hyperlink" Target="https://podminky.urs.cz/item/CS_URS_2024_01/771571810" TargetMode="External"/><Relationship Id="rId3" Type="http://schemas.openxmlformats.org/officeDocument/2006/relationships/hyperlink" Target="https://podminky.urs.cz/item/CS_URS_2024_01/963012510" TargetMode="External"/><Relationship Id="rId7" Type="http://schemas.openxmlformats.org/officeDocument/2006/relationships/hyperlink" Target="https://podminky.urs.cz/item/CS_URS_2024_01/978059641" TargetMode="External"/><Relationship Id="rId12" Type="http://schemas.openxmlformats.org/officeDocument/2006/relationships/hyperlink" Target="https://podminky.urs.cz/item/CS_URS_2024_01/997013862" TargetMode="External"/><Relationship Id="rId2" Type="http://schemas.openxmlformats.org/officeDocument/2006/relationships/hyperlink" Target="https://podminky.urs.cz/item/CS_URS_2024_01/962052210" TargetMode="External"/><Relationship Id="rId1" Type="http://schemas.openxmlformats.org/officeDocument/2006/relationships/hyperlink" Target="https://podminky.urs.cz/item/CS_URS_2024_01/632683111" TargetMode="External"/><Relationship Id="rId6" Type="http://schemas.openxmlformats.org/officeDocument/2006/relationships/hyperlink" Target="https://podminky.urs.cz/item/CS_URS_2024_01/977312114" TargetMode="External"/><Relationship Id="rId11" Type="http://schemas.openxmlformats.org/officeDocument/2006/relationships/hyperlink" Target="https://podminky.urs.cz/item/CS_URS_2024_01/997006519" TargetMode="External"/><Relationship Id="rId5" Type="http://schemas.openxmlformats.org/officeDocument/2006/relationships/hyperlink" Target="https://podminky.urs.cz/item/CS_URS_2024_01/965049112" TargetMode="External"/><Relationship Id="rId10" Type="http://schemas.openxmlformats.org/officeDocument/2006/relationships/hyperlink" Target="https://podminky.urs.cz/item/CS_URS_2024_01/997006512" TargetMode="External"/><Relationship Id="rId4" Type="http://schemas.openxmlformats.org/officeDocument/2006/relationships/hyperlink" Target="https://podminky.urs.cz/item/CS_URS_2024_01/965043441" TargetMode="External"/><Relationship Id="rId9" Type="http://schemas.openxmlformats.org/officeDocument/2006/relationships/hyperlink" Target="https://podminky.urs.cz/item/CS_URS_2024_01/981511114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279113156" TargetMode="External"/><Relationship Id="rId117" Type="http://schemas.openxmlformats.org/officeDocument/2006/relationships/hyperlink" Target="https://podminky.urs.cz/item/CS_URS_2024_01/775429121" TargetMode="External"/><Relationship Id="rId21" Type="http://schemas.openxmlformats.org/officeDocument/2006/relationships/hyperlink" Target="https://podminky.urs.cz/item/CS_URS_2024_01/275322511" TargetMode="External"/><Relationship Id="rId42" Type="http://schemas.openxmlformats.org/officeDocument/2006/relationships/hyperlink" Target="https://podminky.urs.cz/item/CS_URS_2024_01/411354317" TargetMode="External"/><Relationship Id="rId47" Type="http://schemas.openxmlformats.org/officeDocument/2006/relationships/hyperlink" Target="https://podminky.urs.cz/item/CS_URS_2024_01/413351112" TargetMode="External"/><Relationship Id="rId63" Type="http://schemas.openxmlformats.org/officeDocument/2006/relationships/hyperlink" Target="https://podminky.urs.cz/item/CS_URS_2024_01/622142001" TargetMode="External"/><Relationship Id="rId68" Type="http://schemas.openxmlformats.org/officeDocument/2006/relationships/hyperlink" Target="https://podminky.urs.cz/item/CS_URS_2024_01/622252002" TargetMode="External"/><Relationship Id="rId84" Type="http://schemas.openxmlformats.org/officeDocument/2006/relationships/hyperlink" Target="https://podminky.urs.cz/item/CS_URS_2024_01/953965132" TargetMode="External"/><Relationship Id="rId89" Type="http://schemas.openxmlformats.org/officeDocument/2006/relationships/hyperlink" Target="https://podminky.urs.cz/item/CS_URS_2024_01/985139111" TargetMode="External"/><Relationship Id="rId112" Type="http://schemas.openxmlformats.org/officeDocument/2006/relationships/hyperlink" Target="https://podminky.urs.cz/item/CS_URS_2024_01/764508131" TargetMode="External"/><Relationship Id="rId16" Type="http://schemas.openxmlformats.org/officeDocument/2006/relationships/hyperlink" Target="https://podminky.urs.cz/item/CS_URS_2024_01/273362021" TargetMode="External"/><Relationship Id="rId107" Type="http://schemas.openxmlformats.org/officeDocument/2006/relationships/hyperlink" Target="https://podminky.urs.cz/item/CS_URS_2024_01/764212632" TargetMode="External"/><Relationship Id="rId11" Type="http://schemas.openxmlformats.org/officeDocument/2006/relationships/hyperlink" Target="https://podminky.urs.cz/item/CS_URS_2024_01/273313811" TargetMode="External"/><Relationship Id="rId32" Type="http://schemas.openxmlformats.org/officeDocument/2006/relationships/hyperlink" Target="https://podminky.urs.cz/item/CS_URS_2024_01/311237121" TargetMode="External"/><Relationship Id="rId37" Type="http://schemas.openxmlformats.org/officeDocument/2006/relationships/hyperlink" Target="https://podminky.urs.cz/item/CS_URS_2024_01/331361821" TargetMode="External"/><Relationship Id="rId53" Type="http://schemas.openxmlformats.org/officeDocument/2006/relationships/hyperlink" Target="https://podminky.urs.cz/item/CS_URS_2024_01/417361821" TargetMode="External"/><Relationship Id="rId58" Type="http://schemas.openxmlformats.org/officeDocument/2006/relationships/hyperlink" Target="https://podminky.urs.cz/item/CS_URS_2024_01/612131101" TargetMode="External"/><Relationship Id="rId74" Type="http://schemas.openxmlformats.org/officeDocument/2006/relationships/hyperlink" Target="https://podminky.urs.cz/item/CS_URS_2024_01/944511111" TargetMode="External"/><Relationship Id="rId79" Type="http://schemas.openxmlformats.org/officeDocument/2006/relationships/hyperlink" Target="https://podminky.urs.cz/item/CS_URS_2024_01/953961112" TargetMode="External"/><Relationship Id="rId102" Type="http://schemas.openxmlformats.org/officeDocument/2006/relationships/hyperlink" Target="https://podminky.urs.cz/item/CS_URS_2024_01/713141311" TargetMode="External"/><Relationship Id="rId5" Type="http://schemas.openxmlformats.org/officeDocument/2006/relationships/hyperlink" Target="https://podminky.urs.cz/item/CS_URS_2024_01/162351103" TargetMode="External"/><Relationship Id="rId90" Type="http://schemas.openxmlformats.org/officeDocument/2006/relationships/hyperlink" Target="https://podminky.urs.cz/item/CS_URS_2024_01/985323111" TargetMode="External"/><Relationship Id="rId95" Type="http://schemas.openxmlformats.org/officeDocument/2006/relationships/hyperlink" Target="https://podminky.urs.cz/item/CS_URS_2024_01/711141559" TargetMode="External"/><Relationship Id="rId22" Type="http://schemas.openxmlformats.org/officeDocument/2006/relationships/hyperlink" Target="https://podminky.urs.cz/item/CS_URS_2024_01/275351121" TargetMode="External"/><Relationship Id="rId27" Type="http://schemas.openxmlformats.org/officeDocument/2006/relationships/hyperlink" Target="https://podminky.urs.cz/item/CS_URS_2024_01/279323112" TargetMode="External"/><Relationship Id="rId43" Type="http://schemas.openxmlformats.org/officeDocument/2006/relationships/hyperlink" Target="https://podminky.urs.cz/item/CS_URS_2024_01/411354318" TargetMode="External"/><Relationship Id="rId48" Type="http://schemas.openxmlformats.org/officeDocument/2006/relationships/hyperlink" Target="https://podminky.urs.cz/item/CS_URS_2024_01/413352111" TargetMode="External"/><Relationship Id="rId64" Type="http://schemas.openxmlformats.org/officeDocument/2006/relationships/hyperlink" Target="https://podminky.urs.cz/item/CS_URS_2024_01/622143004" TargetMode="External"/><Relationship Id="rId69" Type="http://schemas.openxmlformats.org/officeDocument/2006/relationships/hyperlink" Target="https://podminky.urs.cz/item/CS_URS_2024_01/622511102" TargetMode="External"/><Relationship Id="rId113" Type="http://schemas.openxmlformats.org/officeDocument/2006/relationships/hyperlink" Target="https://podminky.urs.cz/item/CS_URS_2024_01/767163121" TargetMode="External"/><Relationship Id="rId118" Type="http://schemas.openxmlformats.org/officeDocument/2006/relationships/hyperlink" Target="https://podminky.urs.cz/item/CS_URS_2024_01/783901551" TargetMode="External"/><Relationship Id="rId80" Type="http://schemas.openxmlformats.org/officeDocument/2006/relationships/hyperlink" Target="https://podminky.urs.cz/item/CS_URS_2024_01/953961113" TargetMode="External"/><Relationship Id="rId85" Type="http://schemas.openxmlformats.org/officeDocument/2006/relationships/hyperlink" Target="https://podminky.urs.cz/item/CS_URS_2024_01/985112113" TargetMode="External"/><Relationship Id="rId12" Type="http://schemas.openxmlformats.org/officeDocument/2006/relationships/hyperlink" Target="https://podminky.urs.cz/item/CS_URS_2024_01/273323611" TargetMode="External"/><Relationship Id="rId17" Type="http://schemas.openxmlformats.org/officeDocument/2006/relationships/hyperlink" Target="https://podminky.urs.cz/item/CS_URS_2024_01/274322511" TargetMode="External"/><Relationship Id="rId33" Type="http://schemas.openxmlformats.org/officeDocument/2006/relationships/hyperlink" Target="https://podminky.urs.cz/item/CS_URS_2024_01/317944323" TargetMode="External"/><Relationship Id="rId38" Type="http://schemas.openxmlformats.org/officeDocument/2006/relationships/hyperlink" Target="https://podminky.urs.cz/item/CS_URS_2024_01/411121127" TargetMode="External"/><Relationship Id="rId59" Type="http://schemas.openxmlformats.org/officeDocument/2006/relationships/hyperlink" Target="https://podminky.urs.cz/item/CS_URS_2024_01/612142001" TargetMode="External"/><Relationship Id="rId103" Type="http://schemas.openxmlformats.org/officeDocument/2006/relationships/hyperlink" Target="https://podminky.urs.cz/item/CS_URS_2024_01/762341420" TargetMode="External"/><Relationship Id="rId108" Type="http://schemas.openxmlformats.org/officeDocument/2006/relationships/hyperlink" Target="https://podminky.urs.cz/item/CS_URS_2024_01/764222434" TargetMode="External"/><Relationship Id="rId54" Type="http://schemas.openxmlformats.org/officeDocument/2006/relationships/hyperlink" Target="https://podminky.urs.cz/item/CS_URS_2024_01/433351131" TargetMode="External"/><Relationship Id="rId70" Type="http://schemas.openxmlformats.org/officeDocument/2006/relationships/hyperlink" Target="https://podminky.urs.cz/item/CS_URS_2024_01/622531022" TargetMode="External"/><Relationship Id="rId75" Type="http://schemas.openxmlformats.org/officeDocument/2006/relationships/hyperlink" Target="https://podminky.urs.cz/item/CS_URS_2024_01/944511211" TargetMode="External"/><Relationship Id="rId91" Type="http://schemas.openxmlformats.org/officeDocument/2006/relationships/hyperlink" Target="https://podminky.urs.cz/item/CS_URS_2024_01/985323911" TargetMode="External"/><Relationship Id="rId96" Type="http://schemas.openxmlformats.org/officeDocument/2006/relationships/hyperlink" Target="https://podminky.urs.cz/item/CS_URS_2024_01/711142559" TargetMode="External"/><Relationship Id="rId1" Type="http://schemas.openxmlformats.org/officeDocument/2006/relationships/hyperlink" Target="https://podminky.urs.cz/item/CS_URS_2024_01/115101303" TargetMode="External"/><Relationship Id="rId6" Type="http://schemas.openxmlformats.org/officeDocument/2006/relationships/hyperlink" Target="https://podminky.urs.cz/item/CS_URS_2024_01/167151111" TargetMode="External"/><Relationship Id="rId23" Type="http://schemas.openxmlformats.org/officeDocument/2006/relationships/hyperlink" Target="https://podminky.urs.cz/item/CS_URS_2024_01/275351122" TargetMode="External"/><Relationship Id="rId28" Type="http://schemas.openxmlformats.org/officeDocument/2006/relationships/hyperlink" Target="https://podminky.urs.cz/item/CS_URS_2024_01/279351121" TargetMode="External"/><Relationship Id="rId49" Type="http://schemas.openxmlformats.org/officeDocument/2006/relationships/hyperlink" Target="https://podminky.urs.cz/item/CS_URS_2024_01/413352112" TargetMode="External"/><Relationship Id="rId114" Type="http://schemas.openxmlformats.org/officeDocument/2006/relationships/hyperlink" Target="https://podminky.urs.cz/item/CS_URS_2024_01/767165111" TargetMode="External"/><Relationship Id="rId119" Type="http://schemas.openxmlformats.org/officeDocument/2006/relationships/hyperlink" Target="https://podminky.urs.cz/item/CS_URS_2024_01/783913171" TargetMode="External"/><Relationship Id="rId44" Type="http://schemas.openxmlformats.org/officeDocument/2006/relationships/hyperlink" Target="https://podminky.urs.cz/item/CS_URS_2024_01/411361821" TargetMode="External"/><Relationship Id="rId60" Type="http://schemas.openxmlformats.org/officeDocument/2006/relationships/hyperlink" Target="https://podminky.urs.cz/item/CS_URS_2024_01/612331111" TargetMode="External"/><Relationship Id="rId65" Type="http://schemas.openxmlformats.org/officeDocument/2006/relationships/hyperlink" Target="https://podminky.urs.cz/item/CS_URS_2024_01/622151011" TargetMode="External"/><Relationship Id="rId81" Type="http://schemas.openxmlformats.org/officeDocument/2006/relationships/hyperlink" Target="https://podminky.urs.cz/item/CS_URS_2024_01/953961114" TargetMode="External"/><Relationship Id="rId86" Type="http://schemas.openxmlformats.org/officeDocument/2006/relationships/hyperlink" Target="https://podminky.urs.cz/item/CS_URS_2024_01/985113191" TargetMode="External"/><Relationship Id="rId4" Type="http://schemas.openxmlformats.org/officeDocument/2006/relationships/hyperlink" Target="https://podminky.urs.cz/item/CS_URS_2024_01/161151103" TargetMode="External"/><Relationship Id="rId9" Type="http://schemas.openxmlformats.org/officeDocument/2006/relationships/hyperlink" Target="https://podminky.urs.cz/item/CS_URS_2024_01/271532212" TargetMode="External"/><Relationship Id="rId13" Type="http://schemas.openxmlformats.org/officeDocument/2006/relationships/hyperlink" Target="https://podminky.urs.cz/item/CS_URS_2024_01/273351121" TargetMode="External"/><Relationship Id="rId18" Type="http://schemas.openxmlformats.org/officeDocument/2006/relationships/hyperlink" Target="https://podminky.urs.cz/item/CS_URS_2024_01/274351121" TargetMode="External"/><Relationship Id="rId39" Type="http://schemas.openxmlformats.org/officeDocument/2006/relationships/hyperlink" Target="https://podminky.urs.cz/item/CS_URS_2024_01/411321616" TargetMode="External"/><Relationship Id="rId109" Type="http://schemas.openxmlformats.org/officeDocument/2006/relationships/hyperlink" Target="https://podminky.urs.cz/item/CS_URS_2024_01/764501103" TargetMode="External"/><Relationship Id="rId34" Type="http://schemas.openxmlformats.org/officeDocument/2006/relationships/hyperlink" Target="https://podminky.urs.cz/item/CS_URS_2024_01/330321612" TargetMode="External"/><Relationship Id="rId50" Type="http://schemas.openxmlformats.org/officeDocument/2006/relationships/hyperlink" Target="https://podminky.urs.cz/item/CS_URS_2024_01/417321414" TargetMode="External"/><Relationship Id="rId55" Type="http://schemas.openxmlformats.org/officeDocument/2006/relationships/hyperlink" Target="https://podminky.urs.cz/item/CS_URS_2024_01/433351132" TargetMode="External"/><Relationship Id="rId76" Type="http://schemas.openxmlformats.org/officeDocument/2006/relationships/hyperlink" Target="https://podminky.urs.cz/item/CS_URS_2024_01/949101111" TargetMode="External"/><Relationship Id="rId97" Type="http://schemas.openxmlformats.org/officeDocument/2006/relationships/hyperlink" Target="https://podminky.urs.cz/item/CS_URS_2024_01/711161212" TargetMode="External"/><Relationship Id="rId104" Type="http://schemas.openxmlformats.org/officeDocument/2006/relationships/hyperlink" Target="https://podminky.urs.cz/item/CS_URS_2024_01/762395000" TargetMode="External"/><Relationship Id="rId120" Type="http://schemas.openxmlformats.org/officeDocument/2006/relationships/hyperlink" Target="https://podminky.urs.cz/item/CS_URS_2024_01/783917161" TargetMode="External"/><Relationship Id="rId7" Type="http://schemas.openxmlformats.org/officeDocument/2006/relationships/hyperlink" Target="https://podminky.urs.cz/item/CS_URS_2024_01/174151101" TargetMode="External"/><Relationship Id="rId71" Type="http://schemas.openxmlformats.org/officeDocument/2006/relationships/hyperlink" Target="https://podminky.urs.cz/item/CS_URS_2024_01/941211111" TargetMode="External"/><Relationship Id="rId92" Type="http://schemas.openxmlformats.org/officeDocument/2006/relationships/hyperlink" Target="https://podminky.urs.cz/item/CS_URS_2024_01/985511113.LBC" TargetMode="External"/><Relationship Id="rId2" Type="http://schemas.openxmlformats.org/officeDocument/2006/relationships/hyperlink" Target="https://podminky.urs.cz/item/CS_URS_2024_01/131251206" TargetMode="External"/><Relationship Id="rId29" Type="http://schemas.openxmlformats.org/officeDocument/2006/relationships/hyperlink" Target="https://podminky.urs.cz/item/CS_URS_2024_01/279351122" TargetMode="External"/><Relationship Id="rId24" Type="http://schemas.openxmlformats.org/officeDocument/2006/relationships/hyperlink" Target="https://podminky.urs.cz/item/CS_URS_2024_01/275361821" TargetMode="External"/><Relationship Id="rId40" Type="http://schemas.openxmlformats.org/officeDocument/2006/relationships/hyperlink" Target="https://podminky.urs.cz/item/CS_URS_2024_01/411351021" TargetMode="External"/><Relationship Id="rId45" Type="http://schemas.openxmlformats.org/officeDocument/2006/relationships/hyperlink" Target="https://podminky.urs.cz/item/CS_URS_2024_01/411362021" TargetMode="External"/><Relationship Id="rId66" Type="http://schemas.openxmlformats.org/officeDocument/2006/relationships/hyperlink" Target="https://podminky.urs.cz/item/CS_URS_2024_01/622151021" TargetMode="External"/><Relationship Id="rId87" Type="http://schemas.openxmlformats.org/officeDocument/2006/relationships/hyperlink" Target="https://podminky.urs.cz/item/CS_URS_2024_01/985121122" TargetMode="External"/><Relationship Id="rId110" Type="http://schemas.openxmlformats.org/officeDocument/2006/relationships/hyperlink" Target="https://podminky.urs.cz/item/CS_URS_2024_01/764501104" TargetMode="External"/><Relationship Id="rId115" Type="http://schemas.openxmlformats.org/officeDocument/2006/relationships/hyperlink" Target="https://podminky.urs.cz/item/CS_URS_2024_01/767652220" TargetMode="External"/><Relationship Id="rId61" Type="http://schemas.openxmlformats.org/officeDocument/2006/relationships/hyperlink" Target="https://podminky.urs.cz/item/CS_URS_2024_01/612321131" TargetMode="External"/><Relationship Id="rId82" Type="http://schemas.openxmlformats.org/officeDocument/2006/relationships/hyperlink" Target="https://podminky.urs.cz/item/CS_URS_2024_01/953965122" TargetMode="External"/><Relationship Id="rId19" Type="http://schemas.openxmlformats.org/officeDocument/2006/relationships/hyperlink" Target="https://podminky.urs.cz/item/CS_URS_2024_01/274351122" TargetMode="External"/><Relationship Id="rId14" Type="http://schemas.openxmlformats.org/officeDocument/2006/relationships/hyperlink" Target="https://podminky.urs.cz/item/CS_URS_2024_01/273351122" TargetMode="External"/><Relationship Id="rId30" Type="http://schemas.openxmlformats.org/officeDocument/2006/relationships/hyperlink" Target="https://podminky.urs.cz/item/CS_URS_2024_01/279361821" TargetMode="External"/><Relationship Id="rId35" Type="http://schemas.openxmlformats.org/officeDocument/2006/relationships/hyperlink" Target="https://podminky.urs.cz/item/CS_URS_2024_01/331351121" TargetMode="External"/><Relationship Id="rId56" Type="http://schemas.openxmlformats.org/officeDocument/2006/relationships/hyperlink" Target="https://podminky.urs.cz/item/CS_URS_2024_01/434351141" TargetMode="External"/><Relationship Id="rId77" Type="http://schemas.openxmlformats.org/officeDocument/2006/relationships/hyperlink" Target="https://podminky.urs.cz/item/CS_URS_2024_01/953311125" TargetMode="External"/><Relationship Id="rId100" Type="http://schemas.openxmlformats.org/officeDocument/2006/relationships/hyperlink" Target="https://podminky.urs.cz/item/CS_URS_2024_01/771591257" TargetMode="External"/><Relationship Id="rId105" Type="http://schemas.openxmlformats.org/officeDocument/2006/relationships/hyperlink" Target="https://podminky.urs.cz/item/CS_URS_2024_01/764001114" TargetMode="External"/><Relationship Id="rId8" Type="http://schemas.openxmlformats.org/officeDocument/2006/relationships/hyperlink" Target="https://podminky.urs.cz/item/CS_URS_2024_01/174151102" TargetMode="External"/><Relationship Id="rId51" Type="http://schemas.openxmlformats.org/officeDocument/2006/relationships/hyperlink" Target="https://podminky.urs.cz/item/CS_URS_2024_01/417351115" TargetMode="External"/><Relationship Id="rId72" Type="http://schemas.openxmlformats.org/officeDocument/2006/relationships/hyperlink" Target="https://podminky.urs.cz/item/CS_URS_2024_01/941211211" TargetMode="External"/><Relationship Id="rId93" Type="http://schemas.openxmlformats.org/officeDocument/2006/relationships/hyperlink" Target="https://podminky.urs.cz/item/CS_URS_2024_01/711111001" TargetMode="External"/><Relationship Id="rId98" Type="http://schemas.openxmlformats.org/officeDocument/2006/relationships/hyperlink" Target="https://podminky.urs.cz/item/CS_URS_2024_01/711161384" TargetMode="External"/><Relationship Id="rId121" Type="http://schemas.openxmlformats.org/officeDocument/2006/relationships/hyperlink" Target="https://podminky.urs.cz/item/CS_URS_2024_01/210204002" TargetMode="External"/><Relationship Id="rId3" Type="http://schemas.openxmlformats.org/officeDocument/2006/relationships/hyperlink" Target="https://podminky.urs.cz/item/CS_URS_2024_01/153112122" TargetMode="External"/><Relationship Id="rId25" Type="http://schemas.openxmlformats.org/officeDocument/2006/relationships/hyperlink" Target="https://podminky.urs.cz/item/CS_URS_2024_01/275362021" TargetMode="External"/><Relationship Id="rId46" Type="http://schemas.openxmlformats.org/officeDocument/2006/relationships/hyperlink" Target="https://podminky.urs.cz/item/CS_URS_2024_01/413351111" TargetMode="External"/><Relationship Id="rId67" Type="http://schemas.openxmlformats.org/officeDocument/2006/relationships/hyperlink" Target="https://podminky.urs.cz/item/CS_URS_2024_01/622211041" TargetMode="External"/><Relationship Id="rId116" Type="http://schemas.openxmlformats.org/officeDocument/2006/relationships/hyperlink" Target="https://podminky.urs.cz/item/CS_URS_2024_01/767835001" TargetMode="External"/><Relationship Id="rId20" Type="http://schemas.openxmlformats.org/officeDocument/2006/relationships/hyperlink" Target="https://podminky.urs.cz/item/CS_URS_2024_01/274361821" TargetMode="External"/><Relationship Id="rId41" Type="http://schemas.openxmlformats.org/officeDocument/2006/relationships/hyperlink" Target="https://podminky.urs.cz/item/CS_URS_2024_01/411351022" TargetMode="External"/><Relationship Id="rId62" Type="http://schemas.openxmlformats.org/officeDocument/2006/relationships/hyperlink" Target="https://podminky.urs.cz/item/CS_URS_2024_01/619995001" TargetMode="External"/><Relationship Id="rId83" Type="http://schemas.openxmlformats.org/officeDocument/2006/relationships/hyperlink" Target="https://podminky.urs.cz/item/CS_URS_2024_01/953965123" TargetMode="External"/><Relationship Id="rId88" Type="http://schemas.openxmlformats.org/officeDocument/2006/relationships/hyperlink" Target="https://podminky.urs.cz/item/CS_URS_2024_01/985131311" TargetMode="External"/><Relationship Id="rId111" Type="http://schemas.openxmlformats.org/officeDocument/2006/relationships/hyperlink" Target="https://podminky.urs.cz/item/CS_URS_2024_01/764501105" TargetMode="External"/><Relationship Id="rId15" Type="http://schemas.openxmlformats.org/officeDocument/2006/relationships/hyperlink" Target="https://podminky.urs.cz/item/CS_URS_2024_01/273361821" TargetMode="External"/><Relationship Id="rId36" Type="http://schemas.openxmlformats.org/officeDocument/2006/relationships/hyperlink" Target="https://podminky.urs.cz/item/CS_URS_2024_01/331351122" TargetMode="External"/><Relationship Id="rId57" Type="http://schemas.openxmlformats.org/officeDocument/2006/relationships/hyperlink" Target="https://podminky.urs.cz/item/CS_URS_2024_01/434351142" TargetMode="External"/><Relationship Id="rId106" Type="http://schemas.openxmlformats.org/officeDocument/2006/relationships/hyperlink" Target="https://podminky.urs.cz/item/CS_URS_2024_01/764202134" TargetMode="External"/><Relationship Id="rId10" Type="http://schemas.openxmlformats.org/officeDocument/2006/relationships/hyperlink" Target="https://podminky.urs.cz/item/CS_URS_2024_01/273313611" TargetMode="External"/><Relationship Id="rId31" Type="http://schemas.openxmlformats.org/officeDocument/2006/relationships/hyperlink" Target="https://podminky.urs.cz/item/CS_URS_2024_01/279362021" TargetMode="External"/><Relationship Id="rId52" Type="http://schemas.openxmlformats.org/officeDocument/2006/relationships/hyperlink" Target="https://podminky.urs.cz/item/CS_URS_2024_01/417351116" TargetMode="External"/><Relationship Id="rId73" Type="http://schemas.openxmlformats.org/officeDocument/2006/relationships/hyperlink" Target="https://podminky.urs.cz/item/CS_URS_2024_01/941211811" TargetMode="External"/><Relationship Id="rId78" Type="http://schemas.openxmlformats.org/officeDocument/2006/relationships/hyperlink" Target="https://podminky.urs.cz/item/CS_URS_2024_01/953334423" TargetMode="External"/><Relationship Id="rId94" Type="http://schemas.openxmlformats.org/officeDocument/2006/relationships/hyperlink" Target="https://podminky.urs.cz/item/CS_URS_2024_01/711112001" TargetMode="External"/><Relationship Id="rId99" Type="http://schemas.openxmlformats.org/officeDocument/2006/relationships/hyperlink" Target="https://podminky.urs.cz/item/CS_URS_2024_01/712363604" TargetMode="External"/><Relationship Id="rId101" Type="http://schemas.openxmlformats.org/officeDocument/2006/relationships/hyperlink" Target="https://podminky.urs.cz/item/CS_URS_2024_01/713111111" TargetMode="External"/><Relationship Id="rId1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podminky.urs.cz/item/CS_URS_2024_01/Pol174" TargetMode="External"/><Relationship Id="rId7" Type="http://schemas.openxmlformats.org/officeDocument/2006/relationships/hyperlink" Target="https://podminky.urs.cz/item/CS_URS_2024_01/Pol4" TargetMode="External"/><Relationship Id="rId2" Type="http://schemas.openxmlformats.org/officeDocument/2006/relationships/hyperlink" Target="https://podminky.urs.cz/item/CS_URS_2024_01/Pol173" TargetMode="External"/><Relationship Id="rId1" Type="http://schemas.openxmlformats.org/officeDocument/2006/relationships/hyperlink" Target="https://podminky.urs.cz/item/CS_URS_2024_01/636311133" TargetMode="External"/><Relationship Id="rId6" Type="http://schemas.openxmlformats.org/officeDocument/2006/relationships/hyperlink" Target="https://podminky.urs.cz/item/CS_URS_2024_01/Pol2" TargetMode="External"/><Relationship Id="rId5" Type="http://schemas.openxmlformats.org/officeDocument/2006/relationships/hyperlink" Target="https://podminky.urs.cz/item/CS_URS_2024_01/Pol176" TargetMode="External"/><Relationship Id="rId4" Type="http://schemas.openxmlformats.org/officeDocument/2006/relationships/hyperlink" Target="https://podminky.urs.cz/item/CS_URS_2024_01/Pol17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22130238" TargetMode="External"/><Relationship Id="rId21" Type="http://schemas.openxmlformats.org/officeDocument/2006/relationships/hyperlink" Target="https://podminky.urs.cz/item/CS_URS_2024_01/721211621" TargetMode="External"/><Relationship Id="rId34" Type="http://schemas.openxmlformats.org/officeDocument/2006/relationships/hyperlink" Target="https://podminky.urs.cz/item/CS_URS_2024_01/722290234" TargetMode="External"/><Relationship Id="rId42" Type="http://schemas.openxmlformats.org/officeDocument/2006/relationships/hyperlink" Target="https://podminky.urs.cz/item/CS_URS_2024_01/998732122" TargetMode="External"/><Relationship Id="rId47" Type="http://schemas.openxmlformats.org/officeDocument/2006/relationships/hyperlink" Target="https://podminky.urs.cz/item/CS_URS_2024_01/998733122" TargetMode="External"/><Relationship Id="rId50" Type="http://schemas.openxmlformats.org/officeDocument/2006/relationships/hyperlink" Target="https://podminky.urs.cz/item/CS_URS_2024_01/734291277" TargetMode="External"/><Relationship Id="rId55" Type="http://schemas.openxmlformats.org/officeDocument/2006/relationships/hyperlink" Target="https://podminky.urs.cz/item/CS_URS_2024_01/751111131" TargetMode="External"/><Relationship Id="rId63" Type="http://schemas.openxmlformats.org/officeDocument/2006/relationships/hyperlink" Target="https://podminky.urs.cz/item/CS_URS_2024_01/HZS2212" TargetMode="External"/><Relationship Id="rId7" Type="http://schemas.openxmlformats.org/officeDocument/2006/relationships/hyperlink" Target="https://podminky.urs.cz/item/CS_URS_2024_01/866231005" TargetMode="External"/><Relationship Id="rId2" Type="http://schemas.openxmlformats.org/officeDocument/2006/relationships/hyperlink" Target="https://podminky.urs.cz/item/CS_URS_2024_01/174151101" TargetMode="External"/><Relationship Id="rId16" Type="http://schemas.openxmlformats.org/officeDocument/2006/relationships/hyperlink" Target="https://podminky.urs.cz/item/CS_URS_2024_01/721173403" TargetMode="External"/><Relationship Id="rId29" Type="http://schemas.openxmlformats.org/officeDocument/2006/relationships/hyperlink" Target="https://podminky.urs.cz/item/CS_URS_2024_01/722182011" TargetMode="External"/><Relationship Id="rId11" Type="http://schemas.openxmlformats.org/officeDocument/2006/relationships/hyperlink" Target="https://podminky.urs.cz/item/CS_URS_2024_01/891247812" TargetMode="External"/><Relationship Id="rId24" Type="http://schemas.openxmlformats.org/officeDocument/2006/relationships/hyperlink" Target="https://podminky.urs.cz/item/CS_URS_2024_01/721290112" TargetMode="External"/><Relationship Id="rId32" Type="http://schemas.openxmlformats.org/officeDocument/2006/relationships/hyperlink" Target="https://podminky.urs.cz/item/CS_URS_2024_01/722232043" TargetMode="External"/><Relationship Id="rId37" Type="http://schemas.openxmlformats.org/officeDocument/2006/relationships/hyperlink" Target="https://podminky.urs.cz/item/CS_URS_2024_01/725539201" TargetMode="External"/><Relationship Id="rId40" Type="http://schemas.openxmlformats.org/officeDocument/2006/relationships/hyperlink" Target="https://podminky.urs.cz/item/CS_URS_2024_01/998725122" TargetMode="External"/><Relationship Id="rId45" Type="http://schemas.openxmlformats.org/officeDocument/2006/relationships/hyperlink" Target="https://podminky.urs.cz/item/CS_URS_2024_01/733190107" TargetMode="External"/><Relationship Id="rId53" Type="http://schemas.openxmlformats.org/officeDocument/2006/relationships/hyperlink" Target="https://podminky.urs.cz/item/CS_URS_2024_01/998734122" TargetMode="External"/><Relationship Id="rId58" Type="http://schemas.openxmlformats.org/officeDocument/2006/relationships/hyperlink" Target="https://podminky.urs.cz/item/CS_URS_2024_01/751398022" TargetMode="External"/><Relationship Id="rId66" Type="http://schemas.openxmlformats.org/officeDocument/2006/relationships/hyperlink" Target="https://podminky.urs.cz/item/CS_URS_2024_01/HZS3112" TargetMode="External"/><Relationship Id="rId5" Type="http://schemas.openxmlformats.org/officeDocument/2006/relationships/hyperlink" Target="https://podminky.urs.cz/item/CS_URS_2024_01/451573111" TargetMode="External"/><Relationship Id="rId61" Type="http://schemas.openxmlformats.org/officeDocument/2006/relationships/hyperlink" Target="https://podminky.urs.cz/item/CS_URS_2024_01/751721111" TargetMode="External"/><Relationship Id="rId19" Type="http://schemas.openxmlformats.org/officeDocument/2006/relationships/hyperlink" Target="https://podminky.urs.cz/item/CS_URS_2024_01/721194103" TargetMode="External"/><Relationship Id="rId14" Type="http://schemas.openxmlformats.org/officeDocument/2006/relationships/hyperlink" Target="https://podminky.urs.cz/item/CS_URS_2024_01/713463312" TargetMode="External"/><Relationship Id="rId22" Type="http://schemas.openxmlformats.org/officeDocument/2006/relationships/hyperlink" Target="https://podminky.urs.cz/item/CS_URS_2024_01/721229111" TargetMode="External"/><Relationship Id="rId27" Type="http://schemas.openxmlformats.org/officeDocument/2006/relationships/hyperlink" Target="https://podminky.urs.cz/item/CS_URS_2024_01/722174022" TargetMode="External"/><Relationship Id="rId30" Type="http://schemas.openxmlformats.org/officeDocument/2006/relationships/hyperlink" Target="https://podminky.urs.cz/item/CS_URS_2024_01/722190401" TargetMode="External"/><Relationship Id="rId35" Type="http://schemas.openxmlformats.org/officeDocument/2006/relationships/hyperlink" Target="https://podminky.urs.cz/item/CS_URS_2024_01/998722122" TargetMode="External"/><Relationship Id="rId43" Type="http://schemas.openxmlformats.org/officeDocument/2006/relationships/hyperlink" Target="https://podminky.urs.cz/item/CS_URS_2024_01/733111115" TargetMode="External"/><Relationship Id="rId48" Type="http://schemas.openxmlformats.org/officeDocument/2006/relationships/hyperlink" Target="https://podminky.urs.cz/item/CS_URS_2024_01/734242418" TargetMode="External"/><Relationship Id="rId56" Type="http://schemas.openxmlformats.org/officeDocument/2006/relationships/hyperlink" Target="https://podminky.urs.cz/item/CS_URS_2024_01/751311111" TargetMode="External"/><Relationship Id="rId64" Type="http://schemas.openxmlformats.org/officeDocument/2006/relationships/hyperlink" Target="https://podminky.urs.cz/item/CS_URS_2024_01/HZS2222" TargetMode="External"/><Relationship Id="rId8" Type="http://schemas.openxmlformats.org/officeDocument/2006/relationships/hyperlink" Target="https://podminky.urs.cz/item/CS_URS_2024_01/871161141" TargetMode="External"/><Relationship Id="rId51" Type="http://schemas.openxmlformats.org/officeDocument/2006/relationships/hyperlink" Target="https://podminky.urs.cz/item/CS_URS_2024_01/734292719" TargetMode="External"/><Relationship Id="rId3" Type="http://schemas.openxmlformats.org/officeDocument/2006/relationships/hyperlink" Target="https://podminky.urs.cz/item/CS_URS_2024_01/175112101" TargetMode="External"/><Relationship Id="rId12" Type="http://schemas.openxmlformats.org/officeDocument/2006/relationships/hyperlink" Target="https://podminky.urs.cz/item/CS_URS_2024_01/998276101" TargetMode="External"/><Relationship Id="rId17" Type="http://schemas.openxmlformats.org/officeDocument/2006/relationships/hyperlink" Target="https://podminky.urs.cz/item/CS_URS_2024_01/721173404" TargetMode="External"/><Relationship Id="rId25" Type="http://schemas.openxmlformats.org/officeDocument/2006/relationships/hyperlink" Target="https://podminky.urs.cz/item/CS_URS_2024_01/998721122" TargetMode="External"/><Relationship Id="rId33" Type="http://schemas.openxmlformats.org/officeDocument/2006/relationships/hyperlink" Target="https://podminky.urs.cz/item/CS_URS_2024_01/722290215" TargetMode="External"/><Relationship Id="rId38" Type="http://schemas.openxmlformats.org/officeDocument/2006/relationships/hyperlink" Target="https://podminky.urs.cz/item/CS_URS_2024_01/725822651" TargetMode="External"/><Relationship Id="rId46" Type="http://schemas.openxmlformats.org/officeDocument/2006/relationships/hyperlink" Target="https://podminky.urs.cz/item/CS_URS_2024_01/733190225" TargetMode="External"/><Relationship Id="rId59" Type="http://schemas.openxmlformats.org/officeDocument/2006/relationships/hyperlink" Target="https://podminky.urs.cz/item/CS_URS_2024_01/751510042" TargetMode="External"/><Relationship Id="rId67" Type="http://schemas.openxmlformats.org/officeDocument/2006/relationships/drawing" Target="../drawings/drawing15.xml"/><Relationship Id="rId20" Type="http://schemas.openxmlformats.org/officeDocument/2006/relationships/hyperlink" Target="https://podminky.urs.cz/item/CS_URS_2024_01/721194105" TargetMode="External"/><Relationship Id="rId41" Type="http://schemas.openxmlformats.org/officeDocument/2006/relationships/hyperlink" Target="https://podminky.urs.cz/item/CS_URS_2024_01/732421472" TargetMode="External"/><Relationship Id="rId54" Type="http://schemas.openxmlformats.org/officeDocument/2006/relationships/hyperlink" Target="https://podminky.urs.cz/item/CS_URS_2024_01/751111012" TargetMode="External"/><Relationship Id="rId62" Type="http://schemas.openxmlformats.org/officeDocument/2006/relationships/hyperlink" Target="https://podminky.urs.cz/item/CS_URS_2024_01/998751121" TargetMode="External"/><Relationship Id="rId1" Type="http://schemas.openxmlformats.org/officeDocument/2006/relationships/hyperlink" Target="https://podminky.urs.cz/item/CS_URS_2024_01/132251102" TargetMode="External"/><Relationship Id="rId6" Type="http://schemas.openxmlformats.org/officeDocument/2006/relationships/hyperlink" Target="https://podminky.urs.cz/item/CS_URS_2024_01/866231004" TargetMode="External"/><Relationship Id="rId15" Type="http://schemas.openxmlformats.org/officeDocument/2006/relationships/hyperlink" Target="https://podminky.urs.cz/item/CS_URS_2024_01/998713122" TargetMode="External"/><Relationship Id="rId23" Type="http://schemas.openxmlformats.org/officeDocument/2006/relationships/hyperlink" Target="https://podminky.urs.cz/item/CS_URS_2024_01/721290111" TargetMode="External"/><Relationship Id="rId28" Type="http://schemas.openxmlformats.org/officeDocument/2006/relationships/hyperlink" Target="https://podminky.urs.cz/item/CS_URS_2024_01/722181221" TargetMode="External"/><Relationship Id="rId36" Type="http://schemas.openxmlformats.org/officeDocument/2006/relationships/hyperlink" Target="https://podminky.urs.cz/item/CS_URS_2024_01/725211603" TargetMode="External"/><Relationship Id="rId49" Type="http://schemas.openxmlformats.org/officeDocument/2006/relationships/hyperlink" Target="https://podminky.urs.cz/item/CS_URS_2024_01/734291124" TargetMode="External"/><Relationship Id="rId57" Type="http://schemas.openxmlformats.org/officeDocument/2006/relationships/hyperlink" Target="https://podminky.urs.cz/item/CS_URS_2024_01/751398021" TargetMode="External"/><Relationship Id="rId10" Type="http://schemas.openxmlformats.org/officeDocument/2006/relationships/hyperlink" Target="https://podminky.urs.cz/item/CS_URS_2024_01/891247112" TargetMode="External"/><Relationship Id="rId31" Type="http://schemas.openxmlformats.org/officeDocument/2006/relationships/hyperlink" Target="https://podminky.urs.cz/item/CS_URS_2024_01/722220111" TargetMode="External"/><Relationship Id="rId44" Type="http://schemas.openxmlformats.org/officeDocument/2006/relationships/hyperlink" Target="https://podminky.urs.cz/item/CS_URS_2024_01/733121122" TargetMode="External"/><Relationship Id="rId52" Type="http://schemas.openxmlformats.org/officeDocument/2006/relationships/hyperlink" Target="https://podminky.urs.cz/item/CS_URS_2024_01/734419111" TargetMode="External"/><Relationship Id="rId60" Type="http://schemas.openxmlformats.org/officeDocument/2006/relationships/hyperlink" Target="https://podminky.urs.cz/item/CS_URS_2024_01/751711113" TargetMode="External"/><Relationship Id="rId65" Type="http://schemas.openxmlformats.org/officeDocument/2006/relationships/hyperlink" Target="https://podminky.urs.cz/item/CS_URS_2024_01/HZS2491" TargetMode="External"/><Relationship Id="rId4" Type="http://schemas.openxmlformats.org/officeDocument/2006/relationships/hyperlink" Target="https://podminky.urs.cz/item/CS_URS_2024_01/181951112" TargetMode="External"/><Relationship Id="rId9" Type="http://schemas.openxmlformats.org/officeDocument/2006/relationships/hyperlink" Target="https://podminky.urs.cz/item/CS_URS_2024_01/871241141" TargetMode="External"/><Relationship Id="rId13" Type="http://schemas.openxmlformats.org/officeDocument/2006/relationships/hyperlink" Target="https://podminky.urs.cz/item/CS_URS_2024_01/713463311" TargetMode="External"/><Relationship Id="rId18" Type="http://schemas.openxmlformats.org/officeDocument/2006/relationships/hyperlink" Target="https://podminky.urs.cz/item/CS_URS_2024_01/721174043" TargetMode="External"/><Relationship Id="rId39" Type="http://schemas.openxmlformats.org/officeDocument/2006/relationships/hyperlink" Target="https://podminky.urs.cz/item/CS_URS_2024_01/725861102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6000100R" TargetMode="External"/><Relationship Id="rId3" Type="http://schemas.openxmlformats.org/officeDocument/2006/relationships/hyperlink" Target="https://podminky.urs.cz/item/CS_URS_2024_01/013254000" TargetMode="External"/><Relationship Id="rId7" Type="http://schemas.openxmlformats.org/officeDocument/2006/relationships/hyperlink" Target="https://podminky.urs.cz/item/CS_URS_2024_01/045002000" TargetMode="External"/><Relationship Id="rId2" Type="http://schemas.openxmlformats.org/officeDocument/2006/relationships/hyperlink" Target="https://podminky.urs.cz/item/CS_URS_2024_01/012002000" TargetMode="External"/><Relationship Id="rId1" Type="http://schemas.openxmlformats.org/officeDocument/2006/relationships/hyperlink" Target="https://podminky.urs.cz/item/CS_URS_2024_01/010001000" TargetMode="External"/><Relationship Id="rId6" Type="http://schemas.openxmlformats.org/officeDocument/2006/relationships/hyperlink" Target="https://podminky.urs.cz/item/CS_URS_2024_01/034303000R" TargetMode="External"/><Relationship Id="rId5" Type="http://schemas.openxmlformats.org/officeDocument/2006/relationships/hyperlink" Target="https://podminky.urs.cz/item/CS_URS_2024_01/030001000" TargetMode="External"/><Relationship Id="rId4" Type="http://schemas.openxmlformats.org/officeDocument/2006/relationships/hyperlink" Target="https://podminky.urs.cz/item/CS_URS_2024_01/013294000" TargetMode="External"/><Relationship Id="rId9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2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300" t="s">
        <v>6</v>
      </c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16" t="s">
        <v>7</v>
      </c>
      <c r="BT2" s="16" t="s">
        <v>8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284" t="s">
        <v>15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R5" s="19"/>
      <c r="BE5" s="281" t="s">
        <v>16</v>
      </c>
      <c r="BS5" s="16" t="s">
        <v>7</v>
      </c>
    </row>
    <row r="6" spans="1:74" ht="36.950000000000003" customHeight="1">
      <c r="B6" s="19"/>
      <c r="D6" s="25" t="s">
        <v>17</v>
      </c>
      <c r="K6" s="286" t="s">
        <v>18</v>
      </c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R6" s="19"/>
      <c r="BE6" s="282"/>
      <c r="BS6" s="16" t="s">
        <v>7</v>
      </c>
    </row>
    <row r="7" spans="1:74" ht="12" customHeight="1">
      <c r="B7" s="19"/>
      <c r="D7" s="26" t="s">
        <v>19</v>
      </c>
      <c r="K7" s="24" t="s">
        <v>3</v>
      </c>
      <c r="AK7" s="26" t="s">
        <v>20</v>
      </c>
      <c r="AN7" s="24" t="s">
        <v>3</v>
      </c>
      <c r="AR7" s="19"/>
      <c r="BE7" s="282"/>
      <c r="BS7" s="16" t="s">
        <v>7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82"/>
      <c r="BS8" s="16" t="s">
        <v>7</v>
      </c>
    </row>
    <row r="9" spans="1:74" ht="14.45" customHeight="1">
      <c r="B9" s="19"/>
      <c r="AR9" s="19"/>
      <c r="BE9" s="282"/>
      <c r="BS9" s="16" t="s">
        <v>7</v>
      </c>
    </row>
    <row r="10" spans="1:74" ht="12" customHeight="1">
      <c r="B10" s="19"/>
      <c r="D10" s="26" t="s">
        <v>25</v>
      </c>
      <c r="AK10" s="26" t="s">
        <v>26</v>
      </c>
      <c r="AN10" s="24" t="s">
        <v>3</v>
      </c>
      <c r="AR10" s="19"/>
      <c r="BE10" s="282"/>
      <c r="BS10" s="16" t="s">
        <v>7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3</v>
      </c>
      <c r="AR11" s="19"/>
      <c r="BE11" s="282"/>
      <c r="BS11" s="16" t="s">
        <v>7</v>
      </c>
    </row>
    <row r="12" spans="1:74" ht="6.95" customHeight="1">
      <c r="B12" s="19"/>
      <c r="AR12" s="19"/>
      <c r="BE12" s="282"/>
      <c r="BS12" s="16" t="s">
        <v>7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282"/>
      <c r="BS13" s="16" t="s">
        <v>7</v>
      </c>
    </row>
    <row r="14" spans="1:74" ht="12.75">
      <c r="B14" s="19"/>
      <c r="E14" s="287" t="s">
        <v>30</v>
      </c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6" t="s">
        <v>28</v>
      </c>
      <c r="AN14" s="28" t="s">
        <v>30</v>
      </c>
      <c r="AR14" s="19"/>
      <c r="BE14" s="282"/>
      <c r="BS14" s="16" t="s">
        <v>7</v>
      </c>
    </row>
    <row r="15" spans="1:74" ht="6.95" customHeight="1">
      <c r="B15" s="19"/>
      <c r="AR15" s="19"/>
      <c r="BE15" s="282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3</v>
      </c>
      <c r="AR16" s="19"/>
      <c r="BE16" s="282"/>
      <c r="BS16" s="16" t="s">
        <v>4</v>
      </c>
    </row>
    <row r="17" spans="2:71" ht="18.399999999999999" customHeight="1">
      <c r="B17" s="19"/>
      <c r="E17" s="24" t="s">
        <v>27</v>
      </c>
      <c r="AK17" s="26" t="s">
        <v>28</v>
      </c>
      <c r="AN17" s="24" t="s">
        <v>3</v>
      </c>
      <c r="AR17" s="19"/>
      <c r="BE17" s="282"/>
      <c r="BS17" s="16" t="s">
        <v>32</v>
      </c>
    </row>
    <row r="18" spans="2:71" ht="6.95" customHeight="1">
      <c r="B18" s="19"/>
      <c r="AR18" s="19"/>
      <c r="BE18" s="282"/>
      <c r="BS18" s="16" t="s">
        <v>7</v>
      </c>
    </row>
    <row r="19" spans="2:71" ht="12" customHeight="1">
      <c r="B19" s="19"/>
      <c r="D19" s="26" t="s">
        <v>33</v>
      </c>
      <c r="AK19" s="26" t="s">
        <v>26</v>
      </c>
      <c r="AN19" s="24" t="s">
        <v>34</v>
      </c>
      <c r="AR19" s="19"/>
      <c r="BE19" s="282"/>
      <c r="BS19" s="16" t="s">
        <v>7</v>
      </c>
    </row>
    <row r="20" spans="2:71" ht="18.399999999999999" customHeight="1">
      <c r="B20" s="19"/>
      <c r="E20" s="24" t="s">
        <v>35</v>
      </c>
      <c r="AK20" s="26" t="s">
        <v>28</v>
      </c>
      <c r="AN20" s="24" t="s">
        <v>3</v>
      </c>
      <c r="AR20" s="19"/>
      <c r="BE20" s="282"/>
      <c r="BS20" s="16" t="s">
        <v>4</v>
      </c>
    </row>
    <row r="21" spans="2:71" ht="6.95" customHeight="1">
      <c r="B21" s="19"/>
      <c r="AR21" s="19"/>
      <c r="BE21" s="282"/>
    </row>
    <row r="22" spans="2:71" ht="12" customHeight="1">
      <c r="B22" s="19"/>
      <c r="D22" s="26" t="s">
        <v>36</v>
      </c>
      <c r="AR22" s="19"/>
      <c r="BE22" s="282"/>
    </row>
    <row r="23" spans="2:71" ht="47.25" customHeight="1">
      <c r="B23" s="19"/>
      <c r="E23" s="289" t="s">
        <v>37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R23" s="19"/>
      <c r="BE23" s="282"/>
    </row>
    <row r="24" spans="2:71" ht="6.95" customHeight="1">
      <c r="B24" s="19"/>
      <c r="AR24" s="19"/>
      <c r="BE24" s="28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82"/>
    </row>
    <row r="26" spans="2:71" s="1" customFormat="1" ht="25.9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90">
        <f>ROUND(AG54,2)</f>
        <v>0</v>
      </c>
      <c r="AL26" s="291"/>
      <c r="AM26" s="291"/>
      <c r="AN26" s="291"/>
      <c r="AO26" s="291"/>
      <c r="AR26" s="31"/>
      <c r="BE26" s="282"/>
    </row>
    <row r="27" spans="2:71" s="1" customFormat="1" ht="6.95" customHeight="1">
      <c r="B27" s="31"/>
      <c r="AR27" s="31"/>
      <c r="BE27" s="282"/>
    </row>
    <row r="28" spans="2:71" s="1" customFormat="1" ht="12.75">
      <c r="B28" s="31"/>
      <c r="L28" s="292" t="s">
        <v>39</v>
      </c>
      <c r="M28" s="292"/>
      <c r="N28" s="292"/>
      <c r="O28" s="292"/>
      <c r="P28" s="292"/>
      <c r="W28" s="292" t="s">
        <v>40</v>
      </c>
      <c r="X28" s="292"/>
      <c r="Y28" s="292"/>
      <c r="Z28" s="292"/>
      <c r="AA28" s="292"/>
      <c r="AB28" s="292"/>
      <c r="AC28" s="292"/>
      <c r="AD28" s="292"/>
      <c r="AE28" s="292"/>
      <c r="AK28" s="292" t="s">
        <v>41</v>
      </c>
      <c r="AL28" s="292"/>
      <c r="AM28" s="292"/>
      <c r="AN28" s="292"/>
      <c r="AO28" s="292"/>
      <c r="AR28" s="31"/>
      <c r="BE28" s="282"/>
    </row>
    <row r="29" spans="2:71" s="2" customFormat="1" ht="14.45" customHeight="1">
      <c r="B29" s="35"/>
      <c r="D29" s="26" t="s">
        <v>42</v>
      </c>
      <c r="F29" s="26" t="s">
        <v>43</v>
      </c>
      <c r="L29" s="295">
        <v>0.21</v>
      </c>
      <c r="M29" s="294"/>
      <c r="N29" s="294"/>
      <c r="O29" s="294"/>
      <c r="P29" s="294"/>
      <c r="W29" s="293">
        <f>ROUND(AZ54, 2)</f>
        <v>0</v>
      </c>
      <c r="X29" s="294"/>
      <c r="Y29" s="294"/>
      <c r="Z29" s="294"/>
      <c r="AA29" s="294"/>
      <c r="AB29" s="294"/>
      <c r="AC29" s="294"/>
      <c r="AD29" s="294"/>
      <c r="AE29" s="294"/>
      <c r="AK29" s="293">
        <f>ROUND(AV54, 2)</f>
        <v>0</v>
      </c>
      <c r="AL29" s="294"/>
      <c r="AM29" s="294"/>
      <c r="AN29" s="294"/>
      <c r="AO29" s="294"/>
      <c r="AR29" s="35"/>
      <c r="BE29" s="283"/>
    </row>
    <row r="30" spans="2:71" s="2" customFormat="1" ht="14.45" customHeight="1">
      <c r="B30" s="35"/>
      <c r="F30" s="26" t="s">
        <v>44</v>
      </c>
      <c r="L30" s="295">
        <v>0.12</v>
      </c>
      <c r="M30" s="294"/>
      <c r="N30" s="294"/>
      <c r="O30" s="294"/>
      <c r="P30" s="294"/>
      <c r="W30" s="293">
        <f>ROUND(BA54, 2)</f>
        <v>0</v>
      </c>
      <c r="X30" s="294"/>
      <c r="Y30" s="294"/>
      <c r="Z30" s="294"/>
      <c r="AA30" s="294"/>
      <c r="AB30" s="294"/>
      <c r="AC30" s="294"/>
      <c r="AD30" s="294"/>
      <c r="AE30" s="294"/>
      <c r="AK30" s="293">
        <f>ROUND(AW54, 2)</f>
        <v>0</v>
      </c>
      <c r="AL30" s="294"/>
      <c r="AM30" s="294"/>
      <c r="AN30" s="294"/>
      <c r="AO30" s="294"/>
      <c r="AR30" s="35"/>
      <c r="BE30" s="283"/>
    </row>
    <row r="31" spans="2:71" s="2" customFormat="1" ht="14.45" hidden="1" customHeight="1">
      <c r="B31" s="35"/>
      <c r="F31" s="26" t="s">
        <v>45</v>
      </c>
      <c r="L31" s="295">
        <v>0.21</v>
      </c>
      <c r="M31" s="294"/>
      <c r="N31" s="294"/>
      <c r="O31" s="294"/>
      <c r="P31" s="294"/>
      <c r="W31" s="293">
        <f>ROUND(BB54, 2)</f>
        <v>0</v>
      </c>
      <c r="X31" s="294"/>
      <c r="Y31" s="294"/>
      <c r="Z31" s="294"/>
      <c r="AA31" s="294"/>
      <c r="AB31" s="294"/>
      <c r="AC31" s="294"/>
      <c r="AD31" s="294"/>
      <c r="AE31" s="294"/>
      <c r="AK31" s="293">
        <v>0</v>
      </c>
      <c r="AL31" s="294"/>
      <c r="AM31" s="294"/>
      <c r="AN31" s="294"/>
      <c r="AO31" s="294"/>
      <c r="AR31" s="35"/>
      <c r="BE31" s="283"/>
    </row>
    <row r="32" spans="2:71" s="2" customFormat="1" ht="14.45" hidden="1" customHeight="1">
      <c r="B32" s="35"/>
      <c r="F32" s="26" t="s">
        <v>46</v>
      </c>
      <c r="L32" s="295">
        <v>0.12</v>
      </c>
      <c r="M32" s="294"/>
      <c r="N32" s="294"/>
      <c r="O32" s="294"/>
      <c r="P32" s="294"/>
      <c r="W32" s="293">
        <f>ROUND(BC54, 2)</f>
        <v>0</v>
      </c>
      <c r="X32" s="294"/>
      <c r="Y32" s="294"/>
      <c r="Z32" s="294"/>
      <c r="AA32" s="294"/>
      <c r="AB32" s="294"/>
      <c r="AC32" s="294"/>
      <c r="AD32" s="294"/>
      <c r="AE32" s="294"/>
      <c r="AK32" s="293">
        <v>0</v>
      </c>
      <c r="AL32" s="294"/>
      <c r="AM32" s="294"/>
      <c r="AN32" s="294"/>
      <c r="AO32" s="294"/>
      <c r="AR32" s="35"/>
      <c r="BE32" s="283"/>
    </row>
    <row r="33" spans="2:44" s="2" customFormat="1" ht="14.45" hidden="1" customHeight="1">
      <c r="B33" s="35"/>
      <c r="F33" s="26" t="s">
        <v>47</v>
      </c>
      <c r="L33" s="295">
        <v>0</v>
      </c>
      <c r="M33" s="294"/>
      <c r="N33" s="294"/>
      <c r="O33" s="294"/>
      <c r="P33" s="294"/>
      <c r="W33" s="293">
        <f>ROUND(BD54, 2)</f>
        <v>0</v>
      </c>
      <c r="X33" s="294"/>
      <c r="Y33" s="294"/>
      <c r="Z33" s="294"/>
      <c r="AA33" s="294"/>
      <c r="AB33" s="294"/>
      <c r="AC33" s="294"/>
      <c r="AD33" s="294"/>
      <c r="AE33" s="294"/>
      <c r="AK33" s="293">
        <v>0</v>
      </c>
      <c r="AL33" s="294"/>
      <c r="AM33" s="294"/>
      <c r="AN33" s="294"/>
      <c r="AO33" s="294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99" t="s">
        <v>50</v>
      </c>
      <c r="Y35" s="297"/>
      <c r="Z35" s="297"/>
      <c r="AA35" s="297"/>
      <c r="AB35" s="297"/>
      <c r="AC35" s="38"/>
      <c r="AD35" s="38"/>
      <c r="AE35" s="38"/>
      <c r="AF35" s="38"/>
      <c r="AG35" s="38"/>
      <c r="AH35" s="38"/>
      <c r="AI35" s="38"/>
      <c r="AJ35" s="38"/>
      <c r="AK35" s="296">
        <f>SUM(AK26:AK33)</f>
        <v>0</v>
      </c>
      <c r="AL35" s="297"/>
      <c r="AM35" s="297"/>
      <c r="AN35" s="297"/>
      <c r="AO35" s="298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51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14</v>
      </c>
      <c r="L44" s="3" t="str">
        <f>K5</f>
        <v>NJ_07_24</v>
      </c>
      <c r="AR44" s="44"/>
    </row>
    <row r="45" spans="2:44" s="4" customFormat="1" ht="36.950000000000003" customHeight="1">
      <c r="B45" s="45"/>
      <c r="C45" s="46" t="s">
        <v>17</v>
      </c>
      <c r="L45" s="278" t="str">
        <f>K6</f>
        <v>Rekonstrukce venkovního bazénu</v>
      </c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Nový Jičín</v>
      </c>
      <c r="AI47" s="26" t="s">
        <v>23</v>
      </c>
      <c r="AM47" s="309" t="str">
        <f>IF(AN8= "","",AN8)</f>
        <v>15. 5. 2024</v>
      </c>
      <c r="AN47" s="309"/>
      <c r="AR47" s="31"/>
    </row>
    <row r="48" spans="2:44" s="1" customFormat="1" ht="6.95" customHeight="1">
      <c r="B48" s="31"/>
      <c r="AR48" s="31"/>
    </row>
    <row r="49" spans="1:91" s="1" customFormat="1" ht="15.2" customHeight="1">
      <c r="B49" s="31"/>
      <c r="C49" s="26" t="s">
        <v>25</v>
      </c>
      <c r="L49" s="3" t="str">
        <f>IF(E11= "","",E11)</f>
        <v xml:space="preserve"> </v>
      </c>
      <c r="AI49" s="26" t="s">
        <v>31</v>
      </c>
      <c r="AM49" s="307" t="str">
        <f>IF(E17="","",E17)</f>
        <v xml:space="preserve"> </v>
      </c>
      <c r="AN49" s="308"/>
      <c r="AO49" s="308"/>
      <c r="AP49" s="308"/>
      <c r="AR49" s="31"/>
      <c r="AS49" s="310" t="s">
        <v>52</v>
      </c>
      <c r="AT49" s="311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1"/>
      <c r="C50" s="26" t="s">
        <v>29</v>
      </c>
      <c r="L50" s="3" t="str">
        <f>IF(E14= "Vyplň údaj","",E14)</f>
        <v/>
      </c>
      <c r="AI50" s="26" t="s">
        <v>33</v>
      </c>
      <c r="AM50" s="307" t="str">
        <f>IF(E20="","",E20)</f>
        <v>MP Pro s.r.o.</v>
      </c>
      <c r="AN50" s="308"/>
      <c r="AO50" s="308"/>
      <c r="AP50" s="308"/>
      <c r="AR50" s="31"/>
      <c r="AS50" s="312"/>
      <c r="AT50" s="313"/>
      <c r="BD50" s="52"/>
    </row>
    <row r="51" spans="1:91" s="1" customFormat="1" ht="10.9" customHeight="1">
      <c r="B51" s="31"/>
      <c r="AR51" s="31"/>
      <c r="AS51" s="312"/>
      <c r="AT51" s="313"/>
      <c r="BD51" s="52"/>
    </row>
    <row r="52" spans="1:91" s="1" customFormat="1" ht="29.25" customHeight="1">
      <c r="B52" s="31"/>
      <c r="C52" s="273" t="s">
        <v>53</v>
      </c>
      <c r="D52" s="274"/>
      <c r="E52" s="274"/>
      <c r="F52" s="274"/>
      <c r="G52" s="274"/>
      <c r="H52" s="53"/>
      <c r="I52" s="277" t="s">
        <v>54</v>
      </c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301" t="s">
        <v>55</v>
      </c>
      <c r="AH52" s="274"/>
      <c r="AI52" s="274"/>
      <c r="AJ52" s="274"/>
      <c r="AK52" s="274"/>
      <c r="AL52" s="274"/>
      <c r="AM52" s="274"/>
      <c r="AN52" s="277" t="s">
        <v>56</v>
      </c>
      <c r="AO52" s="274"/>
      <c r="AP52" s="274"/>
      <c r="AQ52" s="54" t="s">
        <v>57</v>
      </c>
      <c r="AR52" s="31"/>
      <c r="AS52" s="55" t="s">
        <v>58</v>
      </c>
      <c r="AT52" s="56" t="s">
        <v>59</v>
      </c>
      <c r="AU52" s="56" t="s">
        <v>60</v>
      </c>
      <c r="AV52" s="56" t="s">
        <v>61</v>
      </c>
      <c r="AW52" s="56" t="s">
        <v>62</v>
      </c>
      <c r="AX52" s="56" t="s">
        <v>63</v>
      </c>
      <c r="AY52" s="56" t="s">
        <v>64</v>
      </c>
      <c r="AZ52" s="56" t="s">
        <v>65</v>
      </c>
      <c r="BA52" s="56" t="s">
        <v>66</v>
      </c>
      <c r="BB52" s="56" t="s">
        <v>67</v>
      </c>
      <c r="BC52" s="56" t="s">
        <v>68</v>
      </c>
      <c r="BD52" s="57" t="s">
        <v>69</v>
      </c>
    </row>
    <row r="53" spans="1:91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9"/>
      <c r="C54" s="60" t="s">
        <v>70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80">
        <f>ROUND(AG55+SUM(AG56:AG58)+SUM(AG65:AG70),2)</f>
        <v>0</v>
      </c>
      <c r="AH54" s="280"/>
      <c r="AI54" s="280"/>
      <c r="AJ54" s="280"/>
      <c r="AK54" s="280"/>
      <c r="AL54" s="280"/>
      <c r="AM54" s="280"/>
      <c r="AN54" s="314">
        <f t="shared" ref="AN54:AN70" si="0">SUM(AG54,AT54)</f>
        <v>0</v>
      </c>
      <c r="AO54" s="314"/>
      <c r="AP54" s="314"/>
      <c r="AQ54" s="63" t="s">
        <v>3</v>
      </c>
      <c r="AR54" s="59"/>
      <c r="AS54" s="64">
        <f>ROUND(AS55+SUM(AS56:AS58)+SUM(AS65:AS70),2)</f>
        <v>0</v>
      </c>
      <c r="AT54" s="65">
        <f t="shared" ref="AT54:AT70" si="1">ROUND(SUM(AV54:AW54),2)</f>
        <v>0</v>
      </c>
      <c r="AU54" s="66">
        <f>ROUND(AU55+SUM(AU56:AU58)+SUM(AU65:AU70),5)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ROUND(AZ55+SUM(AZ56:AZ58)+SUM(AZ65:AZ70),2)</f>
        <v>0</v>
      </c>
      <c r="BA54" s="65">
        <f>ROUND(BA55+SUM(BA56:BA58)+SUM(BA65:BA70),2)</f>
        <v>0</v>
      </c>
      <c r="BB54" s="65">
        <f>ROUND(BB55+SUM(BB56:BB58)+SUM(BB65:BB70),2)</f>
        <v>0</v>
      </c>
      <c r="BC54" s="65">
        <f>ROUND(BC55+SUM(BC56:BC58)+SUM(BC65:BC70),2)</f>
        <v>0</v>
      </c>
      <c r="BD54" s="67">
        <f>ROUND(BD55+SUM(BD56:BD58)+SUM(BD65:BD70),2)</f>
        <v>0</v>
      </c>
      <c r="BS54" s="68" t="s">
        <v>71</v>
      </c>
      <c r="BT54" s="68" t="s">
        <v>72</v>
      </c>
      <c r="BU54" s="69" t="s">
        <v>73</v>
      </c>
      <c r="BV54" s="68" t="s">
        <v>74</v>
      </c>
      <c r="BW54" s="68" t="s">
        <v>5</v>
      </c>
      <c r="BX54" s="68" t="s">
        <v>75</v>
      </c>
      <c r="CL54" s="68" t="s">
        <v>3</v>
      </c>
    </row>
    <row r="55" spans="1:91" s="6" customFormat="1" ht="16.5" customHeight="1">
      <c r="A55" s="70" t="s">
        <v>76</v>
      </c>
      <c r="B55" s="71"/>
      <c r="C55" s="72"/>
      <c r="D55" s="275" t="s">
        <v>77</v>
      </c>
      <c r="E55" s="275"/>
      <c r="F55" s="275"/>
      <c r="G55" s="275"/>
      <c r="H55" s="275"/>
      <c r="I55" s="73"/>
      <c r="J55" s="275" t="s">
        <v>78</v>
      </c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304">
        <f>'01 - Bourací práce'!J30</f>
        <v>0</v>
      </c>
      <c r="AH55" s="305"/>
      <c r="AI55" s="305"/>
      <c r="AJ55" s="305"/>
      <c r="AK55" s="305"/>
      <c r="AL55" s="305"/>
      <c r="AM55" s="305"/>
      <c r="AN55" s="304">
        <f t="shared" si="0"/>
        <v>0</v>
      </c>
      <c r="AO55" s="305"/>
      <c r="AP55" s="305"/>
      <c r="AQ55" s="74" t="s">
        <v>79</v>
      </c>
      <c r="AR55" s="71"/>
      <c r="AS55" s="75">
        <v>0</v>
      </c>
      <c r="AT55" s="76">
        <f t="shared" si="1"/>
        <v>0</v>
      </c>
      <c r="AU55" s="77">
        <f>'01 - Bourací práce'!P85</f>
        <v>0</v>
      </c>
      <c r="AV55" s="76">
        <f>'01 - Bourací práce'!J33</f>
        <v>0</v>
      </c>
      <c r="AW55" s="76">
        <f>'01 - Bourací práce'!J34</f>
        <v>0</v>
      </c>
      <c r="AX55" s="76">
        <f>'01 - Bourací práce'!J35</f>
        <v>0</v>
      </c>
      <c r="AY55" s="76">
        <f>'01 - Bourací práce'!J36</f>
        <v>0</v>
      </c>
      <c r="AZ55" s="76">
        <f>'01 - Bourací práce'!F33</f>
        <v>0</v>
      </c>
      <c r="BA55" s="76">
        <f>'01 - Bourací práce'!F34</f>
        <v>0</v>
      </c>
      <c r="BB55" s="76">
        <f>'01 - Bourací práce'!F35</f>
        <v>0</v>
      </c>
      <c r="BC55" s="76">
        <f>'01 - Bourací práce'!F36</f>
        <v>0</v>
      </c>
      <c r="BD55" s="78">
        <f>'01 - Bourací práce'!F37</f>
        <v>0</v>
      </c>
      <c r="BT55" s="79" t="s">
        <v>80</v>
      </c>
      <c r="BV55" s="79" t="s">
        <v>74</v>
      </c>
      <c r="BW55" s="79" t="s">
        <v>81</v>
      </c>
      <c r="BX55" s="79" t="s">
        <v>5</v>
      </c>
      <c r="CL55" s="79" t="s">
        <v>3</v>
      </c>
      <c r="CM55" s="79" t="s">
        <v>82</v>
      </c>
    </row>
    <row r="56" spans="1:91" s="6" customFormat="1" ht="16.5" customHeight="1">
      <c r="A56" s="70" t="s">
        <v>76</v>
      </c>
      <c r="B56" s="71"/>
      <c r="C56" s="72"/>
      <c r="D56" s="275" t="s">
        <v>83</v>
      </c>
      <c r="E56" s="275"/>
      <c r="F56" s="275"/>
      <c r="G56" s="275"/>
      <c r="H56" s="275"/>
      <c r="I56" s="73"/>
      <c r="J56" s="275" t="s">
        <v>84</v>
      </c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304">
        <f>'02 - Stavební úpravy'!J30</f>
        <v>0</v>
      </c>
      <c r="AH56" s="305"/>
      <c r="AI56" s="305"/>
      <c r="AJ56" s="305"/>
      <c r="AK56" s="305"/>
      <c r="AL56" s="305"/>
      <c r="AM56" s="305"/>
      <c r="AN56" s="304">
        <f t="shared" si="0"/>
        <v>0</v>
      </c>
      <c r="AO56" s="305"/>
      <c r="AP56" s="305"/>
      <c r="AQ56" s="74" t="s">
        <v>79</v>
      </c>
      <c r="AR56" s="71"/>
      <c r="AS56" s="75">
        <v>0</v>
      </c>
      <c r="AT56" s="76">
        <f t="shared" si="1"/>
        <v>0</v>
      </c>
      <c r="AU56" s="77">
        <f>'02 - Stavební úpravy'!P96</f>
        <v>0</v>
      </c>
      <c r="AV56" s="76">
        <f>'02 - Stavební úpravy'!J33</f>
        <v>0</v>
      </c>
      <c r="AW56" s="76">
        <f>'02 - Stavební úpravy'!J34</f>
        <v>0</v>
      </c>
      <c r="AX56" s="76">
        <f>'02 - Stavební úpravy'!J35</f>
        <v>0</v>
      </c>
      <c r="AY56" s="76">
        <f>'02 - Stavební úpravy'!J36</f>
        <v>0</v>
      </c>
      <c r="AZ56" s="76">
        <f>'02 - Stavební úpravy'!F33</f>
        <v>0</v>
      </c>
      <c r="BA56" s="76">
        <f>'02 - Stavební úpravy'!F34</f>
        <v>0</v>
      </c>
      <c r="BB56" s="76">
        <f>'02 - Stavební úpravy'!F35</f>
        <v>0</v>
      </c>
      <c r="BC56" s="76">
        <f>'02 - Stavební úpravy'!F36</f>
        <v>0</v>
      </c>
      <c r="BD56" s="78">
        <f>'02 - Stavební úpravy'!F37</f>
        <v>0</v>
      </c>
      <c r="BT56" s="79" t="s">
        <v>80</v>
      </c>
      <c r="BV56" s="79" t="s">
        <v>74</v>
      </c>
      <c r="BW56" s="79" t="s">
        <v>85</v>
      </c>
      <c r="BX56" s="79" t="s">
        <v>5</v>
      </c>
      <c r="CL56" s="79" t="s">
        <v>3</v>
      </c>
      <c r="CM56" s="79" t="s">
        <v>82</v>
      </c>
    </row>
    <row r="57" spans="1:91" s="6" customFormat="1" ht="16.5" customHeight="1">
      <c r="A57" s="70" t="s">
        <v>76</v>
      </c>
      <c r="B57" s="71"/>
      <c r="C57" s="72"/>
      <c r="D57" s="275" t="s">
        <v>86</v>
      </c>
      <c r="E57" s="275"/>
      <c r="F57" s="275"/>
      <c r="G57" s="275"/>
      <c r="H57" s="275"/>
      <c r="I57" s="73"/>
      <c r="J57" s="275" t="s">
        <v>87</v>
      </c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304">
        <f>'03 - Dlažba'!J30</f>
        <v>0</v>
      </c>
      <c r="AH57" s="305"/>
      <c r="AI57" s="305"/>
      <c r="AJ57" s="305"/>
      <c r="AK57" s="305"/>
      <c r="AL57" s="305"/>
      <c r="AM57" s="305"/>
      <c r="AN57" s="304">
        <f t="shared" si="0"/>
        <v>0</v>
      </c>
      <c r="AO57" s="305"/>
      <c r="AP57" s="305"/>
      <c r="AQ57" s="74" t="s">
        <v>79</v>
      </c>
      <c r="AR57" s="71"/>
      <c r="AS57" s="75">
        <v>0</v>
      </c>
      <c r="AT57" s="76">
        <f t="shared" si="1"/>
        <v>0</v>
      </c>
      <c r="AU57" s="77">
        <f>'03 - Dlažba'!P81</f>
        <v>0</v>
      </c>
      <c r="AV57" s="76">
        <f>'03 - Dlažba'!J33</f>
        <v>0</v>
      </c>
      <c r="AW57" s="76">
        <f>'03 - Dlažba'!J34</f>
        <v>0</v>
      </c>
      <c r="AX57" s="76">
        <f>'03 - Dlažba'!J35</f>
        <v>0</v>
      </c>
      <c r="AY57" s="76">
        <f>'03 - Dlažba'!J36</f>
        <v>0</v>
      </c>
      <c r="AZ57" s="76">
        <f>'03 - Dlažba'!F33</f>
        <v>0</v>
      </c>
      <c r="BA57" s="76">
        <f>'03 - Dlažba'!F34</f>
        <v>0</v>
      </c>
      <c r="BB57" s="76">
        <f>'03 - Dlažba'!F35</f>
        <v>0</v>
      </c>
      <c r="BC57" s="76">
        <f>'03 - Dlažba'!F36</f>
        <v>0</v>
      </c>
      <c r="BD57" s="78">
        <f>'03 - Dlažba'!F37</f>
        <v>0</v>
      </c>
      <c r="BT57" s="79" t="s">
        <v>80</v>
      </c>
      <c r="BV57" s="79" t="s">
        <v>74</v>
      </c>
      <c r="BW57" s="79" t="s">
        <v>88</v>
      </c>
      <c r="BX57" s="79" t="s">
        <v>5</v>
      </c>
      <c r="CL57" s="79" t="s">
        <v>3</v>
      </c>
      <c r="CM57" s="79" t="s">
        <v>82</v>
      </c>
    </row>
    <row r="58" spans="1:91" s="6" customFormat="1" ht="16.5" customHeight="1">
      <c r="B58" s="71"/>
      <c r="C58" s="72"/>
      <c r="D58" s="275" t="s">
        <v>89</v>
      </c>
      <c r="E58" s="275"/>
      <c r="F58" s="275"/>
      <c r="G58" s="275"/>
      <c r="H58" s="275"/>
      <c r="I58" s="73"/>
      <c r="J58" s="275" t="s">
        <v>90</v>
      </c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306">
        <f>ROUND(SUM(AG59:AG64),2)</f>
        <v>0</v>
      </c>
      <c r="AH58" s="305"/>
      <c r="AI58" s="305"/>
      <c r="AJ58" s="305"/>
      <c r="AK58" s="305"/>
      <c r="AL58" s="305"/>
      <c r="AM58" s="305"/>
      <c r="AN58" s="304">
        <f t="shared" si="0"/>
        <v>0</v>
      </c>
      <c r="AO58" s="305"/>
      <c r="AP58" s="305"/>
      <c r="AQ58" s="74" t="s">
        <v>79</v>
      </c>
      <c r="AR58" s="71"/>
      <c r="AS58" s="75">
        <f>ROUND(SUM(AS59:AS64),2)</f>
        <v>0</v>
      </c>
      <c r="AT58" s="76">
        <f t="shared" si="1"/>
        <v>0</v>
      </c>
      <c r="AU58" s="77">
        <f>ROUND(SUM(AU59:AU64),5)</f>
        <v>0</v>
      </c>
      <c r="AV58" s="76">
        <f>ROUND(AZ58*L29,2)</f>
        <v>0</v>
      </c>
      <c r="AW58" s="76">
        <f>ROUND(BA58*L30,2)</f>
        <v>0</v>
      </c>
      <c r="AX58" s="76">
        <f>ROUND(BB58*L29,2)</f>
        <v>0</v>
      </c>
      <c r="AY58" s="76">
        <f>ROUND(BC58*L30,2)</f>
        <v>0</v>
      </c>
      <c r="AZ58" s="76">
        <f>ROUND(SUM(AZ59:AZ64),2)</f>
        <v>0</v>
      </c>
      <c r="BA58" s="76">
        <f>ROUND(SUM(BA59:BA64),2)</f>
        <v>0</v>
      </c>
      <c r="BB58" s="76">
        <f>ROUND(SUM(BB59:BB64),2)</f>
        <v>0</v>
      </c>
      <c r="BC58" s="76">
        <f>ROUND(SUM(BC59:BC64),2)</f>
        <v>0</v>
      </c>
      <c r="BD58" s="78">
        <f>ROUND(SUM(BD59:BD64),2)</f>
        <v>0</v>
      </c>
      <c r="BS58" s="79" t="s">
        <v>71</v>
      </c>
      <c r="BT58" s="79" t="s">
        <v>80</v>
      </c>
      <c r="BU58" s="79" t="s">
        <v>73</v>
      </c>
      <c r="BV58" s="79" t="s">
        <v>74</v>
      </c>
      <c r="BW58" s="79" t="s">
        <v>91</v>
      </c>
      <c r="BX58" s="79" t="s">
        <v>5</v>
      </c>
      <c r="CL58" s="79" t="s">
        <v>3</v>
      </c>
      <c r="CM58" s="79" t="s">
        <v>82</v>
      </c>
    </row>
    <row r="59" spans="1:91" s="3" customFormat="1" ht="16.5" customHeight="1">
      <c r="A59" s="70" t="s">
        <v>76</v>
      </c>
      <c r="B59" s="44"/>
      <c r="C59" s="9"/>
      <c r="D59" s="9"/>
      <c r="E59" s="276" t="s">
        <v>92</v>
      </c>
      <c r="F59" s="276"/>
      <c r="G59" s="276"/>
      <c r="H59" s="276"/>
      <c r="I59" s="276"/>
      <c r="J59" s="9"/>
      <c r="K59" s="276" t="s">
        <v>93</v>
      </c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302">
        <f>'04.1 - Nerezový bazén, Te...'!J32</f>
        <v>0</v>
      </c>
      <c r="AH59" s="303"/>
      <c r="AI59" s="303"/>
      <c r="AJ59" s="303"/>
      <c r="AK59" s="303"/>
      <c r="AL59" s="303"/>
      <c r="AM59" s="303"/>
      <c r="AN59" s="302">
        <f t="shared" si="0"/>
        <v>0</v>
      </c>
      <c r="AO59" s="303"/>
      <c r="AP59" s="303"/>
      <c r="AQ59" s="80" t="s">
        <v>94</v>
      </c>
      <c r="AR59" s="44"/>
      <c r="AS59" s="81">
        <v>0</v>
      </c>
      <c r="AT59" s="82">
        <f t="shared" si="1"/>
        <v>0</v>
      </c>
      <c r="AU59" s="83">
        <f>'04.1 - Nerezový bazén, Te...'!P87</f>
        <v>0</v>
      </c>
      <c r="AV59" s="82">
        <f>'04.1 - Nerezový bazén, Te...'!J35</f>
        <v>0</v>
      </c>
      <c r="AW59" s="82">
        <f>'04.1 - Nerezový bazén, Te...'!J36</f>
        <v>0</v>
      </c>
      <c r="AX59" s="82">
        <f>'04.1 - Nerezový bazén, Te...'!J37</f>
        <v>0</v>
      </c>
      <c r="AY59" s="82">
        <f>'04.1 - Nerezový bazén, Te...'!J38</f>
        <v>0</v>
      </c>
      <c r="AZ59" s="82">
        <f>'04.1 - Nerezový bazén, Te...'!F35</f>
        <v>0</v>
      </c>
      <c r="BA59" s="82">
        <f>'04.1 - Nerezový bazén, Te...'!F36</f>
        <v>0</v>
      </c>
      <c r="BB59" s="82">
        <f>'04.1 - Nerezový bazén, Te...'!F37</f>
        <v>0</v>
      </c>
      <c r="BC59" s="82">
        <f>'04.1 - Nerezový bazén, Te...'!F38</f>
        <v>0</v>
      </c>
      <c r="BD59" s="84">
        <f>'04.1 - Nerezový bazén, Te...'!F39</f>
        <v>0</v>
      </c>
      <c r="BT59" s="24" t="s">
        <v>82</v>
      </c>
      <c r="BV59" s="24" t="s">
        <v>74</v>
      </c>
      <c r="BW59" s="24" t="s">
        <v>95</v>
      </c>
      <c r="BX59" s="24" t="s">
        <v>91</v>
      </c>
      <c r="CL59" s="24" t="s">
        <v>3</v>
      </c>
    </row>
    <row r="60" spans="1:91" s="3" customFormat="1" ht="16.5" customHeight="1">
      <c r="A60" s="70" t="s">
        <v>76</v>
      </c>
      <c r="B60" s="44"/>
      <c r="C60" s="9"/>
      <c r="D60" s="9"/>
      <c r="E60" s="276" t="s">
        <v>96</v>
      </c>
      <c r="F60" s="276"/>
      <c r="G60" s="276"/>
      <c r="H60" s="276"/>
      <c r="I60" s="276"/>
      <c r="J60" s="9"/>
      <c r="K60" s="276" t="s">
        <v>97</v>
      </c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  <c r="AG60" s="302">
        <f>'04.2 - Dětské brouzdališt...'!J32</f>
        <v>0</v>
      </c>
      <c r="AH60" s="303"/>
      <c r="AI60" s="303"/>
      <c r="AJ60" s="303"/>
      <c r="AK60" s="303"/>
      <c r="AL60" s="303"/>
      <c r="AM60" s="303"/>
      <c r="AN60" s="302">
        <f t="shared" si="0"/>
        <v>0</v>
      </c>
      <c r="AO60" s="303"/>
      <c r="AP60" s="303"/>
      <c r="AQ60" s="80" t="s">
        <v>94</v>
      </c>
      <c r="AR60" s="44"/>
      <c r="AS60" s="81">
        <v>0</v>
      </c>
      <c r="AT60" s="82">
        <f t="shared" si="1"/>
        <v>0</v>
      </c>
      <c r="AU60" s="83">
        <f>'04.2 - Dětské brouzdališt...'!P87</f>
        <v>0</v>
      </c>
      <c r="AV60" s="82">
        <f>'04.2 - Dětské brouzdališt...'!J35</f>
        <v>0</v>
      </c>
      <c r="AW60" s="82">
        <f>'04.2 - Dětské brouzdališt...'!J36</f>
        <v>0</v>
      </c>
      <c r="AX60" s="82">
        <f>'04.2 - Dětské brouzdališt...'!J37</f>
        <v>0</v>
      </c>
      <c r="AY60" s="82">
        <f>'04.2 - Dětské brouzdališt...'!J38</f>
        <v>0</v>
      </c>
      <c r="AZ60" s="82">
        <f>'04.2 - Dětské brouzdališt...'!F35</f>
        <v>0</v>
      </c>
      <c r="BA60" s="82">
        <f>'04.2 - Dětské brouzdališt...'!F36</f>
        <v>0</v>
      </c>
      <c r="BB60" s="82">
        <f>'04.2 - Dětské brouzdališt...'!F37</f>
        <v>0</v>
      </c>
      <c r="BC60" s="82">
        <f>'04.2 - Dětské brouzdališt...'!F38</f>
        <v>0</v>
      </c>
      <c r="BD60" s="84">
        <f>'04.2 - Dětské brouzdališt...'!F39</f>
        <v>0</v>
      </c>
      <c r="BT60" s="24" t="s">
        <v>82</v>
      </c>
      <c r="BV60" s="24" t="s">
        <v>74</v>
      </c>
      <c r="BW60" s="24" t="s">
        <v>98</v>
      </c>
      <c r="BX60" s="24" t="s">
        <v>91</v>
      </c>
      <c r="CL60" s="24" t="s">
        <v>3</v>
      </c>
    </row>
    <row r="61" spans="1:91" s="3" customFormat="1" ht="16.5" customHeight="1">
      <c r="A61" s="70" t="s">
        <v>76</v>
      </c>
      <c r="B61" s="44"/>
      <c r="C61" s="9"/>
      <c r="D61" s="9"/>
      <c r="E61" s="276" t="s">
        <v>99</v>
      </c>
      <c r="F61" s="276"/>
      <c r="G61" s="276"/>
      <c r="H61" s="276"/>
      <c r="I61" s="276"/>
      <c r="J61" s="9"/>
      <c r="K61" s="276" t="s">
        <v>100</v>
      </c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302">
        <f>'04.3 - Vířivka č.1, Techn...'!J32</f>
        <v>0</v>
      </c>
      <c r="AH61" s="303"/>
      <c r="AI61" s="303"/>
      <c r="AJ61" s="303"/>
      <c r="AK61" s="303"/>
      <c r="AL61" s="303"/>
      <c r="AM61" s="303"/>
      <c r="AN61" s="302">
        <f t="shared" si="0"/>
        <v>0</v>
      </c>
      <c r="AO61" s="303"/>
      <c r="AP61" s="303"/>
      <c r="AQ61" s="80" t="s">
        <v>94</v>
      </c>
      <c r="AR61" s="44"/>
      <c r="AS61" s="81">
        <v>0</v>
      </c>
      <c r="AT61" s="82">
        <f t="shared" si="1"/>
        <v>0</v>
      </c>
      <c r="AU61" s="83">
        <f>'04.3 - Vířivka č.1, Techn...'!P86</f>
        <v>0</v>
      </c>
      <c r="AV61" s="82">
        <f>'04.3 - Vířivka č.1, Techn...'!J35</f>
        <v>0</v>
      </c>
      <c r="AW61" s="82">
        <f>'04.3 - Vířivka č.1, Techn...'!J36</f>
        <v>0</v>
      </c>
      <c r="AX61" s="82">
        <f>'04.3 - Vířivka č.1, Techn...'!J37</f>
        <v>0</v>
      </c>
      <c r="AY61" s="82">
        <f>'04.3 - Vířivka č.1, Techn...'!J38</f>
        <v>0</v>
      </c>
      <c r="AZ61" s="82">
        <f>'04.3 - Vířivka č.1, Techn...'!F35</f>
        <v>0</v>
      </c>
      <c r="BA61" s="82">
        <f>'04.3 - Vířivka č.1, Techn...'!F36</f>
        <v>0</v>
      </c>
      <c r="BB61" s="82">
        <f>'04.3 - Vířivka č.1, Techn...'!F37</f>
        <v>0</v>
      </c>
      <c r="BC61" s="82">
        <f>'04.3 - Vířivka č.1, Techn...'!F38</f>
        <v>0</v>
      </c>
      <c r="BD61" s="84">
        <f>'04.3 - Vířivka č.1, Techn...'!F39</f>
        <v>0</v>
      </c>
      <c r="BT61" s="24" t="s">
        <v>82</v>
      </c>
      <c r="BV61" s="24" t="s">
        <v>74</v>
      </c>
      <c r="BW61" s="24" t="s">
        <v>101</v>
      </c>
      <c r="BX61" s="24" t="s">
        <v>91</v>
      </c>
      <c r="CL61" s="24" t="s">
        <v>3</v>
      </c>
    </row>
    <row r="62" spans="1:91" s="3" customFormat="1" ht="16.5" customHeight="1">
      <c r="A62" s="70" t="s">
        <v>76</v>
      </c>
      <c r="B62" s="44"/>
      <c r="C62" s="9"/>
      <c r="D62" s="9"/>
      <c r="E62" s="276" t="s">
        <v>102</v>
      </c>
      <c r="F62" s="276"/>
      <c r="G62" s="276"/>
      <c r="H62" s="276"/>
      <c r="I62" s="276"/>
      <c r="J62" s="9"/>
      <c r="K62" s="276" t="s">
        <v>103</v>
      </c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302">
        <f>'04.4 - Vířivka č. 2, Tech...'!J32</f>
        <v>0</v>
      </c>
      <c r="AH62" s="303"/>
      <c r="AI62" s="303"/>
      <c r="AJ62" s="303"/>
      <c r="AK62" s="303"/>
      <c r="AL62" s="303"/>
      <c r="AM62" s="303"/>
      <c r="AN62" s="302">
        <f t="shared" si="0"/>
        <v>0</v>
      </c>
      <c r="AO62" s="303"/>
      <c r="AP62" s="303"/>
      <c r="AQ62" s="80" t="s">
        <v>94</v>
      </c>
      <c r="AR62" s="44"/>
      <c r="AS62" s="81">
        <v>0</v>
      </c>
      <c r="AT62" s="82">
        <f t="shared" si="1"/>
        <v>0</v>
      </c>
      <c r="AU62" s="83">
        <f>'04.4 - Vířivka č. 2, Tech...'!P86</f>
        <v>0</v>
      </c>
      <c r="AV62" s="82">
        <f>'04.4 - Vířivka č. 2, Tech...'!J35</f>
        <v>0</v>
      </c>
      <c r="AW62" s="82">
        <f>'04.4 - Vířivka č. 2, Tech...'!J36</f>
        <v>0</v>
      </c>
      <c r="AX62" s="82">
        <f>'04.4 - Vířivka č. 2, Tech...'!J37</f>
        <v>0</v>
      </c>
      <c r="AY62" s="82">
        <f>'04.4 - Vířivka č. 2, Tech...'!J38</f>
        <v>0</v>
      </c>
      <c r="AZ62" s="82">
        <f>'04.4 - Vířivka č. 2, Tech...'!F35</f>
        <v>0</v>
      </c>
      <c r="BA62" s="82">
        <f>'04.4 - Vířivka č. 2, Tech...'!F36</f>
        <v>0</v>
      </c>
      <c r="BB62" s="82">
        <f>'04.4 - Vířivka č. 2, Tech...'!F37</f>
        <v>0</v>
      </c>
      <c r="BC62" s="82">
        <f>'04.4 - Vířivka č. 2, Tech...'!F38</f>
        <v>0</v>
      </c>
      <c r="BD62" s="84">
        <f>'04.4 - Vířivka č. 2, Tech...'!F39</f>
        <v>0</v>
      </c>
      <c r="BT62" s="24" t="s">
        <v>82</v>
      </c>
      <c r="BV62" s="24" t="s">
        <v>74</v>
      </c>
      <c r="BW62" s="24" t="s">
        <v>104</v>
      </c>
      <c r="BX62" s="24" t="s">
        <v>91</v>
      </c>
      <c r="CL62" s="24" t="s">
        <v>3</v>
      </c>
    </row>
    <row r="63" spans="1:91" s="3" customFormat="1" ht="16.5" customHeight="1">
      <c r="A63" s="70" t="s">
        <v>76</v>
      </c>
      <c r="B63" s="44"/>
      <c r="C63" s="9"/>
      <c r="D63" s="9"/>
      <c r="E63" s="276" t="s">
        <v>105</v>
      </c>
      <c r="F63" s="276"/>
      <c r="G63" s="276"/>
      <c r="H63" s="276"/>
      <c r="I63" s="276"/>
      <c r="J63" s="9"/>
      <c r="K63" s="276" t="s">
        <v>106</v>
      </c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302">
        <f>'04.5 - Doplnění chlorovny'!J32</f>
        <v>0</v>
      </c>
      <c r="AH63" s="303"/>
      <c r="AI63" s="303"/>
      <c r="AJ63" s="303"/>
      <c r="AK63" s="303"/>
      <c r="AL63" s="303"/>
      <c r="AM63" s="303"/>
      <c r="AN63" s="302">
        <f t="shared" si="0"/>
        <v>0</v>
      </c>
      <c r="AO63" s="303"/>
      <c r="AP63" s="303"/>
      <c r="AQ63" s="80" t="s">
        <v>94</v>
      </c>
      <c r="AR63" s="44"/>
      <c r="AS63" s="81">
        <v>0</v>
      </c>
      <c r="AT63" s="82">
        <f t="shared" si="1"/>
        <v>0</v>
      </c>
      <c r="AU63" s="83">
        <f>'04.5 - Doplnění chlorovny'!P85</f>
        <v>0</v>
      </c>
      <c r="AV63" s="82">
        <f>'04.5 - Doplnění chlorovny'!J35</f>
        <v>0</v>
      </c>
      <c r="AW63" s="82">
        <f>'04.5 - Doplnění chlorovny'!J36</f>
        <v>0</v>
      </c>
      <c r="AX63" s="82">
        <f>'04.5 - Doplnění chlorovny'!J37</f>
        <v>0</v>
      </c>
      <c r="AY63" s="82">
        <f>'04.5 - Doplnění chlorovny'!J38</f>
        <v>0</v>
      </c>
      <c r="AZ63" s="82">
        <f>'04.5 - Doplnění chlorovny'!F35</f>
        <v>0</v>
      </c>
      <c r="BA63" s="82">
        <f>'04.5 - Doplnění chlorovny'!F36</f>
        <v>0</v>
      </c>
      <c r="BB63" s="82">
        <f>'04.5 - Doplnění chlorovny'!F37</f>
        <v>0</v>
      </c>
      <c r="BC63" s="82">
        <f>'04.5 - Doplnění chlorovny'!F38</f>
        <v>0</v>
      </c>
      <c r="BD63" s="84">
        <f>'04.5 - Doplnění chlorovny'!F39</f>
        <v>0</v>
      </c>
      <c r="BT63" s="24" t="s">
        <v>82</v>
      </c>
      <c r="BV63" s="24" t="s">
        <v>74</v>
      </c>
      <c r="BW63" s="24" t="s">
        <v>107</v>
      </c>
      <c r="BX63" s="24" t="s">
        <v>91</v>
      </c>
      <c r="CL63" s="24" t="s">
        <v>3</v>
      </c>
    </row>
    <row r="64" spans="1:91" s="3" customFormat="1" ht="16.5" customHeight="1">
      <c r="A64" s="70" t="s">
        <v>76</v>
      </c>
      <c r="B64" s="44"/>
      <c r="C64" s="9"/>
      <c r="D64" s="9"/>
      <c r="E64" s="276" t="s">
        <v>108</v>
      </c>
      <c r="F64" s="276"/>
      <c r="G64" s="276"/>
      <c r="H64" s="276"/>
      <c r="I64" s="276"/>
      <c r="J64" s="9"/>
      <c r="K64" s="276" t="s">
        <v>109</v>
      </c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302">
        <f>'04.6 - MaR - Elektro'!J32</f>
        <v>0</v>
      </c>
      <c r="AH64" s="303"/>
      <c r="AI64" s="303"/>
      <c r="AJ64" s="303"/>
      <c r="AK64" s="303"/>
      <c r="AL64" s="303"/>
      <c r="AM64" s="303"/>
      <c r="AN64" s="302">
        <f t="shared" si="0"/>
        <v>0</v>
      </c>
      <c r="AO64" s="303"/>
      <c r="AP64" s="303"/>
      <c r="AQ64" s="80" t="s">
        <v>94</v>
      </c>
      <c r="AR64" s="44"/>
      <c r="AS64" s="81">
        <v>0</v>
      </c>
      <c r="AT64" s="82">
        <f t="shared" si="1"/>
        <v>0</v>
      </c>
      <c r="AU64" s="83">
        <f>'04.6 - MaR - Elektro'!P85</f>
        <v>0</v>
      </c>
      <c r="AV64" s="82">
        <f>'04.6 - MaR - Elektro'!J35</f>
        <v>0</v>
      </c>
      <c r="AW64" s="82">
        <f>'04.6 - MaR - Elektro'!J36</f>
        <v>0</v>
      </c>
      <c r="AX64" s="82">
        <f>'04.6 - MaR - Elektro'!J37</f>
        <v>0</v>
      </c>
      <c r="AY64" s="82">
        <f>'04.6 - MaR - Elektro'!J38</f>
        <v>0</v>
      </c>
      <c r="AZ64" s="82">
        <f>'04.6 - MaR - Elektro'!F35</f>
        <v>0</v>
      </c>
      <c r="BA64" s="82">
        <f>'04.6 - MaR - Elektro'!F36</f>
        <v>0</v>
      </c>
      <c r="BB64" s="82">
        <f>'04.6 - MaR - Elektro'!F37</f>
        <v>0</v>
      </c>
      <c r="BC64" s="82">
        <f>'04.6 - MaR - Elektro'!F38</f>
        <v>0</v>
      </c>
      <c r="BD64" s="84">
        <f>'04.6 - MaR - Elektro'!F39</f>
        <v>0</v>
      </c>
      <c r="BT64" s="24" t="s">
        <v>82</v>
      </c>
      <c r="BV64" s="24" t="s">
        <v>74</v>
      </c>
      <c r="BW64" s="24" t="s">
        <v>110</v>
      </c>
      <c r="BX64" s="24" t="s">
        <v>91</v>
      </c>
      <c r="CL64" s="24" t="s">
        <v>3</v>
      </c>
    </row>
    <row r="65" spans="1:91" s="6" customFormat="1" ht="16.5" customHeight="1">
      <c r="A65" s="70" t="s">
        <v>76</v>
      </c>
      <c r="B65" s="71"/>
      <c r="C65" s="72"/>
      <c r="D65" s="275" t="s">
        <v>111</v>
      </c>
      <c r="E65" s="275"/>
      <c r="F65" s="275"/>
      <c r="G65" s="275"/>
      <c r="H65" s="275"/>
      <c r="I65" s="73"/>
      <c r="J65" s="275" t="s">
        <v>112</v>
      </c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5"/>
      <c r="AC65" s="275"/>
      <c r="AD65" s="275"/>
      <c r="AE65" s="275"/>
      <c r="AF65" s="275"/>
      <c r="AG65" s="304">
        <f>'05 - Vodní skluzavka'!J30</f>
        <v>0</v>
      </c>
      <c r="AH65" s="305"/>
      <c r="AI65" s="305"/>
      <c r="AJ65" s="305"/>
      <c r="AK65" s="305"/>
      <c r="AL65" s="305"/>
      <c r="AM65" s="305"/>
      <c r="AN65" s="304">
        <f t="shared" si="0"/>
        <v>0</v>
      </c>
      <c r="AO65" s="305"/>
      <c r="AP65" s="305"/>
      <c r="AQ65" s="74" t="s">
        <v>79</v>
      </c>
      <c r="AR65" s="71"/>
      <c r="AS65" s="75">
        <v>0</v>
      </c>
      <c r="AT65" s="76">
        <f t="shared" si="1"/>
        <v>0</v>
      </c>
      <c r="AU65" s="77">
        <f>'05 - Vodní skluzavka'!P80</f>
        <v>0</v>
      </c>
      <c r="AV65" s="76">
        <f>'05 - Vodní skluzavka'!J33</f>
        <v>0</v>
      </c>
      <c r="AW65" s="76">
        <f>'05 - Vodní skluzavka'!J34</f>
        <v>0</v>
      </c>
      <c r="AX65" s="76">
        <f>'05 - Vodní skluzavka'!J35</f>
        <v>0</v>
      </c>
      <c r="AY65" s="76">
        <f>'05 - Vodní skluzavka'!J36</f>
        <v>0</v>
      </c>
      <c r="AZ65" s="76">
        <f>'05 - Vodní skluzavka'!F33</f>
        <v>0</v>
      </c>
      <c r="BA65" s="76">
        <f>'05 - Vodní skluzavka'!F34</f>
        <v>0</v>
      </c>
      <c r="BB65" s="76">
        <f>'05 - Vodní skluzavka'!F35</f>
        <v>0</v>
      </c>
      <c r="BC65" s="76">
        <f>'05 - Vodní skluzavka'!F36</f>
        <v>0</v>
      </c>
      <c r="BD65" s="78">
        <f>'05 - Vodní skluzavka'!F37</f>
        <v>0</v>
      </c>
      <c r="BT65" s="79" t="s">
        <v>80</v>
      </c>
      <c r="BV65" s="79" t="s">
        <v>74</v>
      </c>
      <c r="BW65" s="79" t="s">
        <v>113</v>
      </c>
      <c r="BX65" s="79" t="s">
        <v>5</v>
      </c>
      <c r="CL65" s="79" t="s">
        <v>3</v>
      </c>
      <c r="CM65" s="79" t="s">
        <v>82</v>
      </c>
    </row>
    <row r="66" spans="1:91" s="6" customFormat="1" ht="16.5" customHeight="1">
      <c r="A66" s="70" t="s">
        <v>76</v>
      </c>
      <c r="B66" s="71"/>
      <c r="C66" s="72"/>
      <c r="D66" s="275" t="s">
        <v>114</v>
      </c>
      <c r="E66" s="275"/>
      <c r="F66" s="275"/>
      <c r="G66" s="275"/>
      <c r="H66" s="275"/>
      <c r="I66" s="73"/>
      <c r="J66" s="275" t="s">
        <v>115</v>
      </c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304">
        <f>'06 - Optika'!J30</f>
        <v>0</v>
      </c>
      <c r="AH66" s="305"/>
      <c r="AI66" s="305"/>
      <c r="AJ66" s="305"/>
      <c r="AK66" s="305"/>
      <c r="AL66" s="305"/>
      <c r="AM66" s="305"/>
      <c r="AN66" s="304">
        <f t="shared" si="0"/>
        <v>0</v>
      </c>
      <c r="AO66" s="305"/>
      <c r="AP66" s="305"/>
      <c r="AQ66" s="74" t="s">
        <v>79</v>
      </c>
      <c r="AR66" s="71"/>
      <c r="AS66" s="75">
        <v>0</v>
      </c>
      <c r="AT66" s="76">
        <f t="shared" si="1"/>
        <v>0</v>
      </c>
      <c r="AU66" s="77">
        <f>'06 - Optika'!P79</f>
        <v>0</v>
      </c>
      <c r="AV66" s="76">
        <f>'06 - Optika'!J33</f>
        <v>0</v>
      </c>
      <c r="AW66" s="76">
        <f>'06 - Optika'!J34</f>
        <v>0</v>
      </c>
      <c r="AX66" s="76">
        <f>'06 - Optika'!J35</f>
        <v>0</v>
      </c>
      <c r="AY66" s="76">
        <f>'06 - Optika'!J36</f>
        <v>0</v>
      </c>
      <c r="AZ66" s="76">
        <f>'06 - Optika'!F33</f>
        <v>0</v>
      </c>
      <c r="BA66" s="76">
        <f>'06 - Optika'!F34</f>
        <v>0</v>
      </c>
      <c r="BB66" s="76">
        <f>'06 - Optika'!F35</f>
        <v>0</v>
      </c>
      <c r="BC66" s="76">
        <f>'06 - Optika'!F36</f>
        <v>0</v>
      </c>
      <c r="BD66" s="78">
        <f>'06 - Optika'!F37</f>
        <v>0</v>
      </c>
      <c r="BT66" s="79" t="s">
        <v>80</v>
      </c>
      <c r="BV66" s="79" t="s">
        <v>74</v>
      </c>
      <c r="BW66" s="79" t="s">
        <v>116</v>
      </c>
      <c r="BX66" s="79" t="s">
        <v>5</v>
      </c>
      <c r="CL66" s="79" t="s">
        <v>3</v>
      </c>
      <c r="CM66" s="79" t="s">
        <v>82</v>
      </c>
    </row>
    <row r="67" spans="1:91" s="6" customFormat="1" ht="16.5" customHeight="1">
      <c r="A67" s="70" t="s">
        <v>76</v>
      </c>
      <c r="B67" s="71"/>
      <c r="C67" s="72"/>
      <c r="D67" s="275" t="s">
        <v>117</v>
      </c>
      <c r="E67" s="275"/>
      <c r="F67" s="275"/>
      <c r="G67" s="275"/>
      <c r="H67" s="275"/>
      <c r="I67" s="73"/>
      <c r="J67" s="275" t="s">
        <v>118</v>
      </c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304">
        <f>'07 - Vybavení'!J30</f>
        <v>0</v>
      </c>
      <c r="AH67" s="305"/>
      <c r="AI67" s="305"/>
      <c r="AJ67" s="305"/>
      <c r="AK67" s="305"/>
      <c r="AL67" s="305"/>
      <c r="AM67" s="305"/>
      <c r="AN67" s="304">
        <f t="shared" si="0"/>
        <v>0</v>
      </c>
      <c r="AO67" s="305"/>
      <c r="AP67" s="305"/>
      <c r="AQ67" s="74" t="s">
        <v>79</v>
      </c>
      <c r="AR67" s="71"/>
      <c r="AS67" s="75">
        <v>0</v>
      </c>
      <c r="AT67" s="76">
        <f t="shared" si="1"/>
        <v>0</v>
      </c>
      <c r="AU67" s="77">
        <f>'07 - Vybavení'!P79</f>
        <v>0</v>
      </c>
      <c r="AV67" s="76">
        <f>'07 - Vybavení'!J33</f>
        <v>0</v>
      </c>
      <c r="AW67" s="76">
        <f>'07 - Vybavení'!J34</f>
        <v>0</v>
      </c>
      <c r="AX67" s="76">
        <f>'07 - Vybavení'!J35</f>
        <v>0</v>
      </c>
      <c r="AY67" s="76">
        <f>'07 - Vybavení'!J36</f>
        <v>0</v>
      </c>
      <c r="AZ67" s="76">
        <f>'07 - Vybavení'!F33</f>
        <v>0</v>
      </c>
      <c r="BA67" s="76">
        <f>'07 - Vybavení'!F34</f>
        <v>0</v>
      </c>
      <c r="BB67" s="76">
        <f>'07 - Vybavení'!F35</f>
        <v>0</v>
      </c>
      <c r="BC67" s="76">
        <f>'07 - Vybavení'!F36</f>
        <v>0</v>
      </c>
      <c r="BD67" s="78">
        <f>'07 - Vybavení'!F37</f>
        <v>0</v>
      </c>
      <c r="BT67" s="79" t="s">
        <v>80</v>
      </c>
      <c r="BV67" s="79" t="s">
        <v>74</v>
      </c>
      <c r="BW67" s="79" t="s">
        <v>119</v>
      </c>
      <c r="BX67" s="79" t="s">
        <v>5</v>
      </c>
      <c r="CL67" s="79" t="s">
        <v>3</v>
      </c>
      <c r="CM67" s="79" t="s">
        <v>82</v>
      </c>
    </row>
    <row r="68" spans="1:91" s="6" customFormat="1" ht="16.5" customHeight="1">
      <c r="A68" s="70" t="s">
        <v>76</v>
      </c>
      <c r="B68" s="71"/>
      <c r="C68" s="72"/>
      <c r="D68" s="275" t="s">
        <v>120</v>
      </c>
      <c r="E68" s="275"/>
      <c r="F68" s="275"/>
      <c r="G68" s="275"/>
      <c r="H68" s="275"/>
      <c r="I68" s="73"/>
      <c r="J68" s="275" t="s">
        <v>121</v>
      </c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304">
        <f>'08 - Elektro'!J30</f>
        <v>0</v>
      </c>
      <c r="AH68" s="305"/>
      <c r="AI68" s="305"/>
      <c r="AJ68" s="305"/>
      <c r="AK68" s="305"/>
      <c r="AL68" s="305"/>
      <c r="AM68" s="305"/>
      <c r="AN68" s="304">
        <f t="shared" si="0"/>
        <v>0</v>
      </c>
      <c r="AO68" s="305"/>
      <c r="AP68" s="305"/>
      <c r="AQ68" s="74" t="s">
        <v>79</v>
      </c>
      <c r="AR68" s="71"/>
      <c r="AS68" s="75">
        <v>0</v>
      </c>
      <c r="AT68" s="76">
        <f t="shared" si="1"/>
        <v>0</v>
      </c>
      <c r="AU68" s="77">
        <f>'08 - Elektro'!P86</f>
        <v>0</v>
      </c>
      <c r="AV68" s="76">
        <f>'08 - Elektro'!J33</f>
        <v>0</v>
      </c>
      <c r="AW68" s="76">
        <f>'08 - Elektro'!J34</f>
        <v>0</v>
      </c>
      <c r="AX68" s="76">
        <f>'08 - Elektro'!J35</f>
        <v>0</v>
      </c>
      <c r="AY68" s="76">
        <f>'08 - Elektro'!J36</f>
        <v>0</v>
      </c>
      <c r="AZ68" s="76">
        <f>'08 - Elektro'!F33</f>
        <v>0</v>
      </c>
      <c r="BA68" s="76">
        <f>'08 - Elektro'!F34</f>
        <v>0</v>
      </c>
      <c r="BB68" s="76">
        <f>'08 - Elektro'!F35</f>
        <v>0</v>
      </c>
      <c r="BC68" s="76">
        <f>'08 - Elektro'!F36</f>
        <v>0</v>
      </c>
      <c r="BD68" s="78">
        <f>'08 - Elektro'!F37</f>
        <v>0</v>
      </c>
      <c r="BT68" s="79" t="s">
        <v>80</v>
      </c>
      <c r="BV68" s="79" t="s">
        <v>74</v>
      </c>
      <c r="BW68" s="79" t="s">
        <v>122</v>
      </c>
      <c r="BX68" s="79" t="s">
        <v>5</v>
      </c>
      <c r="CL68" s="79" t="s">
        <v>3</v>
      </c>
      <c r="CM68" s="79" t="s">
        <v>82</v>
      </c>
    </row>
    <row r="69" spans="1:91" s="6" customFormat="1" ht="16.5" customHeight="1">
      <c r="A69" s="70" t="s">
        <v>76</v>
      </c>
      <c r="B69" s="71"/>
      <c r="C69" s="72"/>
      <c r="D69" s="275" t="s">
        <v>123</v>
      </c>
      <c r="E69" s="275"/>
      <c r="F69" s="275"/>
      <c r="G69" s="275"/>
      <c r="H69" s="275"/>
      <c r="I69" s="73"/>
      <c r="J69" s="275" t="s">
        <v>124</v>
      </c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304">
        <f>'09 - ZTI-ÚT-VZT'!J30</f>
        <v>0</v>
      </c>
      <c r="AH69" s="305"/>
      <c r="AI69" s="305"/>
      <c r="AJ69" s="305"/>
      <c r="AK69" s="305"/>
      <c r="AL69" s="305"/>
      <c r="AM69" s="305"/>
      <c r="AN69" s="304">
        <f t="shared" si="0"/>
        <v>0</v>
      </c>
      <c r="AO69" s="305"/>
      <c r="AP69" s="305"/>
      <c r="AQ69" s="74" t="s">
        <v>79</v>
      </c>
      <c r="AR69" s="71"/>
      <c r="AS69" s="75">
        <v>0</v>
      </c>
      <c r="AT69" s="76">
        <f t="shared" si="1"/>
        <v>0</v>
      </c>
      <c r="AU69" s="77">
        <f>'09 - ZTI-ÚT-VZT'!P94</f>
        <v>0</v>
      </c>
      <c r="AV69" s="76">
        <f>'09 - ZTI-ÚT-VZT'!J33</f>
        <v>0</v>
      </c>
      <c r="AW69" s="76">
        <f>'09 - ZTI-ÚT-VZT'!J34</f>
        <v>0</v>
      </c>
      <c r="AX69" s="76">
        <f>'09 - ZTI-ÚT-VZT'!J35</f>
        <v>0</v>
      </c>
      <c r="AY69" s="76">
        <f>'09 - ZTI-ÚT-VZT'!J36</f>
        <v>0</v>
      </c>
      <c r="AZ69" s="76">
        <f>'09 - ZTI-ÚT-VZT'!F33</f>
        <v>0</v>
      </c>
      <c r="BA69" s="76">
        <f>'09 - ZTI-ÚT-VZT'!F34</f>
        <v>0</v>
      </c>
      <c r="BB69" s="76">
        <f>'09 - ZTI-ÚT-VZT'!F35</f>
        <v>0</v>
      </c>
      <c r="BC69" s="76">
        <f>'09 - ZTI-ÚT-VZT'!F36</f>
        <v>0</v>
      </c>
      <c r="BD69" s="78">
        <f>'09 - ZTI-ÚT-VZT'!F37</f>
        <v>0</v>
      </c>
      <c r="BT69" s="79" t="s">
        <v>80</v>
      </c>
      <c r="BV69" s="79" t="s">
        <v>74</v>
      </c>
      <c r="BW69" s="79" t="s">
        <v>125</v>
      </c>
      <c r="BX69" s="79" t="s">
        <v>5</v>
      </c>
      <c r="CL69" s="79" t="s">
        <v>3</v>
      </c>
      <c r="CM69" s="79" t="s">
        <v>82</v>
      </c>
    </row>
    <row r="70" spans="1:91" s="6" customFormat="1" ht="16.5" customHeight="1">
      <c r="A70" s="70" t="s">
        <v>76</v>
      </c>
      <c r="B70" s="71"/>
      <c r="C70" s="72"/>
      <c r="D70" s="275" t="s">
        <v>126</v>
      </c>
      <c r="E70" s="275"/>
      <c r="F70" s="275"/>
      <c r="G70" s="275"/>
      <c r="H70" s="275"/>
      <c r="I70" s="73"/>
      <c r="J70" s="275" t="s">
        <v>127</v>
      </c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75"/>
      <c r="AG70" s="304">
        <f>'10 - VRN'!J30</f>
        <v>0</v>
      </c>
      <c r="AH70" s="305"/>
      <c r="AI70" s="305"/>
      <c r="AJ70" s="305"/>
      <c r="AK70" s="305"/>
      <c r="AL70" s="305"/>
      <c r="AM70" s="305"/>
      <c r="AN70" s="304">
        <f t="shared" si="0"/>
        <v>0</v>
      </c>
      <c r="AO70" s="305"/>
      <c r="AP70" s="305"/>
      <c r="AQ70" s="74" t="s">
        <v>79</v>
      </c>
      <c r="AR70" s="71"/>
      <c r="AS70" s="85">
        <v>0</v>
      </c>
      <c r="AT70" s="86">
        <f t="shared" si="1"/>
        <v>0</v>
      </c>
      <c r="AU70" s="87">
        <f>'10 - VRN'!P84</f>
        <v>0</v>
      </c>
      <c r="AV70" s="86">
        <f>'10 - VRN'!J33</f>
        <v>0</v>
      </c>
      <c r="AW70" s="86">
        <f>'10 - VRN'!J34</f>
        <v>0</v>
      </c>
      <c r="AX70" s="86">
        <f>'10 - VRN'!J35</f>
        <v>0</v>
      </c>
      <c r="AY70" s="86">
        <f>'10 - VRN'!J36</f>
        <v>0</v>
      </c>
      <c r="AZ70" s="86">
        <f>'10 - VRN'!F33</f>
        <v>0</v>
      </c>
      <c r="BA70" s="86">
        <f>'10 - VRN'!F34</f>
        <v>0</v>
      </c>
      <c r="BB70" s="86">
        <f>'10 - VRN'!F35</f>
        <v>0</v>
      </c>
      <c r="BC70" s="86">
        <f>'10 - VRN'!F36</f>
        <v>0</v>
      </c>
      <c r="BD70" s="88">
        <f>'10 - VRN'!F37</f>
        <v>0</v>
      </c>
      <c r="BT70" s="79" t="s">
        <v>80</v>
      </c>
      <c r="BV70" s="79" t="s">
        <v>74</v>
      </c>
      <c r="BW70" s="79" t="s">
        <v>128</v>
      </c>
      <c r="BX70" s="79" t="s">
        <v>5</v>
      </c>
      <c r="CL70" s="79" t="s">
        <v>3</v>
      </c>
      <c r="CM70" s="79" t="s">
        <v>82</v>
      </c>
    </row>
    <row r="71" spans="1:91" s="1" customFormat="1" ht="30" customHeight="1">
      <c r="B71" s="31"/>
      <c r="AR71" s="31"/>
    </row>
    <row r="72" spans="1:91" s="1" customFormat="1" ht="6.95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31"/>
    </row>
  </sheetData>
  <mergeCells count="102"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60:AP60"/>
    <mergeCell ref="AN55:AP55"/>
    <mergeCell ref="AN59:AP59"/>
    <mergeCell ref="AN56:AP56"/>
    <mergeCell ref="AN52:AP52"/>
    <mergeCell ref="AN58:AP58"/>
    <mergeCell ref="AS49:AT51"/>
    <mergeCell ref="AN65:AP65"/>
    <mergeCell ref="AG65:AM65"/>
    <mergeCell ref="AN54:AP54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2:AM52"/>
    <mergeCell ref="AM49:AP49"/>
    <mergeCell ref="AM47:AN47"/>
    <mergeCell ref="AM50:AP50"/>
    <mergeCell ref="D69:H69"/>
    <mergeCell ref="J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AG62:AM62"/>
    <mergeCell ref="AG57:AM57"/>
    <mergeCell ref="AG63:AM63"/>
    <mergeCell ref="AG60:AM60"/>
    <mergeCell ref="AG61:AM61"/>
    <mergeCell ref="AG55:AM55"/>
    <mergeCell ref="AG56:AM56"/>
    <mergeCell ref="AG58:AM58"/>
    <mergeCell ref="AG64:AM64"/>
    <mergeCell ref="AG59:AM59"/>
    <mergeCell ref="AN63:AP63"/>
    <mergeCell ref="AN64:AP64"/>
    <mergeCell ref="AN57:AP57"/>
    <mergeCell ref="AN62:AP62"/>
    <mergeCell ref="AN61:AP61"/>
    <mergeCell ref="C52:G52"/>
    <mergeCell ref="D58:H58"/>
    <mergeCell ref="D57:H57"/>
    <mergeCell ref="D55:H55"/>
    <mergeCell ref="D56:H56"/>
    <mergeCell ref="E64:I64"/>
    <mergeCell ref="E63:I63"/>
    <mergeCell ref="E62:I62"/>
    <mergeCell ref="E61:I61"/>
    <mergeCell ref="E60:I60"/>
    <mergeCell ref="E59:I59"/>
    <mergeCell ref="I52:AF52"/>
    <mergeCell ref="J57:AF57"/>
    <mergeCell ref="J56:AF56"/>
    <mergeCell ref="J58:AF58"/>
    <mergeCell ref="J55:AF55"/>
    <mergeCell ref="K60:AF60"/>
    <mergeCell ref="K61:AF61"/>
    <mergeCell ref="K62:AF62"/>
    <mergeCell ref="K63:AF63"/>
    <mergeCell ref="K59:AF59"/>
    <mergeCell ref="K64:AF64"/>
  </mergeCells>
  <hyperlinks>
    <hyperlink ref="A55" location="'01 - Bourací práce'!C2" display="/" xr:uid="{00000000-0004-0000-0000-000000000000}"/>
    <hyperlink ref="A56" location="'02 - Stavební úpravy'!C2" display="/" xr:uid="{00000000-0004-0000-0000-000001000000}"/>
    <hyperlink ref="A57" location="'03 - Dlažba'!C2" display="/" xr:uid="{00000000-0004-0000-0000-000002000000}"/>
    <hyperlink ref="A59" location="'04.1 - Nerezový bazén, Te...'!C2" display="/" xr:uid="{00000000-0004-0000-0000-000003000000}"/>
    <hyperlink ref="A60" location="'04.2 - Dětské brouzdališt...'!C2" display="/" xr:uid="{00000000-0004-0000-0000-000004000000}"/>
    <hyperlink ref="A61" location="'04.3 - Vířivka č.1, Techn...'!C2" display="/" xr:uid="{00000000-0004-0000-0000-000005000000}"/>
    <hyperlink ref="A62" location="'04.4 - Vířivka č. 2, Tech...'!C2" display="/" xr:uid="{00000000-0004-0000-0000-000006000000}"/>
    <hyperlink ref="A63" location="'04.5 - Doplnění chlorovny'!C2" display="/" xr:uid="{00000000-0004-0000-0000-000007000000}"/>
    <hyperlink ref="A64" location="'04.6 - MaR - Elektro'!C2" display="/" xr:uid="{00000000-0004-0000-0000-000008000000}"/>
    <hyperlink ref="A65" location="'05 - Vodní skluzavka'!C2" display="/" xr:uid="{00000000-0004-0000-0000-000009000000}"/>
    <hyperlink ref="A66" location="'06 - Optika'!C2" display="/" xr:uid="{00000000-0004-0000-0000-00000A000000}"/>
    <hyperlink ref="A67" location="'07 - Vybavení'!C2" display="/" xr:uid="{00000000-0004-0000-0000-00000B000000}"/>
    <hyperlink ref="A68" location="'08 - Elektro'!C2" display="/" xr:uid="{00000000-0004-0000-0000-00000C000000}"/>
    <hyperlink ref="A69" location="'09 - ZTI-ÚT-VZT'!C2" display="/" xr:uid="{00000000-0004-0000-0000-00000D000000}"/>
    <hyperlink ref="A70" location="'10 - VRN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81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s="1" customFormat="1" ht="12" customHeight="1">
      <c r="B8" s="31"/>
      <c r="D8" s="26" t="s">
        <v>130</v>
      </c>
      <c r="L8" s="31"/>
    </row>
    <row r="9" spans="2:46" s="1" customFormat="1" ht="16.5" customHeight="1">
      <c r="B9" s="31"/>
      <c r="E9" s="278" t="s">
        <v>131</v>
      </c>
      <c r="F9" s="317"/>
      <c r="G9" s="317"/>
      <c r="H9" s="31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15. 5. 2024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8" t="str">
        <f>'Rekapitulace stavby'!E14</f>
        <v>Vyplň údaj</v>
      </c>
      <c r="F18" s="284"/>
      <c r="G18" s="284"/>
      <c r="H18" s="28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26" t="s">
        <v>28</v>
      </c>
      <c r="J24" s="24" t="s">
        <v>3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47.25" customHeight="1">
      <c r="B27" s="90"/>
      <c r="E27" s="289" t="s">
        <v>37</v>
      </c>
      <c r="F27" s="289"/>
      <c r="G27" s="289"/>
      <c r="H27" s="289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38</v>
      </c>
      <c r="J30" s="62">
        <f>ROUND(J85,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1" t="s">
        <v>42</v>
      </c>
      <c r="E33" s="26" t="s">
        <v>43</v>
      </c>
      <c r="F33" s="82">
        <f>ROUND((SUM(BE85:BE131)),  2)</f>
        <v>0</v>
      </c>
      <c r="I33" s="92">
        <v>0.21</v>
      </c>
      <c r="J33" s="82">
        <f>ROUND(((SUM(BE85:BE131))*I33),  2)</f>
        <v>0</v>
      </c>
      <c r="L33" s="31"/>
    </row>
    <row r="34" spans="2:12" s="1" customFormat="1" ht="14.45" customHeight="1">
      <c r="B34" s="31"/>
      <c r="E34" s="26" t="s">
        <v>44</v>
      </c>
      <c r="F34" s="82">
        <f>ROUND((SUM(BF85:BF131)),  2)</f>
        <v>0</v>
      </c>
      <c r="I34" s="92">
        <v>0.12</v>
      </c>
      <c r="J34" s="82">
        <f>ROUND(((SUM(BF85:BF131))*I34),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82">
        <f>ROUND((SUM(BG85:BG131)),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82">
        <f>ROUND((SUM(BH85:BH131)),  2)</f>
        <v>0</v>
      </c>
      <c r="I36" s="92">
        <v>0.12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ROUND((SUM(BI85:BI131)),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3"/>
      <c r="F39" s="53"/>
      <c r="G39" s="95" t="s">
        <v>49</v>
      </c>
      <c r="H39" s="96" t="s">
        <v>50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132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15" t="str">
        <f>E7</f>
        <v>Rekonstrukce venkovního bazénu</v>
      </c>
      <c r="F48" s="316"/>
      <c r="G48" s="316"/>
      <c r="H48" s="316"/>
      <c r="L48" s="31"/>
    </row>
    <row r="49" spans="2:47" s="1" customFormat="1" ht="12" customHeight="1">
      <c r="B49" s="31"/>
      <c r="C49" s="26" t="s">
        <v>130</v>
      </c>
      <c r="L49" s="31"/>
    </row>
    <row r="50" spans="2:47" s="1" customFormat="1" ht="16.5" customHeight="1">
      <c r="B50" s="31"/>
      <c r="E50" s="278" t="str">
        <f>E9</f>
        <v>01 - Bourací práce</v>
      </c>
      <c r="F50" s="317"/>
      <c r="G50" s="317"/>
      <c r="H50" s="317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Nový Jičín</v>
      </c>
      <c r="I52" s="26" t="s">
        <v>23</v>
      </c>
      <c r="J52" s="48" t="str">
        <f>IF(J12="","",J12)</f>
        <v>15. 5. 2024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26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>MP Pro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133</v>
      </c>
      <c r="D57" s="93"/>
      <c r="E57" s="93"/>
      <c r="F57" s="93"/>
      <c r="G57" s="93"/>
      <c r="H57" s="93"/>
      <c r="I57" s="93"/>
      <c r="J57" s="100" t="s">
        <v>134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70</v>
      </c>
      <c r="J59" s="62">
        <f>J85</f>
        <v>0</v>
      </c>
      <c r="L59" s="31"/>
      <c r="AU59" s="16" t="s">
        <v>135</v>
      </c>
    </row>
    <row r="60" spans="2:47" s="8" customFormat="1" ht="24.95" customHeight="1">
      <c r="B60" s="102"/>
      <c r="D60" s="103" t="s">
        <v>136</v>
      </c>
      <c r="E60" s="104"/>
      <c r="F60" s="104"/>
      <c r="G60" s="104"/>
      <c r="H60" s="104"/>
      <c r="I60" s="104"/>
      <c r="J60" s="105">
        <f>J86</f>
        <v>0</v>
      </c>
      <c r="L60" s="102"/>
    </row>
    <row r="61" spans="2:47" s="9" customFormat="1" ht="19.899999999999999" customHeight="1">
      <c r="B61" s="106"/>
      <c r="D61" s="107" t="s">
        <v>137</v>
      </c>
      <c r="E61" s="108"/>
      <c r="F61" s="108"/>
      <c r="G61" s="108"/>
      <c r="H61" s="108"/>
      <c r="I61" s="108"/>
      <c r="J61" s="109">
        <f>J87</f>
        <v>0</v>
      </c>
      <c r="L61" s="106"/>
    </row>
    <row r="62" spans="2:47" s="9" customFormat="1" ht="19.899999999999999" customHeight="1">
      <c r="B62" s="106"/>
      <c r="D62" s="107" t="s">
        <v>138</v>
      </c>
      <c r="E62" s="108"/>
      <c r="F62" s="108"/>
      <c r="G62" s="108"/>
      <c r="H62" s="108"/>
      <c r="I62" s="108"/>
      <c r="J62" s="109">
        <f>J91</f>
        <v>0</v>
      </c>
      <c r="L62" s="106"/>
    </row>
    <row r="63" spans="2:47" s="9" customFormat="1" ht="19.899999999999999" customHeight="1">
      <c r="B63" s="106"/>
      <c r="D63" s="107" t="s">
        <v>139</v>
      </c>
      <c r="E63" s="108"/>
      <c r="F63" s="108"/>
      <c r="G63" s="108"/>
      <c r="H63" s="108"/>
      <c r="I63" s="108"/>
      <c r="J63" s="109">
        <f>J119</f>
        <v>0</v>
      </c>
      <c r="L63" s="106"/>
    </row>
    <row r="64" spans="2:47" s="8" customFormat="1" ht="24.95" customHeight="1">
      <c r="B64" s="102"/>
      <c r="D64" s="103" t="s">
        <v>140</v>
      </c>
      <c r="E64" s="104"/>
      <c r="F64" s="104"/>
      <c r="G64" s="104"/>
      <c r="H64" s="104"/>
      <c r="I64" s="104"/>
      <c r="J64" s="105">
        <f>J127</f>
        <v>0</v>
      </c>
      <c r="L64" s="102"/>
    </row>
    <row r="65" spans="2:12" s="9" customFormat="1" ht="19.899999999999999" customHeight="1">
      <c r="B65" s="106"/>
      <c r="D65" s="107" t="s">
        <v>141</v>
      </c>
      <c r="E65" s="108"/>
      <c r="F65" s="108"/>
      <c r="G65" s="108"/>
      <c r="H65" s="108"/>
      <c r="I65" s="108"/>
      <c r="J65" s="109">
        <f>J128</f>
        <v>0</v>
      </c>
      <c r="L65" s="106"/>
    </row>
    <row r="66" spans="2:12" s="1" customFormat="1" ht="21.75" customHeight="1">
      <c r="B66" s="31"/>
      <c r="L66" s="31"/>
    </row>
    <row r="67" spans="2:12" s="1" customFormat="1" ht="6.95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4.95" customHeight="1">
      <c r="B72" s="31"/>
      <c r="C72" s="20" t="s">
        <v>142</v>
      </c>
      <c r="L72" s="31"/>
    </row>
    <row r="73" spans="2:12" s="1" customFormat="1" ht="6.95" customHeight="1">
      <c r="B73" s="31"/>
      <c r="L73" s="31"/>
    </row>
    <row r="74" spans="2:12" s="1" customFormat="1" ht="12" customHeight="1">
      <c r="B74" s="31"/>
      <c r="C74" s="26" t="s">
        <v>17</v>
      </c>
      <c r="L74" s="31"/>
    </row>
    <row r="75" spans="2:12" s="1" customFormat="1" ht="16.5" customHeight="1">
      <c r="B75" s="31"/>
      <c r="E75" s="315" t="str">
        <f>E7</f>
        <v>Rekonstrukce venkovního bazénu</v>
      </c>
      <c r="F75" s="316"/>
      <c r="G75" s="316"/>
      <c r="H75" s="316"/>
      <c r="L75" s="31"/>
    </row>
    <row r="76" spans="2:12" s="1" customFormat="1" ht="12" customHeight="1">
      <c r="B76" s="31"/>
      <c r="C76" s="26" t="s">
        <v>130</v>
      </c>
      <c r="L76" s="31"/>
    </row>
    <row r="77" spans="2:12" s="1" customFormat="1" ht="16.5" customHeight="1">
      <c r="B77" s="31"/>
      <c r="E77" s="278" t="str">
        <f>E9</f>
        <v>01 - Bourací práce</v>
      </c>
      <c r="F77" s="317"/>
      <c r="G77" s="317"/>
      <c r="H77" s="317"/>
      <c r="L77" s="31"/>
    </row>
    <row r="78" spans="2:12" s="1" customFormat="1" ht="6.95" customHeight="1">
      <c r="B78" s="31"/>
      <c r="L78" s="31"/>
    </row>
    <row r="79" spans="2:12" s="1" customFormat="1" ht="12" customHeight="1">
      <c r="B79" s="31"/>
      <c r="C79" s="26" t="s">
        <v>21</v>
      </c>
      <c r="F79" s="24" t="str">
        <f>F12</f>
        <v>Nový Jičín</v>
      </c>
      <c r="I79" s="26" t="s">
        <v>23</v>
      </c>
      <c r="J79" s="48" t="str">
        <f>IF(J12="","",J12)</f>
        <v>15. 5. 2024</v>
      </c>
      <c r="L79" s="31"/>
    </row>
    <row r="80" spans="2:12" s="1" customFormat="1" ht="6.95" customHeight="1">
      <c r="B80" s="31"/>
      <c r="L80" s="31"/>
    </row>
    <row r="81" spans="2:65" s="1" customFormat="1" ht="15.2" customHeight="1">
      <c r="B81" s="31"/>
      <c r="C81" s="26" t="s">
        <v>25</v>
      </c>
      <c r="F81" s="24" t="str">
        <f>E15</f>
        <v xml:space="preserve"> </v>
      </c>
      <c r="I81" s="26" t="s">
        <v>31</v>
      </c>
      <c r="J81" s="29" t="str">
        <f>E21</f>
        <v xml:space="preserve"> </v>
      </c>
      <c r="L81" s="31"/>
    </row>
    <row r="82" spans="2:65" s="1" customFormat="1" ht="15.2" customHeight="1">
      <c r="B82" s="31"/>
      <c r="C82" s="26" t="s">
        <v>29</v>
      </c>
      <c r="F82" s="24" t="str">
        <f>IF(E18="","",E18)</f>
        <v>Vyplň údaj</v>
      </c>
      <c r="I82" s="26" t="s">
        <v>33</v>
      </c>
      <c r="J82" s="29" t="str">
        <f>E24</f>
        <v>MP Pro s.r.o.</v>
      </c>
      <c r="L82" s="31"/>
    </row>
    <row r="83" spans="2:65" s="1" customFormat="1" ht="10.35" customHeight="1">
      <c r="B83" s="31"/>
      <c r="L83" s="31"/>
    </row>
    <row r="84" spans="2:65" s="10" customFormat="1" ht="29.25" customHeight="1">
      <c r="B84" s="110"/>
      <c r="C84" s="111" t="s">
        <v>143</v>
      </c>
      <c r="D84" s="112" t="s">
        <v>57</v>
      </c>
      <c r="E84" s="112" t="s">
        <v>53</v>
      </c>
      <c r="F84" s="112" t="s">
        <v>54</v>
      </c>
      <c r="G84" s="112" t="s">
        <v>144</v>
      </c>
      <c r="H84" s="112" t="s">
        <v>145</v>
      </c>
      <c r="I84" s="112" t="s">
        <v>146</v>
      </c>
      <c r="J84" s="112" t="s">
        <v>134</v>
      </c>
      <c r="K84" s="113" t="s">
        <v>147</v>
      </c>
      <c r="L84" s="110"/>
      <c r="M84" s="55" t="s">
        <v>3</v>
      </c>
      <c r="N84" s="56" t="s">
        <v>42</v>
      </c>
      <c r="O84" s="56" t="s">
        <v>148</v>
      </c>
      <c r="P84" s="56" t="s">
        <v>149</v>
      </c>
      <c r="Q84" s="56" t="s">
        <v>150</v>
      </c>
      <c r="R84" s="56" t="s">
        <v>151</v>
      </c>
      <c r="S84" s="56" t="s">
        <v>152</v>
      </c>
      <c r="T84" s="57" t="s">
        <v>153</v>
      </c>
    </row>
    <row r="85" spans="2:65" s="1" customFormat="1" ht="22.9" customHeight="1">
      <c r="B85" s="31"/>
      <c r="C85" s="60" t="s">
        <v>154</v>
      </c>
      <c r="J85" s="114">
        <f>BK85</f>
        <v>0</v>
      </c>
      <c r="L85" s="31"/>
      <c r="M85" s="58"/>
      <c r="N85" s="49"/>
      <c r="O85" s="49"/>
      <c r="P85" s="115">
        <f>P86+P127</f>
        <v>0</v>
      </c>
      <c r="Q85" s="49"/>
      <c r="R85" s="115">
        <f>R86+R127</f>
        <v>0.32718049999999999</v>
      </c>
      <c r="S85" s="49"/>
      <c r="T85" s="116">
        <f>T86+T127</f>
        <v>1513.3905022400002</v>
      </c>
      <c r="AT85" s="16" t="s">
        <v>71</v>
      </c>
      <c r="AU85" s="16" t="s">
        <v>135</v>
      </c>
      <c r="BK85" s="117">
        <f>BK86+BK127</f>
        <v>0</v>
      </c>
    </row>
    <row r="86" spans="2:65" s="11" customFormat="1" ht="25.9" customHeight="1">
      <c r="B86" s="118"/>
      <c r="D86" s="119" t="s">
        <v>71</v>
      </c>
      <c r="E86" s="120" t="s">
        <v>155</v>
      </c>
      <c r="F86" s="120" t="s">
        <v>156</v>
      </c>
      <c r="I86" s="121"/>
      <c r="J86" s="122">
        <f>BK86</f>
        <v>0</v>
      </c>
      <c r="L86" s="118"/>
      <c r="M86" s="123"/>
      <c r="P86" s="124">
        <f>P87+P91+P119</f>
        <v>0</v>
      </c>
      <c r="R86" s="124">
        <f>R87+R91+R119</f>
        <v>0.32718049999999999</v>
      </c>
      <c r="T86" s="125">
        <f>T87+T91+T119</f>
        <v>1420.1842120000001</v>
      </c>
      <c r="AR86" s="119" t="s">
        <v>80</v>
      </c>
      <c r="AT86" s="126" t="s">
        <v>71</v>
      </c>
      <c r="AU86" s="126" t="s">
        <v>72</v>
      </c>
      <c r="AY86" s="119" t="s">
        <v>157</v>
      </c>
      <c r="BK86" s="127">
        <f>BK87+BK91+BK119</f>
        <v>0</v>
      </c>
    </row>
    <row r="87" spans="2:65" s="11" customFormat="1" ht="22.9" customHeight="1">
      <c r="B87" s="118"/>
      <c r="D87" s="119" t="s">
        <v>71</v>
      </c>
      <c r="E87" s="128" t="s">
        <v>158</v>
      </c>
      <c r="F87" s="128" t="s">
        <v>159</v>
      </c>
      <c r="I87" s="121"/>
      <c r="J87" s="129">
        <f>BK87</f>
        <v>0</v>
      </c>
      <c r="L87" s="118"/>
      <c r="M87" s="123"/>
      <c r="P87" s="124">
        <f>SUM(P88:P90)</f>
        <v>0</v>
      </c>
      <c r="R87" s="124">
        <f>SUM(R88:R90)</f>
        <v>0.29580599999999996</v>
      </c>
      <c r="T87" s="125">
        <f>SUM(T88:T90)</f>
        <v>0</v>
      </c>
      <c r="AR87" s="119" t="s">
        <v>80</v>
      </c>
      <c r="AT87" s="126" t="s">
        <v>71</v>
      </c>
      <c r="AU87" s="126" t="s">
        <v>80</v>
      </c>
      <c r="AY87" s="119" t="s">
        <v>157</v>
      </c>
      <c r="BK87" s="127">
        <f>SUM(BK88:BK90)</f>
        <v>0</v>
      </c>
    </row>
    <row r="88" spans="2:65" s="1" customFormat="1" ht="21.75" customHeight="1">
      <c r="B88" s="130"/>
      <c r="C88" s="131" t="s">
        <v>160</v>
      </c>
      <c r="D88" s="131" t="s">
        <v>161</v>
      </c>
      <c r="E88" s="132" t="s">
        <v>162</v>
      </c>
      <c r="F88" s="133" t="s">
        <v>163</v>
      </c>
      <c r="G88" s="134" t="s">
        <v>164</v>
      </c>
      <c r="H88" s="135">
        <v>246.505</v>
      </c>
      <c r="I88" s="136"/>
      <c r="J88" s="137">
        <f>ROUND(I88*H88,2)</f>
        <v>0</v>
      </c>
      <c r="K88" s="133" t="s">
        <v>165</v>
      </c>
      <c r="L88" s="31"/>
      <c r="M88" s="138" t="s">
        <v>3</v>
      </c>
      <c r="N88" s="139" t="s">
        <v>43</v>
      </c>
      <c r="P88" s="140">
        <f>O88*H88</f>
        <v>0</v>
      </c>
      <c r="Q88" s="140">
        <v>1.1999999999999999E-3</v>
      </c>
      <c r="R88" s="140">
        <f>Q88*H88</f>
        <v>0.29580599999999996</v>
      </c>
      <c r="S88" s="140">
        <v>0</v>
      </c>
      <c r="T88" s="141">
        <f>S88*H88</f>
        <v>0</v>
      </c>
      <c r="AR88" s="142" t="s">
        <v>166</v>
      </c>
      <c r="AT88" s="142" t="s">
        <v>161</v>
      </c>
      <c r="AU88" s="142" t="s">
        <v>82</v>
      </c>
      <c r="AY88" s="16" t="s">
        <v>157</v>
      </c>
      <c r="BE88" s="143">
        <f>IF(N88="základní",J88,0)</f>
        <v>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16" t="s">
        <v>80</v>
      </c>
      <c r="BK88" s="143">
        <f>ROUND(I88*H88,2)</f>
        <v>0</v>
      </c>
      <c r="BL88" s="16" t="s">
        <v>166</v>
      </c>
      <c r="BM88" s="142" t="s">
        <v>167</v>
      </c>
    </row>
    <row r="89" spans="2:65" s="1" customFormat="1" ht="11.25">
      <c r="B89" s="31"/>
      <c r="D89" s="144" t="s">
        <v>168</v>
      </c>
      <c r="F89" s="145" t="s">
        <v>169</v>
      </c>
      <c r="I89" s="146"/>
      <c r="L89" s="31"/>
      <c r="M89" s="147"/>
      <c r="T89" s="52"/>
      <c r="AT89" s="16" t="s">
        <v>168</v>
      </c>
      <c r="AU89" s="16" t="s">
        <v>82</v>
      </c>
    </row>
    <row r="90" spans="2:65" s="12" customFormat="1" ht="11.25">
      <c r="B90" s="148"/>
      <c r="D90" s="149" t="s">
        <v>170</v>
      </c>
      <c r="E90" s="150" t="s">
        <v>3</v>
      </c>
      <c r="F90" s="151" t="s">
        <v>171</v>
      </c>
      <c r="H90" s="152">
        <v>246.505</v>
      </c>
      <c r="I90" s="153"/>
      <c r="L90" s="148"/>
      <c r="M90" s="154"/>
      <c r="T90" s="155"/>
      <c r="AT90" s="150" t="s">
        <v>170</v>
      </c>
      <c r="AU90" s="150" t="s">
        <v>82</v>
      </c>
      <c r="AV90" s="12" t="s">
        <v>82</v>
      </c>
      <c r="AW90" s="12" t="s">
        <v>32</v>
      </c>
      <c r="AX90" s="12" t="s">
        <v>80</v>
      </c>
      <c r="AY90" s="150" t="s">
        <v>157</v>
      </c>
    </row>
    <row r="91" spans="2:65" s="11" customFormat="1" ht="22.9" customHeight="1">
      <c r="B91" s="118"/>
      <c r="D91" s="119" t="s">
        <v>71</v>
      </c>
      <c r="E91" s="128" t="s">
        <v>172</v>
      </c>
      <c r="F91" s="128" t="s">
        <v>173</v>
      </c>
      <c r="I91" s="121"/>
      <c r="J91" s="129">
        <f>BK91</f>
        <v>0</v>
      </c>
      <c r="L91" s="118"/>
      <c r="M91" s="123"/>
      <c r="P91" s="124">
        <f>SUM(P92:P118)</f>
        <v>0</v>
      </c>
      <c r="R91" s="124">
        <f>SUM(R92:R118)</f>
        <v>3.13745E-2</v>
      </c>
      <c r="T91" s="125">
        <f>SUM(T92:T118)</f>
        <v>1420.1842120000001</v>
      </c>
      <c r="AR91" s="119" t="s">
        <v>80</v>
      </c>
      <c r="AT91" s="126" t="s">
        <v>71</v>
      </c>
      <c r="AU91" s="126" t="s">
        <v>80</v>
      </c>
      <c r="AY91" s="119" t="s">
        <v>157</v>
      </c>
      <c r="BK91" s="127">
        <f>SUM(BK92:BK118)</f>
        <v>0</v>
      </c>
    </row>
    <row r="92" spans="2:65" s="1" customFormat="1" ht="16.5" customHeight="1">
      <c r="B92" s="130"/>
      <c r="C92" s="131" t="s">
        <v>174</v>
      </c>
      <c r="D92" s="131" t="s">
        <v>161</v>
      </c>
      <c r="E92" s="132" t="s">
        <v>175</v>
      </c>
      <c r="F92" s="133" t="s">
        <v>176</v>
      </c>
      <c r="G92" s="134" t="s">
        <v>177</v>
      </c>
      <c r="H92" s="135">
        <v>105.873</v>
      </c>
      <c r="I92" s="136"/>
      <c r="J92" s="137">
        <f>ROUND(I92*H92,2)</f>
        <v>0</v>
      </c>
      <c r="K92" s="133" t="s">
        <v>165</v>
      </c>
      <c r="L92" s="31"/>
      <c r="M92" s="138" t="s">
        <v>3</v>
      </c>
      <c r="N92" s="139" t="s">
        <v>43</v>
      </c>
      <c r="P92" s="140">
        <f>O92*H92</f>
        <v>0</v>
      </c>
      <c r="Q92" s="140">
        <v>0</v>
      </c>
      <c r="R92" s="140">
        <f>Q92*H92</f>
        <v>0</v>
      </c>
      <c r="S92" s="140">
        <v>2.4</v>
      </c>
      <c r="T92" s="141">
        <f>S92*H92</f>
        <v>254.09520000000001</v>
      </c>
      <c r="AR92" s="142" t="s">
        <v>166</v>
      </c>
      <c r="AT92" s="142" t="s">
        <v>161</v>
      </c>
      <c r="AU92" s="142" t="s">
        <v>82</v>
      </c>
      <c r="AY92" s="16" t="s">
        <v>157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6" t="s">
        <v>80</v>
      </c>
      <c r="BK92" s="143">
        <f>ROUND(I92*H92,2)</f>
        <v>0</v>
      </c>
      <c r="BL92" s="16" t="s">
        <v>166</v>
      </c>
      <c r="BM92" s="142" t="s">
        <v>178</v>
      </c>
    </row>
    <row r="93" spans="2:65" s="1" customFormat="1" ht="11.25">
      <c r="B93" s="31"/>
      <c r="D93" s="144" t="s">
        <v>168</v>
      </c>
      <c r="F93" s="145" t="s">
        <v>179</v>
      </c>
      <c r="I93" s="146"/>
      <c r="L93" s="31"/>
      <c r="M93" s="147"/>
      <c r="T93" s="52"/>
      <c r="AT93" s="16" t="s">
        <v>168</v>
      </c>
      <c r="AU93" s="16" t="s">
        <v>82</v>
      </c>
    </row>
    <row r="94" spans="2:65" s="12" customFormat="1" ht="11.25">
      <c r="B94" s="148"/>
      <c r="D94" s="149" t="s">
        <v>170</v>
      </c>
      <c r="E94" s="150" t="s">
        <v>3</v>
      </c>
      <c r="F94" s="151" t="s">
        <v>180</v>
      </c>
      <c r="H94" s="152">
        <v>70.593000000000004</v>
      </c>
      <c r="I94" s="153"/>
      <c r="L94" s="148"/>
      <c r="M94" s="154"/>
      <c r="T94" s="155"/>
      <c r="AT94" s="150" t="s">
        <v>170</v>
      </c>
      <c r="AU94" s="150" t="s">
        <v>82</v>
      </c>
      <c r="AV94" s="12" t="s">
        <v>82</v>
      </c>
      <c r="AW94" s="12" t="s">
        <v>32</v>
      </c>
      <c r="AX94" s="12" t="s">
        <v>72</v>
      </c>
      <c r="AY94" s="150" t="s">
        <v>157</v>
      </c>
    </row>
    <row r="95" spans="2:65" s="12" customFormat="1" ht="11.25">
      <c r="B95" s="148"/>
      <c r="D95" s="149" t="s">
        <v>170</v>
      </c>
      <c r="E95" s="150" t="s">
        <v>3</v>
      </c>
      <c r="F95" s="151" t="s">
        <v>181</v>
      </c>
      <c r="H95" s="152">
        <v>35.28</v>
      </c>
      <c r="I95" s="153"/>
      <c r="L95" s="148"/>
      <c r="M95" s="154"/>
      <c r="T95" s="155"/>
      <c r="AT95" s="150" t="s">
        <v>170</v>
      </c>
      <c r="AU95" s="150" t="s">
        <v>82</v>
      </c>
      <c r="AV95" s="12" t="s">
        <v>82</v>
      </c>
      <c r="AW95" s="12" t="s">
        <v>32</v>
      </c>
      <c r="AX95" s="12" t="s">
        <v>72</v>
      </c>
      <c r="AY95" s="150" t="s">
        <v>157</v>
      </c>
    </row>
    <row r="96" spans="2:65" s="13" customFormat="1" ht="11.25">
      <c r="B96" s="156"/>
      <c r="D96" s="149" t="s">
        <v>170</v>
      </c>
      <c r="E96" s="157" t="s">
        <v>3</v>
      </c>
      <c r="F96" s="158" t="s">
        <v>182</v>
      </c>
      <c r="H96" s="159">
        <v>105.873</v>
      </c>
      <c r="I96" s="160"/>
      <c r="L96" s="156"/>
      <c r="M96" s="161"/>
      <c r="T96" s="162"/>
      <c r="AT96" s="157" t="s">
        <v>170</v>
      </c>
      <c r="AU96" s="157" t="s">
        <v>82</v>
      </c>
      <c r="AV96" s="13" t="s">
        <v>166</v>
      </c>
      <c r="AW96" s="13" t="s">
        <v>32</v>
      </c>
      <c r="AX96" s="13" t="s">
        <v>80</v>
      </c>
      <c r="AY96" s="157" t="s">
        <v>157</v>
      </c>
    </row>
    <row r="97" spans="2:65" s="1" customFormat="1" ht="24.2" customHeight="1">
      <c r="B97" s="130"/>
      <c r="C97" s="131" t="s">
        <v>183</v>
      </c>
      <c r="D97" s="131" t="s">
        <v>161</v>
      </c>
      <c r="E97" s="132" t="s">
        <v>184</v>
      </c>
      <c r="F97" s="133" t="s">
        <v>185</v>
      </c>
      <c r="G97" s="134" t="s">
        <v>177</v>
      </c>
      <c r="H97" s="135">
        <v>31.177</v>
      </c>
      <c r="I97" s="136"/>
      <c r="J97" s="137">
        <f>ROUND(I97*H97,2)</f>
        <v>0</v>
      </c>
      <c r="K97" s="133" t="s">
        <v>165</v>
      </c>
      <c r="L97" s="31"/>
      <c r="M97" s="138" t="s">
        <v>3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2.1</v>
      </c>
      <c r="T97" s="141">
        <f>S97*H97</f>
        <v>65.471699999999998</v>
      </c>
      <c r="AR97" s="142" t="s">
        <v>166</v>
      </c>
      <c r="AT97" s="142" t="s">
        <v>161</v>
      </c>
      <c r="AU97" s="142" t="s">
        <v>82</v>
      </c>
      <c r="AY97" s="16" t="s">
        <v>157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6" t="s">
        <v>80</v>
      </c>
      <c r="BK97" s="143">
        <f>ROUND(I97*H97,2)</f>
        <v>0</v>
      </c>
      <c r="BL97" s="16" t="s">
        <v>166</v>
      </c>
      <c r="BM97" s="142" t="s">
        <v>186</v>
      </c>
    </row>
    <row r="98" spans="2:65" s="1" customFormat="1" ht="11.25">
      <c r="B98" s="31"/>
      <c r="D98" s="144" t="s">
        <v>168</v>
      </c>
      <c r="F98" s="145" t="s">
        <v>187</v>
      </c>
      <c r="I98" s="146"/>
      <c r="L98" s="31"/>
      <c r="M98" s="147"/>
      <c r="T98" s="52"/>
      <c r="AT98" s="16" t="s">
        <v>168</v>
      </c>
      <c r="AU98" s="16" t="s">
        <v>82</v>
      </c>
    </row>
    <row r="99" spans="2:65" s="12" customFormat="1" ht="11.25">
      <c r="B99" s="148"/>
      <c r="D99" s="149" t="s">
        <v>170</v>
      </c>
      <c r="E99" s="150" t="s">
        <v>3</v>
      </c>
      <c r="F99" s="151" t="s">
        <v>188</v>
      </c>
      <c r="H99" s="152">
        <v>31.177</v>
      </c>
      <c r="I99" s="153"/>
      <c r="L99" s="148"/>
      <c r="M99" s="154"/>
      <c r="T99" s="155"/>
      <c r="AT99" s="150" t="s">
        <v>170</v>
      </c>
      <c r="AU99" s="150" t="s">
        <v>82</v>
      </c>
      <c r="AV99" s="12" t="s">
        <v>82</v>
      </c>
      <c r="AW99" s="12" t="s">
        <v>32</v>
      </c>
      <c r="AX99" s="12" t="s">
        <v>80</v>
      </c>
      <c r="AY99" s="150" t="s">
        <v>157</v>
      </c>
    </row>
    <row r="100" spans="2:65" s="1" customFormat="1" ht="16.5" customHeight="1">
      <c r="B100" s="130"/>
      <c r="C100" s="131" t="s">
        <v>158</v>
      </c>
      <c r="D100" s="131" t="s">
        <v>161</v>
      </c>
      <c r="E100" s="132" t="s">
        <v>189</v>
      </c>
      <c r="F100" s="133" t="s">
        <v>190</v>
      </c>
      <c r="G100" s="134" t="s">
        <v>177</v>
      </c>
      <c r="H100" s="135">
        <v>155.26</v>
      </c>
      <c r="I100" s="136"/>
      <c r="J100" s="137">
        <f>ROUND(I100*H100,2)</f>
        <v>0</v>
      </c>
      <c r="K100" s="133" t="s">
        <v>165</v>
      </c>
      <c r="L100" s="31"/>
      <c r="M100" s="138" t="s">
        <v>3</v>
      </c>
      <c r="N100" s="139" t="s">
        <v>43</v>
      </c>
      <c r="P100" s="140">
        <f>O100*H100</f>
        <v>0</v>
      </c>
      <c r="Q100" s="140">
        <v>0</v>
      </c>
      <c r="R100" s="140">
        <f>Q100*H100</f>
        <v>0</v>
      </c>
      <c r="S100" s="140">
        <v>2.2000000000000002</v>
      </c>
      <c r="T100" s="141">
        <f>S100*H100</f>
        <v>341.572</v>
      </c>
      <c r="AR100" s="142" t="s">
        <v>166</v>
      </c>
      <c r="AT100" s="142" t="s">
        <v>161</v>
      </c>
      <c r="AU100" s="142" t="s">
        <v>82</v>
      </c>
      <c r="AY100" s="16" t="s">
        <v>157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6" t="s">
        <v>80</v>
      </c>
      <c r="BK100" s="143">
        <f>ROUND(I100*H100,2)</f>
        <v>0</v>
      </c>
      <c r="BL100" s="16" t="s">
        <v>166</v>
      </c>
      <c r="BM100" s="142" t="s">
        <v>191</v>
      </c>
    </row>
    <row r="101" spans="2:65" s="1" customFormat="1" ht="11.25">
      <c r="B101" s="31"/>
      <c r="D101" s="144" t="s">
        <v>168</v>
      </c>
      <c r="F101" s="145" t="s">
        <v>192</v>
      </c>
      <c r="I101" s="146"/>
      <c r="L101" s="31"/>
      <c r="M101" s="147"/>
      <c r="T101" s="52"/>
      <c r="AT101" s="16" t="s">
        <v>168</v>
      </c>
      <c r="AU101" s="16" t="s">
        <v>82</v>
      </c>
    </row>
    <row r="102" spans="2:65" s="12" customFormat="1" ht="11.25">
      <c r="B102" s="148"/>
      <c r="D102" s="149" t="s">
        <v>170</v>
      </c>
      <c r="E102" s="150" t="s">
        <v>3</v>
      </c>
      <c r="F102" s="151" t="s">
        <v>193</v>
      </c>
      <c r="H102" s="152">
        <v>155.26</v>
      </c>
      <c r="I102" s="153"/>
      <c r="L102" s="148"/>
      <c r="M102" s="154"/>
      <c r="T102" s="155"/>
      <c r="AT102" s="150" t="s">
        <v>170</v>
      </c>
      <c r="AU102" s="150" t="s">
        <v>82</v>
      </c>
      <c r="AV102" s="12" t="s">
        <v>82</v>
      </c>
      <c r="AW102" s="12" t="s">
        <v>32</v>
      </c>
      <c r="AX102" s="12" t="s">
        <v>80</v>
      </c>
      <c r="AY102" s="150" t="s">
        <v>157</v>
      </c>
    </row>
    <row r="103" spans="2:65" s="1" customFormat="1" ht="21.75" customHeight="1">
      <c r="B103" s="130"/>
      <c r="C103" s="131" t="s">
        <v>194</v>
      </c>
      <c r="D103" s="131" t="s">
        <v>161</v>
      </c>
      <c r="E103" s="132" t="s">
        <v>195</v>
      </c>
      <c r="F103" s="133" t="s">
        <v>196</v>
      </c>
      <c r="G103" s="134" t="s">
        <v>177</v>
      </c>
      <c r="H103" s="135">
        <v>155.26</v>
      </c>
      <c r="I103" s="136"/>
      <c r="J103" s="137">
        <f>ROUND(I103*H103,2)</f>
        <v>0</v>
      </c>
      <c r="K103" s="133" t="s">
        <v>165</v>
      </c>
      <c r="L103" s="31"/>
      <c r="M103" s="138" t="s">
        <v>3</v>
      </c>
      <c r="N103" s="139" t="s">
        <v>43</v>
      </c>
      <c r="P103" s="140">
        <f>O103*H103</f>
        <v>0</v>
      </c>
      <c r="Q103" s="140">
        <v>0</v>
      </c>
      <c r="R103" s="140">
        <f>Q103*H103</f>
        <v>0</v>
      </c>
      <c r="S103" s="140">
        <v>2.9000000000000001E-2</v>
      </c>
      <c r="T103" s="141">
        <f>S103*H103</f>
        <v>4.5025399999999998</v>
      </c>
      <c r="AR103" s="142" t="s">
        <v>166</v>
      </c>
      <c r="AT103" s="142" t="s">
        <v>161</v>
      </c>
      <c r="AU103" s="142" t="s">
        <v>82</v>
      </c>
      <c r="AY103" s="16" t="s">
        <v>157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6" t="s">
        <v>80</v>
      </c>
      <c r="BK103" s="143">
        <f>ROUND(I103*H103,2)</f>
        <v>0</v>
      </c>
      <c r="BL103" s="16" t="s">
        <v>166</v>
      </c>
      <c r="BM103" s="142" t="s">
        <v>197</v>
      </c>
    </row>
    <row r="104" spans="2:65" s="1" customFormat="1" ht="11.25">
      <c r="B104" s="31"/>
      <c r="D104" s="144" t="s">
        <v>168</v>
      </c>
      <c r="F104" s="145" t="s">
        <v>198</v>
      </c>
      <c r="I104" s="146"/>
      <c r="L104" s="31"/>
      <c r="M104" s="147"/>
      <c r="T104" s="52"/>
      <c r="AT104" s="16" t="s">
        <v>168</v>
      </c>
      <c r="AU104" s="16" t="s">
        <v>82</v>
      </c>
    </row>
    <row r="105" spans="2:65" s="1" customFormat="1" ht="16.5" customHeight="1">
      <c r="B105" s="130"/>
      <c r="C105" s="131" t="s">
        <v>80</v>
      </c>
      <c r="D105" s="131" t="s">
        <v>161</v>
      </c>
      <c r="E105" s="132" t="s">
        <v>199</v>
      </c>
      <c r="F105" s="133" t="s">
        <v>200</v>
      </c>
      <c r="G105" s="134" t="s">
        <v>164</v>
      </c>
      <c r="H105" s="135">
        <v>120.45</v>
      </c>
      <c r="I105" s="136"/>
      <c r="J105" s="137">
        <f>ROUND(I105*H105,2)</f>
        <v>0</v>
      </c>
      <c r="K105" s="133" t="s">
        <v>165</v>
      </c>
      <c r="L105" s="31"/>
      <c r="M105" s="138" t="s">
        <v>3</v>
      </c>
      <c r="N105" s="139" t="s">
        <v>43</v>
      </c>
      <c r="P105" s="140">
        <f>O105*H105</f>
        <v>0</v>
      </c>
      <c r="Q105" s="140">
        <v>1.0000000000000001E-5</v>
      </c>
      <c r="R105" s="140">
        <f>Q105*H105</f>
        <v>1.2045000000000001E-3</v>
      </c>
      <c r="S105" s="140">
        <v>0</v>
      </c>
      <c r="T105" s="141">
        <f>S105*H105</f>
        <v>0</v>
      </c>
      <c r="AR105" s="142" t="s">
        <v>166</v>
      </c>
      <c r="AT105" s="142" t="s">
        <v>161</v>
      </c>
      <c r="AU105" s="142" t="s">
        <v>82</v>
      </c>
      <c r="AY105" s="16" t="s">
        <v>157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6" t="s">
        <v>80</v>
      </c>
      <c r="BK105" s="143">
        <f>ROUND(I105*H105,2)</f>
        <v>0</v>
      </c>
      <c r="BL105" s="16" t="s">
        <v>166</v>
      </c>
      <c r="BM105" s="142" t="s">
        <v>201</v>
      </c>
    </row>
    <row r="106" spans="2:65" s="1" customFormat="1" ht="11.25">
      <c r="B106" s="31"/>
      <c r="D106" s="144" t="s">
        <v>168</v>
      </c>
      <c r="F106" s="145" t="s">
        <v>202</v>
      </c>
      <c r="I106" s="146"/>
      <c r="L106" s="31"/>
      <c r="M106" s="147"/>
      <c r="T106" s="52"/>
      <c r="AT106" s="16" t="s">
        <v>168</v>
      </c>
      <c r="AU106" s="16" t="s">
        <v>82</v>
      </c>
    </row>
    <row r="107" spans="2:65" s="12" customFormat="1" ht="11.25">
      <c r="B107" s="148"/>
      <c r="D107" s="149" t="s">
        <v>170</v>
      </c>
      <c r="E107" s="150" t="s">
        <v>3</v>
      </c>
      <c r="F107" s="151" t="s">
        <v>203</v>
      </c>
      <c r="H107" s="152">
        <v>120.45</v>
      </c>
      <c r="I107" s="153"/>
      <c r="L107" s="148"/>
      <c r="M107" s="154"/>
      <c r="T107" s="155"/>
      <c r="AT107" s="150" t="s">
        <v>170</v>
      </c>
      <c r="AU107" s="150" t="s">
        <v>82</v>
      </c>
      <c r="AV107" s="12" t="s">
        <v>82</v>
      </c>
      <c r="AW107" s="12" t="s">
        <v>32</v>
      </c>
      <c r="AX107" s="12" t="s">
        <v>80</v>
      </c>
      <c r="AY107" s="150" t="s">
        <v>157</v>
      </c>
    </row>
    <row r="108" spans="2:65" s="1" customFormat="1" ht="24.2" customHeight="1">
      <c r="B108" s="130"/>
      <c r="C108" s="131" t="s">
        <v>82</v>
      </c>
      <c r="D108" s="131" t="s">
        <v>161</v>
      </c>
      <c r="E108" s="132" t="s">
        <v>204</v>
      </c>
      <c r="F108" s="133" t="s">
        <v>205</v>
      </c>
      <c r="G108" s="134" t="s">
        <v>206</v>
      </c>
      <c r="H108" s="135">
        <v>253.548</v>
      </c>
      <c r="I108" s="136"/>
      <c r="J108" s="137">
        <f>ROUND(I108*H108,2)</f>
        <v>0</v>
      </c>
      <c r="K108" s="133" t="s">
        <v>165</v>
      </c>
      <c r="L108" s="31"/>
      <c r="M108" s="138" t="s">
        <v>3</v>
      </c>
      <c r="N108" s="139" t="s">
        <v>43</v>
      </c>
      <c r="P108" s="140">
        <f>O108*H108</f>
        <v>0</v>
      </c>
      <c r="Q108" s="140">
        <v>0</v>
      </c>
      <c r="R108" s="140">
        <f>Q108*H108</f>
        <v>0</v>
      </c>
      <c r="S108" s="140">
        <v>8.8999999999999996E-2</v>
      </c>
      <c r="T108" s="141">
        <f>S108*H108</f>
        <v>22.565771999999999</v>
      </c>
      <c r="AR108" s="142" t="s">
        <v>166</v>
      </c>
      <c r="AT108" s="142" t="s">
        <v>161</v>
      </c>
      <c r="AU108" s="142" t="s">
        <v>82</v>
      </c>
      <c r="AY108" s="16" t="s">
        <v>157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6" t="s">
        <v>80</v>
      </c>
      <c r="BK108" s="143">
        <f>ROUND(I108*H108,2)</f>
        <v>0</v>
      </c>
      <c r="BL108" s="16" t="s">
        <v>166</v>
      </c>
      <c r="BM108" s="142" t="s">
        <v>207</v>
      </c>
    </row>
    <row r="109" spans="2:65" s="1" customFormat="1" ht="11.25">
      <c r="B109" s="31"/>
      <c r="D109" s="144" t="s">
        <v>168</v>
      </c>
      <c r="F109" s="145" t="s">
        <v>208</v>
      </c>
      <c r="I109" s="146"/>
      <c r="L109" s="31"/>
      <c r="M109" s="147"/>
      <c r="T109" s="52"/>
      <c r="AT109" s="16" t="s">
        <v>168</v>
      </c>
      <c r="AU109" s="16" t="s">
        <v>82</v>
      </c>
    </row>
    <row r="110" spans="2:65" s="12" customFormat="1" ht="11.25">
      <c r="B110" s="148"/>
      <c r="D110" s="149" t="s">
        <v>170</v>
      </c>
      <c r="E110" s="150" t="s">
        <v>3</v>
      </c>
      <c r="F110" s="151" t="s">
        <v>209</v>
      </c>
      <c r="H110" s="152">
        <v>253.548</v>
      </c>
      <c r="I110" s="153"/>
      <c r="L110" s="148"/>
      <c r="M110" s="154"/>
      <c r="T110" s="155"/>
      <c r="AT110" s="150" t="s">
        <v>170</v>
      </c>
      <c r="AU110" s="150" t="s">
        <v>82</v>
      </c>
      <c r="AV110" s="12" t="s">
        <v>82</v>
      </c>
      <c r="AW110" s="12" t="s">
        <v>32</v>
      </c>
      <c r="AX110" s="12" t="s">
        <v>80</v>
      </c>
      <c r="AY110" s="150" t="s">
        <v>157</v>
      </c>
    </row>
    <row r="111" spans="2:65" s="1" customFormat="1" ht="16.5" customHeight="1">
      <c r="B111" s="130"/>
      <c r="C111" s="131" t="s">
        <v>210</v>
      </c>
      <c r="D111" s="131" t="s">
        <v>161</v>
      </c>
      <c r="E111" s="132" t="s">
        <v>211</v>
      </c>
      <c r="F111" s="133" t="s">
        <v>212</v>
      </c>
      <c r="G111" s="134" t="s">
        <v>213</v>
      </c>
      <c r="H111" s="135">
        <v>4.88</v>
      </c>
      <c r="I111" s="136"/>
      <c r="J111" s="137">
        <f>ROUND(I111*H111,2)</f>
        <v>0</v>
      </c>
      <c r="K111" s="133" t="s">
        <v>165</v>
      </c>
      <c r="L111" s="31"/>
      <c r="M111" s="138" t="s">
        <v>3</v>
      </c>
      <c r="N111" s="139" t="s">
        <v>43</v>
      </c>
      <c r="P111" s="140">
        <f>O111*H111</f>
        <v>0</v>
      </c>
      <c r="Q111" s="140">
        <v>0</v>
      </c>
      <c r="R111" s="140">
        <f>Q111*H111</f>
        <v>0</v>
      </c>
      <c r="S111" s="140">
        <v>1</v>
      </c>
      <c r="T111" s="141">
        <f>S111*H111</f>
        <v>4.88</v>
      </c>
      <c r="AR111" s="142" t="s">
        <v>166</v>
      </c>
      <c r="AT111" s="142" t="s">
        <v>161</v>
      </c>
      <c r="AU111" s="142" t="s">
        <v>82</v>
      </c>
      <c r="AY111" s="16" t="s">
        <v>157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6" t="s">
        <v>80</v>
      </c>
      <c r="BK111" s="143">
        <f>ROUND(I111*H111,2)</f>
        <v>0</v>
      </c>
      <c r="BL111" s="16" t="s">
        <v>166</v>
      </c>
      <c r="BM111" s="142" t="s">
        <v>214</v>
      </c>
    </row>
    <row r="112" spans="2:65" s="1" customFormat="1" ht="11.25">
      <c r="B112" s="31"/>
      <c r="D112" s="144" t="s">
        <v>168</v>
      </c>
      <c r="F112" s="145" t="s">
        <v>215</v>
      </c>
      <c r="I112" s="146"/>
      <c r="L112" s="31"/>
      <c r="M112" s="147"/>
      <c r="T112" s="52"/>
      <c r="AT112" s="16" t="s">
        <v>168</v>
      </c>
      <c r="AU112" s="16" t="s">
        <v>82</v>
      </c>
    </row>
    <row r="113" spans="2:65" s="1" customFormat="1" ht="19.5">
      <c r="B113" s="31"/>
      <c r="D113" s="149" t="s">
        <v>216</v>
      </c>
      <c r="F113" s="163" t="s">
        <v>217</v>
      </c>
      <c r="I113" s="146"/>
      <c r="L113" s="31"/>
      <c r="M113" s="147"/>
      <c r="T113" s="52"/>
      <c r="AT113" s="16" t="s">
        <v>216</v>
      </c>
      <c r="AU113" s="16" t="s">
        <v>82</v>
      </c>
    </row>
    <row r="114" spans="2:65" s="12" customFormat="1" ht="11.25">
      <c r="B114" s="148"/>
      <c r="D114" s="149" t="s">
        <v>170</v>
      </c>
      <c r="E114" s="150" t="s">
        <v>3</v>
      </c>
      <c r="F114" s="151" t="s">
        <v>218</v>
      </c>
      <c r="H114" s="152">
        <v>4.88</v>
      </c>
      <c r="I114" s="153"/>
      <c r="L114" s="148"/>
      <c r="M114" s="154"/>
      <c r="T114" s="155"/>
      <c r="AT114" s="150" t="s">
        <v>170</v>
      </c>
      <c r="AU114" s="150" t="s">
        <v>82</v>
      </c>
      <c r="AV114" s="12" t="s">
        <v>82</v>
      </c>
      <c r="AW114" s="12" t="s">
        <v>32</v>
      </c>
      <c r="AX114" s="12" t="s">
        <v>80</v>
      </c>
      <c r="AY114" s="150" t="s">
        <v>157</v>
      </c>
    </row>
    <row r="115" spans="2:65" s="1" customFormat="1" ht="16.5" customHeight="1">
      <c r="B115" s="130"/>
      <c r="C115" s="131" t="s">
        <v>172</v>
      </c>
      <c r="D115" s="131" t="s">
        <v>161</v>
      </c>
      <c r="E115" s="132" t="s">
        <v>219</v>
      </c>
      <c r="F115" s="133" t="s">
        <v>220</v>
      </c>
      <c r="G115" s="134" t="s">
        <v>177</v>
      </c>
      <c r="H115" s="135">
        <v>301.7</v>
      </c>
      <c r="I115" s="136"/>
      <c r="J115" s="137">
        <f>ROUND(I115*H115,2)</f>
        <v>0</v>
      </c>
      <c r="K115" s="133" t="s">
        <v>165</v>
      </c>
      <c r="L115" s="31"/>
      <c r="M115" s="138" t="s">
        <v>3</v>
      </c>
      <c r="N115" s="139" t="s">
        <v>43</v>
      </c>
      <c r="P115" s="140">
        <f>O115*H115</f>
        <v>0</v>
      </c>
      <c r="Q115" s="140">
        <v>1E-4</v>
      </c>
      <c r="R115" s="140">
        <f>Q115*H115</f>
        <v>3.0169999999999999E-2</v>
      </c>
      <c r="S115" s="140">
        <v>2.41</v>
      </c>
      <c r="T115" s="141">
        <f>S115*H115</f>
        <v>727.09699999999998</v>
      </c>
      <c r="AR115" s="142" t="s">
        <v>166</v>
      </c>
      <c r="AT115" s="142" t="s">
        <v>161</v>
      </c>
      <c r="AU115" s="142" t="s">
        <v>82</v>
      </c>
      <c r="AY115" s="16" t="s">
        <v>157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6" t="s">
        <v>80</v>
      </c>
      <c r="BK115" s="143">
        <f>ROUND(I115*H115,2)</f>
        <v>0</v>
      </c>
      <c r="BL115" s="16" t="s">
        <v>166</v>
      </c>
      <c r="BM115" s="142" t="s">
        <v>221</v>
      </c>
    </row>
    <row r="116" spans="2:65" s="1" customFormat="1" ht="11.25">
      <c r="B116" s="31"/>
      <c r="D116" s="144" t="s">
        <v>168</v>
      </c>
      <c r="F116" s="145" t="s">
        <v>222</v>
      </c>
      <c r="I116" s="146"/>
      <c r="L116" s="31"/>
      <c r="M116" s="147"/>
      <c r="T116" s="52"/>
      <c r="AT116" s="16" t="s">
        <v>168</v>
      </c>
      <c r="AU116" s="16" t="s">
        <v>82</v>
      </c>
    </row>
    <row r="117" spans="2:65" s="1" customFormat="1" ht="19.5">
      <c r="B117" s="31"/>
      <c r="D117" s="149" t="s">
        <v>216</v>
      </c>
      <c r="F117" s="163" t="s">
        <v>223</v>
      </c>
      <c r="I117" s="146"/>
      <c r="L117" s="31"/>
      <c r="M117" s="147"/>
      <c r="T117" s="52"/>
      <c r="AT117" s="16" t="s">
        <v>216</v>
      </c>
      <c r="AU117" s="16" t="s">
        <v>82</v>
      </c>
    </row>
    <row r="118" spans="2:65" s="12" customFormat="1" ht="11.25">
      <c r="B118" s="148"/>
      <c r="D118" s="149" t="s">
        <v>170</v>
      </c>
      <c r="E118" s="150" t="s">
        <v>3</v>
      </c>
      <c r="F118" s="151" t="s">
        <v>224</v>
      </c>
      <c r="H118" s="152">
        <v>301.7</v>
      </c>
      <c r="I118" s="153"/>
      <c r="L118" s="148"/>
      <c r="M118" s="154"/>
      <c r="T118" s="155"/>
      <c r="AT118" s="150" t="s">
        <v>170</v>
      </c>
      <c r="AU118" s="150" t="s">
        <v>82</v>
      </c>
      <c r="AV118" s="12" t="s">
        <v>82</v>
      </c>
      <c r="AW118" s="12" t="s">
        <v>32</v>
      </c>
      <c r="AX118" s="12" t="s">
        <v>80</v>
      </c>
      <c r="AY118" s="150" t="s">
        <v>157</v>
      </c>
    </row>
    <row r="119" spans="2:65" s="11" customFormat="1" ht="22.9" customHeight="1">
      <c r="B119" s="118"/>
      <c r="D119" s="119" t="s">
        <v>71</v>
      </c>
      <c r="E119" s="128" t="s">
        <v>225</v>
      </c>
      <c r="F119" s="128" t="s">
        <v>226</v>
      </c>
      <c r="I119" s="121"/>
      <c r="J119" s="129">
        <f>BK119</f>
        <v>0</v>
      </c>
      <c r="L119" s="118"/>
      <c r="M119" s="123"/>
      <c r="P119" s="124">
        <f>SUM(P120:P126)</f>
        <v>0</v>
      </c>
      <c r="R119" s="124">
        <f>SUM(R120:R126)</f>
        <v>0</v>
      </c>
      <c r="T119" s="125">
        <f>SUM(T120:T126)</f>
        <v>0</v>
      </c>
      <c r="AR119" s="119" t="s">
        <v>80</v>
      </c>
      <c r="AT119" s="126" t="s">
        <v>71</v>
      </c>
      <c r="AU119" s="126" t="s">
        <v>80</v>
      </c>
      <c r="AY119" s="119" t="s">
        <v>157</v>
      </c>
      <c r="BK119" s="127">
        <f>SUM(BK120:BK126)</f>
        <v>0</v>
      </c>
    </row>
    <row r="120" spans="2:65" s="1" customFormat="1" ht="21.75" customHeight="1">
      <c r="B120" s="130"/>
      <c r="C120" s="131" t="s">
        <v>126</v>
      </c>
      <c r="D120" s="131" t="s">
        <v>161</v>
      </c>
      <c r="E120" s="132" t="s">
        <v>227</v>
      </c>
      <c r="F120" s="133" t="s">
        <v>228</v>
      </c>
      <c r="G120" s="134" t="s">
        <v>213</v>
      </c>
      <c r="H120" s="135">
        <v>1513.3910000000001</v>
      </c>
      <c r="I120" s="136"/>
      <c r="J120" s="137">
        <f>ROUND(I120*H120,2)</f>
        <v>0</v>
      </c>
      <c r="K120" s="133" t="s">
        <v>165</v>
      </c>
      <c r="L120" s="31"/>
      <c r="M120" s="138" t="s">
        <v>3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166</v>
      </c>
      <c r="AT120" s="142" t="s">
        <v>161</v>
      </c>
      <c r="AU120" s="142" t="s">
        <v>82</v>
      </c>
      <c r="AY120" s="16" t="s">
        <v>157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6" t="s">
        <v>80</v>
      </c>
      <c r="BK120" s="143">
        <f>ROUND(I120*H120,2)</f>
        <v>0</v>
      </c>
      <c r="BL120" s="16" t="s">
        <v>166</v>
      </c>
      <c r="BM120" s="142" t="s">
        <v>229</v>
      </c>
    </row>
    <row r="121" spans="2:65" s="1" customFormat="1" ht="11.25">
      <c r="B121" s="31"/>
      <c r="D121" s="144" t="s">
        <v>168</v>
      </c>
      <c r="F121" s="145" t="s">
        <v>230</v>
      </c>
      <c r="I121" s="146"/>
      <c r="L121" s="31"/>
      <c r="M121" s="147"/>
      <c r="T121" s="52"/>
      <c r="AT121" s="16" t="s">
        <v>168</v>
      </c>
      <c r="AU121" s="16" t="s">
        <v>82</v>
      </c>
    </row>
    <row r="122" spans="2:65" s="1" customFormat="1" ht="16.5" customHeight="1">
      <c r="B122" s="130"/>
      <c r="C122" s="131" t="s">
        <v>231</v>
      </c>
      <c r="D122" s="131" t="s">
        <v>161</v>
      </c>
      <c r="E122" s="132" t="s">
        <v>232</v>
      </c>
      <c r="F122" s="133" t="s">
        <v>233</v>
      </c>
      <c r="G122" s="134" t="s">
        <v>213</v>
      </c>
      <c r="H122" s="135">
        <v>45255.33</v>
      </c>
      <c r="I122" s="136"/>
      <c r="J122" s="137">
        <f>ROUND(I122*H122,2)</f>
        <v>0</v>
      </c>
      <c r="K122" s="133" t="s">
        <v>165</v>
      </c>
      <c r="L122" s="31"/>
      <c r="M122" s="138" t="s">
        <v>3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166</v>
      </c>
      <c r="AT122" s="142" t="s">
        <v>161</v>
      </c>
      <c r="AU122" s="142" t="s">
        <v>82</v>
      </c>
      <c r="AY122" s="16" t="s">
        <v>157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6" t="s">
        <v>80</v>
      </c>
      <c r="BK122" s="143">
        <f>ROUND(I122*H122,2)</f>
        <v>0</v>
      </c>
      <c r="BL122" s="16" t="s">
        <v>166</v>
      </c>
      <c r="BM122" s="142" t="s">
        <v>234</v>
      </c>
    </row>
    <row r="123" spans="2:65" s="1" customFormat="1" ht="11.25">
      <c r="B123" s="31"/>
      <c r="D123" s="144" t="s">
        <v>168</v>
      </c>
      <c r="F123" s="145" t="s">
        <v>235</v>
      </c>
      <c r="I123" s="146"/>
      <c r="L123" s="31"/>
      <c r="M123" s="147"/>
      <c r="T123" s="52"/>
      <c r="AT123" s="16" t="s">
        <v>168</v>
      </c>
      <c r="AU123" s="16" t="s">
        <v>82</v>
      </c>
    </row>
    <row r="124" spans="2:65" s="12" customFormat="1" ht="11.25">
      <c r="B124" s="148"/>
      <c r="D124" s="149" t="s">
        <v>170</v>
      </c>
      <c r="E124" s="150" t="s">
        <v>3</v>
      </c>
      <c r="F124" s="151" t="s">
        <v>236</v>
      </c>
      <c r="H124" s="152">
        <v>45255.33</v>
      </c>
      <c r="I124" s="153"/>
      <c r="L124" s="148"/>
      <c r="M124" s="154"/>
      <c r="T124" s="155"/>
      <c r="AT124" s="150" t="s">
        <v>170</v>
      </c>
      <c r="AU124" s="150" t="s">
        <v>82</v>
      </c>
      <c r="AV124" s="12" t="s">
        <v>82</v>
      </c>
      <c r="AW124" s="12" t="s">
        <v>32</v>
      </c>
      <c r="AX124" s="12" t="s">
        <v>80</v>
      </c>
      <c r="AY124" s="150" t="s">
        <v>157</v>
      </c>
    </row>
    <row r="125" spans="2:65" s="1" customFormat="1" ht="24.2" customHeight="1">
      <c r="B125" s="130"/>
      <c r="C125" s="131" t="s">
        <v>9</v>
      </c>
      <c r="D125" s="131" t="s">
        <v>161</v>
      </c>
      <c r="E125" s="132" t="s">
        <v>237</v>
      </c>
      <c r="F125" s="133" t="s">
        <v>238</v>
      </c>
      <c r="G125" s="134" t="s">
        <v>213</v>
      </c>
      <c r="H125" s="135">
        <v>1508.511</v>
      </c>
      <c r="I125" s="136"/>
      <c r="J125" s="137">
        <f>ROUND(I125*H125,2)</f>
        <v>0</v>
      </c>
      <c r="K125" s="133" t="s">
        <v>165</v>
      </c>
      <c r="L125" s="31"/>
      <c r="M125" s="138" t="s">
        <v>3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166</v>
      </c>
      <c r="AT125" s="142" t="s">
        <v>161</v>
      </c>
      <c r="AU125" s="142" t="s">
        <v>82</v>
      </c>
      <c r="AY125" s="16" t="s">
        <v>157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80</v>
      </c>
      <c r="BK125" s="143">
        <f>ROUND(I125*H125,2)</f>
        <v>0</v>
      </c>
      <c r="BL125" s="16" t="s">
        <v>166</v>
      </c>
      <c r="BM125" s="142" t="s">
        <v>239</v>
      </c>
    </row>
    <row r="126" spans="2:65" s="1" customFormat="1" ht="11.25">
      <c r="B126" s="31"/>
      <c r="D126" s="144" t="s">
        <v>168</v>
      </c>
      <c r="F126" s="145" t="s">
        <v>240</v>
      </c>
      <c r="I126" s="146"/>
      <c r="L126" s="31"/>
      <c r="M126" s="147"/>
      <c r="T126" s="52"/>
      <c r="AT126" s="16" t="s">
        <v>168</v>
      </c>
      <c r="AU126" s="16" t="s">
        <v>82</v>
      </c>
    </row>
    <row r="127" spans="2:65" s="11" customFormat="1" ht="25.9" customHeight="1">
      <c r="B127" s="118"/>
      <c r="D127" s="119" t="s">
        <v>71</v>
      </c>
      <c r="E127" s="120" t="s">
        <v>241</v>
      </c>
      <c r="F127" s="120" t="s">
        <v>242</v>
      </c>
      <c r="I127" s="121"/>
      <c r="J127" s="122">
        <f>BK127</f>
        <v>0</v>
      </c>
      <c r="L127" s="118"/>
      <c r="M127" s="123"/>
      <c r="P127" s="124">
        <f>P128</f>
        <v>0</v>
      </c>
      <c r="R127" s="124">
        <f>R128</f>
        <v>0</v>
      </c>
      <c r="T127" s="125">
        <f>T128</f>
        <v>93.206290240000001</v>
      </c>
      <c r="AR127" s="119" t="s">
        <v>82</v>
      </c>
      <c r="AT127" s="126" t="s">
        <v>71</v>
      </c>
      <c r="AU127" s="126" t="s">
        <v>72</v>
      </c>
      <c r="AY127" s="119" t="s">
        <v>157</v>
      </c>
      <c r="BK127" s="127">
        <f>BK128</f>
        <v>0</v>
      </c>
    </row>
    <row r="128" spans="2:65" s="11" customFormat="1" ht="22.9" customHeight="1">
      <c r="B128" s="118"/>
      <c r="D128" s="119" t="s">
        <v>71</v>
      </c>
      <c r="E128" s="128" t="s">
        <v>243</v>
      </c>
      <c r="F128" s="128" t="s">
        <v>244</v>
      </c>
      <c r="I128" s="121"/>
      <c r="J128" s="129">
        <f>BK128</f>
        <v>0</v>
      </c>
      <c r="L128" s="118"/>
      <c r="M128" s="123"/>
      <c r="P128" s="124">
        <f>SUM(P129:P131)</f>
        <v>0</v>
      </c>
      <c r="R128" s="124">
        <f>SUM(R129:R131)</f>
        <v>0</v>
      </c>
      <c r="T128" s="125">
        <f>SUM(T129:T131)</f>
        <v>93.206290240000001</v>
      </c>
      <c r="AR128" s="119" t="s">
        <v>82</v>
      </c>
      <c r="AT128" s="126" t="s">
        <v>71</v>
      </c>
      <c r="AU128" s="126" t="s">
        <v>80</v>
      </c>
      <c r="AY128" s="119" t="s">
        <v>157</v>
      </c>
      <c r="BK128" s="127">
        <f>SUM(BK129:BK131)</f>
        <v>0</v>
      </c>
    </row>
    <row r="129" spans="2:65" s="1" customFormat="1" ht="16.5" customHeight="1">
      <c r="B129" s="130"/>
      <c r="C129" s="131" t="s">
        <v>166</v>
      </c>
      <c r="D129" s="131" t="s">
        <v>161</v>
      </c>
      <c r="E129" s="132" t="s">
        <v>245</v>
      </c>
      <c r="F129" s="133" t="s">
        <v>246</v>
      </c>
      <c r="G129" s="134" t="s">
        <v>206</v>
      </c>
      <c r="H129" s="135">
        <v>1120.672</v>
      </c>
      <c r="I129" s="136"/>
      <c r="J129" s="137">
        <f>ROUND(I129*H129,2)</f>
        <v>0</v>
      </c>
      <c r="K129" s="133" t="s">
        <v>165</v>
      </c>
      <c r="L129" s="31"/>
      <c r="M129" s="138" t="s">
        <v>3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8.3169999999999994E-2</v>
      </c>
      <c r="T129" s="141">
        <f>S129*H129</f>
        <v>93.206290240000001</v>
      </c>
      <c r="AR129" s="142" t="s">
        <v>247</v>
      </c>
      <c r="AT129" s="142" t="s">
        <v>161</v>
      </c>
      <c r="AU129" s="142" t="s">
        <v>82</v>
      </c>
      <c r="AY129" s="16" t="s">
        <v>157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80</v>
      </c>
      <c r="BK129" s="143">
        <f>ROUND(I129*H129,2)</f>
        <v>0</v>
      </c>
      <c r="BL129" s="16" t="s">
        <v>247</v>
      </c>
      <c r="BM129" s="142" t="s">
        <v>248</v>
      </c>
    </row>
    <row r="130" spans="2:65" s="1" customFormat="1" ht="11.25">
      <c r="B130" s="31"/>
      <c r="D130" s="144" t="s">
        <v>168</v>
      </c>
      <c r="F130" s="145" t="s">
        <v>249</v>
      </c>
      <c r="I130" s="146"/>
      <c r="L130" s="31"/>
      <c r="M130" s="147"/>
      <c r="T130" s="52"/>
      <c r="AT130" s="16" t="s">
        <v>168</v>
      </c>
      <c r="AU130" s="16" t="s">
        <v>82</v>
      </c>
    </row>
    <row r="131" spans="2:65" s="12" customFormat="1" ht="11.25">
      <c r="B131" s="148"/>
      <c r="D131" s="149" t="s">
        <v>170</v>
      </c>
      <c r="E131" s="150" t="s">
        <v>3</v>
      </c>
      <c r="F131" s="151" t="s">
        <v>250</v>
      </c>
      <c r="H131" s="152">
        <v>1120.672</v>
      </c>
      <c r="I131" s="153"/>
      <c r="L131" s="148"/>
      <c r="M131" s="164"/>
      <c r="N131" s="165"/>
      <c r="O131" s="165"/>
      <c r="P131" s="165"/>
      <c r="Q131" s="165"/>
      <c r="R131" s="165"/>
      <c r="S131" s="165"/>
      <c r="T131" s="166"/>
      <c r="AT131" s="150" t="s">
        <v>170</v>
      </c>
      <c r="AU131" s="150" t="s">
        <v>82</v>
      </c>
      <c r="AV131" s="12" t="s">
        <v>82</v>
      </c>
      <c r="AW131" s="12" t="s">
        <v>32</v>
      </c>
      <c r="AX131" s="12" t="s">
        <v>80</v>
      </c>
      <c r="AY131" s="150" t="s">
        <v>157</v>
      </c>
    </row>
    <row r="132" spans="2:65" s="1" customFormat="1" ht="6.95" customHeight="1"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31"/>
    </row>
  </sheetData>
  <autoFilter ref="C84:K131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100-000000000000}"/>
    <hyperlink ref="F93" r:id="rId2" xr:uid="{00000000-0004-0000-0100-000001000000}"/>
    <hyperlink ref="F98" r:id="rId3" xr:uid="{00000000-0004-0000-0100-000002000000}"/>
    <hyperlink ref="F101" r:id="rId4" xr:uid="{00000000-0004-0000-0100-000003000000}"/>
    <hyperlink ref="F104" r:id="rId5" xr:uid="{00000000-0004-0000-0100-000004000000}"/>
    <hyperlink ref="F106" r:id="rId6" xr:uid="{00000000-0004-0000-0100-000005000000}"/>
    <hyperlink ref="F109" r:id="rId7" xr:uid="{00000000-0004-0000-0100-000006000000}"/>
    <hyperlink ref="F112" r:id="rId8" xr:uid="{00000000-0004-0000-0100-000007000000}"/>
    <hyperlink ref="F116" r:id="rId9" xr:uid="{00000000-0004-0000-0100-000008000000}"/>
    <hyperlink ref="F121" r:id="rId10" xr:uid="{00000000-0004-0000-0100-000009000000}"/>
    <hyperlink ref="F123" r:id="rId11" xr:uid="{00000000-0004-0000-0100-00000A000000}"/>
    <hyperlink ref="F126" r:id="rId12" xr:uid="{00000000-0004-0000-0100-00000B000000}"/>
    <hyperlink ref="F130" r:id="rId13" xr:uid="{00000000-0004-0000-01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519"/>
  <sheetViews>
    <sheetView showGridLines="0" workbookViewId="0">
      <selection activeCell="B1" sqref="B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s="1" customFormat="1" ht="12" customHeight="1">
      <c r="B8" s="31"/>
      <c r="D8" s="26" t="s">
        <v>130</v>
      </c>
      <c r="L8" s="31"/>
    </row>
    <row r="9" spans="2:46" s="1" customFormat="1" ht="16.5" customHeight="1">
      <c r="B9" s="31"/>
      <c r="E9" s="278" t="s">
        <v>251</v>
      </c>
      <c r="F9" s="317"/>
      <c r="G9" s="317"/>
      <c r="H9" s="31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15. 5. 2024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8" t="str">
        <f>'Rekapitulace stavby'!E14</f>
        <v>Vyplň údaj</v>
      </c>
      <c r="F18" s="284"/>
      <c r="G18" s="284"/>
      <c r="H18" s="28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26" t="s">
        <v>28</v>
      </c>
      <c r="J24" s="24" t="s">
        <v>3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47.25" customHeight="1">
      <c r="B27" s="90"/>
      <c r="E27" s="289" t="s">
        <v>37</v>
      </c>
      <c r="F27" s="289"/>
      <c r="G27" s="289"/>
      <c r="H27" s="289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38</v>
      </c>
      <c r="J30" s="62">
        <f>ROUND(J96,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1" t="s">
        <v>42</v>
      </c>
      <c r="E33" s="26" t="s">
        <v>43</v>
      </c>
      <c r="F33" s="82">
        <f>ROUND((SUM(BE96:BE518)),  2)</f>
        <v>0</v>
      </c>
      <c r="I33" s="92">
        <v>0.21</v>
      </c>
      <c r="J33" s="82">
        <f>ROUND(((SUM(BE96:BE518))*I33),  2)</f>
        <v>0</v>
      </c>
      <c r="L33" s="31"/>
    </row>
    <row r="34" spans="2:12" s="1" customFormat="1" ht="14.45" customHeight="1">
      <c r="B34" s="31"/>
      <c r="E34" s="26" t="s">
        <v>44</v>
      </c>
      <c r="F34" s="82">
        <f>ROUND((SUM(BF96:BF518)),  2)</f>
        <v>0</v>
      </c>
      <c r="I34" s="92">
        <v>0.12</v>
      </c>
      <c r="J34" s="82">
        <f>ROUND(((SUM(BF96:BF518))*I34),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82">
        <f>ROUND((SUM(BG96:BG518)),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82">
        <f>ROUND((SUM(BH96:BH518)),  2)</f>
        <v>0</v>
      </c>
      <c r="I36" s="92">
        <v>0.12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ROUND((SUM(BI96:BI518)),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3"/>
      <c r="F39" s="53"/>
      <c r="G39" s="95" t="s">
        <v>49</v>
      </c>
      <c r="H39" s="96" t="s">
        <v>50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132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15" t="str">
        <f>E7</f>
        <v>Rekonstrukce venkovního bazénu</v>
      </c>
      <c r="F48" s="316"/>
      <c r="G48" s="316"/>
      <c r="H48" s="316"/>
      <c r="L48" s="31"/>
    </row>
    <row r="49" spans="2:47" s="1" customFormat="1" ht="12" customHeight="1">
      <c r="B49" s="31"/>
      <c r="C49" s="26" t="s">
        <v>130</v>
      </c>
      <c r="L49" s="31"/>
    </row>
    <row r="50" spans="2:47" s="1" customFormat="1" ht="16.5" customHeight="1">
      <c r="B50" s="31"/>
      <c r="E50" s="278" t="str">
        <f>E9</f>
        <v>02 - Stavební úpravy</v>
      </c>
      <c r="F50" s="317"/>
      <c r="G50" s="317"/>
      <c r="H50" s="317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Nový Jičín</v>
      </c>
      <c r="I52" s="26" t="s">
        <v>23</v>
      </c>
      <c r="J52" s="48" t="str">
        <f>IF(J12="","",J12)</f>
        <v>15. 5. 2024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26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>MP Pro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133</v>
      </c>
      <c r="D57" s="93"/>
      <c r="E57" s="93"/>
      <c r="F57" s="93"/>
      <c r="G57" s="93"/>
      <c r="H57" s="93"/>
      <c r="I57" s="93"/>
      <c r="J57" s="100" t="s">
        <v>134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70</v>
      </c>
      <c r="J59" s="62">
        <f>J96</f>
        <v>0</v>
      </c>
      <c r="L59" s="31"/>
      <c r="AU59" s="16" t="s">
        <v>135</v>
      </c>
    </row>
    <row r="60" spans="2:47" s="8" customFormat="1" ht="24.95" customHeight="1">
      <c r="B60" s="102"/>
      <c r="D60" s="103" t="s">
        <v>136</v>
      </c>
      <c r="E60" s="104"/>
      <c r="F60" s="104"/>
      <c r="G60" s="104"/>
      <c r="H60" s="104"/>
      <c r="I60" s="104"/>
      <c r="J60" s="105">
        <f>J97</f>
        <v>0</v>
      </c>
      <c r="L60" s="102"/>
    </row>
    <row r="61" spans="2:47" s="9" customFormat="1" ht="19.899999999999999" customHeight="1">
      <c r="B61" s="106"/>
      <c r="D61" s="107" t="s">
        <v>252</v>
      </c>
      <c r="E61" s="108"/>
      <c r="F61" s="108"/>
      <c r="G61" s="108"/>
      <c r="H61" s="108"/>
      <c r="I61" s="108"/>
      <c r="J61" s="109">
        <f>J98</f>
        <v>0</v>
      </c>
      <c r="L61" s="106"/>
    </row>
    <row r="62" spans="2:47" s="9" customFormat="1" ht="19.899999999999999" customHeight="1">
      <c r="B62" s="106"/>
      <c r="D62" s="107" t="s">
        <v>253</v>
      </c>
      <c r="E62" s="108"/>
      <c r="F62" s="108"/>
      <c r="G62" s="108"/>
      <c r="H62" s="108"/>
      <c r="I62" s="108"/>
      <c r="J62" s="109">
        <f>J126</f>
        <v>0</v>
      </c>
      <c r="L62" s="106"/>
    </row>
    <row r="63" spans="2:47" s="9" customFormat="1" ht="19.899999999999999" customHeight="1">
      <c r="B63" s="106"/>
      <c r="D63" s="107" t="s">
        <v>254</v>
      </c>
      <c r="E63" s="108"/>
      <c r="F63" s="108"/>
      <c r="G63" s="108"/>
      <c r="H63" s="108"/>
      <c r="I63" s="108"/>
      <c r="J63" s="109">
        <f>J206</f>
        <v>0</v>
      </c>
      <c r="L63" s="106"/>
    </row>
    <row r="64" spans="2:47" s="9" customFormat="1" ht="19.899999999999999" customHeight="1">
      <c r="B64" s="106"/>
      <c r="D64" s="107" t="s">
        <v>255</v>
      </c>
      <c r="E64" s="108"/>
      <c r="F64" s="108"/>
      <c r="G64" s="108"/>
      <c r="H64" s="108"/>
      <c r="I64" s="108"/>
      <c r="J64" s="109">
        <f>J225</f>
        <v>0</v>
      </c>
      <c r="L64" s="106"/>
    </row>
    <row r="65" spans="2:12" s="9" customFormat="1" ht="19.899999999999999" customHeight="1">
      <c r="B65" s="106"/>
      <c r="D65" s="107" t="s">
        <v>137</v>
      </c>
      <c r="E65" s="108"/>
      <c r="F65" s="108"/>
      <c r="G65" s="108"/>
      <c r="H65" s="108"/>
      <c r="I65" s="108"/>
      <c r="J65" s="109">
        <f>J280</f>
        <v>0</v>
      </c>
      <c r="L65" s="106"/>
    </row>
    <row r="66" spans="2:12" s="9" customFormat="1" ht="19.899999999999999" customHeight="1">
      <c r="B66" s="106"/>
      <c r="D66" s="107" t="s">
        <v>138</v>
      </c>
      <c r="E66" s="108"/>
      <c r="F66" s="108"/>
      <c r="G66" s="108"/>
      <c r="H66" s="108"/>
      <c r="I66" s="108"/>
      <c r="J66" s="109">
        <f>J325</f>
        <v>0</v>
      </c>
      <c r="L66" s="106"/>
    </row>
    <row r="67" spans="2:12" s="8" customFormat="1" ht="24.95" customHeight="1">
      <c r="B67" s="102"/>
      <c r="D67" s="103" t="s">
        <v>140</v>
      </c>
      <c r="E67" s="104"/>
      <c r="F67" s="104"/>
      <c r="G67" s="104"/>
      <c r="H67" s="104"/>
      <c r="I67" s="104"/>
      <c r="J67" s="105">
        <f>J388</f>
        <v>0</v>
      </c>
      <c r="L67" s="102"/>
    </row>
    <row r="68" spans="2:12" s="9" customFormat="1" ht="19.899999999999999" customHeight="1">
      <c r="B68" s="106"/>
      <c r="D68" s="107" t="s">
        <v>256</v>
      </c>
      <c r="E68" s="108"/>
      <c r="F68" s="108"/>
      <c r="G68" s="108"/>
      <c r="H68" s="108"/>
      <c r="I68" s="108"/>
      <c r="J68" s="109">
        <f>J389</f>
        <v>0</v>
      </c>
      <c r="L68" s="106"/>
    </row>
    <row r="69" spans="2:12" s="9" customFormat="1" ht="19.899999999999999" customHeight="1">
      <c r="B69" s="106"/>
      <c r="D69" s="107" t="s">
        <v>257</v>
      </c>
      <c r="E69" s="108"/>
      <c r="F69" s="108"/>
      <c r="G69" s="108"/>
      <c r="H69" s="108"/>
      <c r="I69" s="108"/>
      <c r="J69" s="109">
        <f>J423</f>
        <v>0</v>
      </c>
      <c r="L69" s="106"/>
    </row>
    <row r="70" spans="2:12" s="9" customFormat="1" ht="19.899999999999999" customHeight="1">
      <c r="B70" s="106"/>
      <c r="D70" s="107" t="s">
        <v>258</v>
      </c>
      <c r="E70" s="108"/>
      <c r="F70" s="108"/>
      <c r="G70" s="108"/>
      <c r="H70" s="108"/>
      <c r="I70" s="108"/>
      <c r="J70" s="109">
        <f>J433</f>
        <v>0</v>
      </c>
      <c r="L70" s="106"/>
    </row>
    <row r="71" spans="2:12" s="9" customFormat="1" ht="19.899999999999999" customHeight="1">
      <c r="B71" s="106"/>
      <c r="D71" s="107" t="s">
        <v>259</v>
      </c>
      <c r="E71" s="108"/>
      <c r="F71" s="108"/>
      <c r="G71" s="108"/>
      <c r="H71" s="108"/>
      <c r="I71" s="108"/>
      <c r="J71" s="109">
        <f>J442</f>
        <v>0</v>
      </c>
      <c r="L71" s="106"/>
    </row>
    <row r="72" spans="2:12" s="9" customFormat="1" ht="19.899999999999999" customHeight="1">
      <c r="B72" s="106"/>
      <c r="D72" s="107" t="s">
        <v>260</v>
      </c>
      <c r="E72" s="108"/>
      <c r="F72" s="108"/>
      <c r="G72" s="108"/>
      <c r="H72" s="108"/>
      <c r="I72" s="108"/>
      <c r="J72" s="109">
        <f>J450</f>
        <v>0</v>
      </c>
      <c r="L72" s="106"/>
    </row>
    <row r="73" spans="2:12" s="9" customFormat="1" ht="19.899999999999999" customHeight="1">
      <c r="B73" s="106"/>
      <c r="D73" s="107" t="s">
        <v>261</v>
      </c>
      <c r="E73" s="108"/>
      <c r="F73" s="108"/>
      <c r="G73" s="108"/>
      <c r="H73" s="108"/>
      <c r="I73" s="108"/>
      <c r="J73" s="109">
        <f>J478</f>
        <v>0</v>
      </c>
      <c r="L73" s="106"/>
    </row>
    <row r="74" spans="2:12" s="9" customFormat="1" ht="19.899999999999999" customHeight="1">
      <c r="B74" s="106"/>
      <c r="D74" s="107" t="s">
        <v>262</v>
      </c>
      <c r="E74" s="108"/>
      <c r="F74" s="108"/>
      <c r="G74" s="108"/>
      <c r="H74" s="108"/>
      <c r="I74" s="108"/>
      <c r="J74" s="109">
        <f>J502</f>
        <v>0</v>
      </c>
      <c r="L74" s="106"/>
    </row>
    <row r="75" spans="2:12" s="8" customFormat="1" ht="24.95" customHeight="1">
      <c r="B75" s="102"/>
      <c r="D75" s="103" t="s">
        <v>263</v>
      </c>
      <c r="E75" s="104"/>
      <c r="F75" s="104"/>
      <c r="G75" s="104"/>
      <c r="H75" s="104"/>
      <c r="I75" s="104"/>
      <c r="J75" s="105">
        <f>J512</f>
        <v>0</v>
      </c>
      <c r="L75" s="102"/>
    </row>
    <row r="76" spans="2:12" s="9" customFormat="1" ht="19.899999999999999" customHeight="1">
      <c r="B76" s="106"/>
      <c r="D76" s="107" t="s">
        <v>264</v>
      </c>
      <c r="E76" s="108"/>
      <c r="F76" s="108"/>
      <c r="G76" s="108"/>
      <c r="H76" s="108"/>
      <c r="I76" s="108"/>
      <c r="J76" s="109">
        <f>J513</f>
        <v>0</v>
      </c>
      <c r="L76" s="106"/>
    </row>
    <row r="77" spans="2:12" s="1" customFormat="1" ht="21.75" customHeight="1">
      <c r="B77" s="31"/>
      <c r="L77" s="31"/>
    </row>
    <row r="78" spans="2:12" s="1" customFormat="1" ht="6.95" customHeight="1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31"/>
    </row>
    <row r="82" spans="2:63" s="1" customFormat="1" ht="6.95" customHeight="1"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31"/>
    </row>
    <row r="83" spans="2:63" s="1" customFormat="1" ht="24.95" customHeight="1">
      <c r="B83" s="31"/>
      <c r="C83" s="20" t="s">
        <v>142</v>
      </c>
      <c r="L83" s="31"/>
    </row>
    <row r="84" spans="2:63" s="1" customFormat="1" ht="6.95" customHeight="1">
      <c r="B84" s="31"/>
      <c r="L84" s="31"/>
    </row>
    <row r="85" spans="2:63" s="1" customFormat="1" ht="12" customHeight="1">
      <c r="B85" s="31"/>
      <c r="C85" s="26" t="s">
        <v>17</v>
      </c>
      <c r="L85" s="31"/>
    </row>
    <row r="86" spans="2:63" s="1" customFormat="1" ht="16.5" customHeight="1">
      <c r="B86" s="31"/>
      <c r="E86" s="315" t="str">
        <f>E7</f>
        <v>Rekonstrukce venkovního bazénu</v>
      </c>
      <c r="F86" s="316"/>
      <c r="G86" s="316"/>
      <c r="H86" s="316"/>
      <c r="L86" s="31"/>
    </row>
    <row r="87" spans="2:63" s="1" customFormat="1" ht="12" customHeight="1">
      <c r="B87" s="31"/>
      <c r="C87" s="26" t="s">
        <v>130</v>
      </c>
      <c r="L87" s="31"/>
    </row>
    <row r="88" spans="2:63" s="1" customFormat="1" ht="16.5" customHeight="1">
      <c r="B88" s="31"/>
      <c r="E88" s="278" t="str">
        <f>E9</f>
        <v>02 - Stavební úpravy</v>
      </c>
      <c r="F88" s="317"/>
      <c r="G88" s="317"/>
      <c r="H88" s="317"/>
      <c r="L88" s="31"/>
    </row>
    <row r="89" spans="2:63" s="1" customFormat="1" ht="6.95" customHeight="1">
      <c r="B89" s="31"/>
      <c r="L89" s="31"/>
    </row>
    <row r="90" spans="2:63" s="1" customFormat="1" ht="12" customHeight="1">
      <c r="B90" s="31"/>
      <c r="C90" s="26" t="s">
        <v>21</v>
      </c>
      <c r="F90" s="24" t="str">
        <f>F12</f>
        <v>Nový Jičín</v>
      </c>
      <c r="I90" s="26" t="s">
        <v>23</v>
      </c>
      <c r="J90" s="48" t="str">
        <f>IF(J12="","",J12)</f>
        <v>15. 5. 2024</v>
      </c>
      <c r="L90" s="31"/>
    </row>
    <row r="91" spans="2:63" s="1" customFormat="1" ht="6.95" customHeight="1">
      <c r="B91" s="31"/>
      <c r="L91" s="31"/>
    </row>
    <row r="92" spans="2:63" s="1" customFormat="1" ht="15.2" customHeight="1">
      <c r="B92" s="31"/>
      <c r="C92" s="26" t="s">
        <v>25</v>
      </c>
      <c r="F92" s="24" t="str">
        <f>E15</f>
        <v xml:space="preserve"> </v>
      </c>
      <c r="I92" s="26" t="s">
        <v>31</v>
      </c>
      <c r="J92" s="29" t="str">
        <f>E21</f>
        <v xml:space="preserve"> </v>
      </c>
      <c r="L92" s="31"/>
    </row>
    <row r="93" spans="2:63" s="1" customFormat="1" ht="15.2" customHeight="1">
      <c r="B93" s="31"/>
      <c r="C93" s="26" t="s">
        <v>29</v>
      </c>
      <c r="F93" s="24" t="str">
        <f>IF(E18="","",E18)</f>
        <v>Vyplň údaj</v>
      </c>
      <c r="I93" s="26" t="s">
        <v>33</v>
      </c>
      <c r="J93" s="29" t="str">
        <f>E24</f>
        <v>MP Pro s.r.o.</v>
      </c>
      <c r="L93" s="31"/>
    </row>
    <row r="94" spans="2:63" s="1" customFormat="1" ht="10.35" customHeight="1">
      <c r="B94" s="31"/>
      <c r="L94" s="31"/>
    </row>
    <row r="95" spans="2:63" s="10" customFormat="1" ht="29.25" customHeight="1">
      <c r="B95" s="110"/>
      <c r="C95" s="111" t="s">
        <v>143</v>
      </c>
      <c r="D95" s="112" t="s">
        <v>57</v>
      </c>
      <c r="E95" s="112" t="s">
        <v>53</v>
      </c>
      <c r="F95" s="112" t="s">
        <v>54</v>
      </c>
      <c r="G95" s="112" t="s">
        <v>144</v>
      </c>
      <c r="H95" s="112" t="s">
        <v>145</v>
      </c>
      <c r="I95" s="112" t="s">
        <v>146</v>
      </c>
      <c r="J95" s="112" t="s">
        <v>134</v>
      </c>
      <c r="K95" s="113" t="s">
        <v>147</v>
      </c>
      <c r="L95" s="110"/>
      <c r="M95" s="55" t="s">
        <v>3</v>
      </c>
      <c r="N95" s="56" t="s">
        <v>42</v>
      </c>
      <c r="O95" s="56" t="s">
        <v>148</v>
      </c>
      <c r="P95" s="56" t="s">
        <v>149</v>
      </c>
      <c r="Q95" s="56" t="s">
        <v>150</v>
      </c>
      <c r="R95" s="56" t="s">
        <v>151</v>
      </c>
      <c r="S95" s="56" t="s">
        <v>152</v>
      </c>
      <c r="T95" s="57" t="s">
        <v>153</v>
      </c>
    </row>
    <row r="96" spans="2:63" s="1" customFormat="1" ht="22.9" customHeight="1">
      <c r="B96" s="31"/>
      <c r="C96" s="60" t="s">
        <v>154</v>
      </c>
      <c r="J96" s="114">
        <f>BK96</f>
        <v>0</v>
      </c>
      <c r="L96" s="31"/>
      <c r="M96" s="58"/>
      <c r="N96" s="49"/>
      <c r="O96" s="49"/>
      <c r="P96" s="115">
        <f>P97+P388+P512</f>
        <v>0</v>
      </c>
      <c r="Q96" s="49"/>
      <c r="R96" s="115">
        <f>R97+R388+R512</f>
        <v>3662.0029672699993</v>
      </c>
      <c r="S96" s="49"/>
      <c r="T96" s="116">
        <f>T97+T388+T512</f>
        <v>89.106075000000004</v>
      </c>
      <c r="AT96" s="16" t="s">
        <v>71</v>
      </c>
      <c r="AU96" s="16" t="s">
        <v>135</v>
      </c>
      <c r="BK96" s="117">
        <f>BK97+BK388+BK512</f>
        <v>0</v>
      </c>
    </row>
    <row r="97" spans="2:65" s="11" customFormat="1" ht="25.9" customHeight="1">
      <c r="B97" s="118"/>
      <c r="D97" s="119" t="s">
        <v>71</v>
      </c>
      <c r="E97" s="120" t="s">
        <v>155</v>
      </c>
      <c r="F97" s="120" t="s">
        <v>156</v>
      </c>
      <c r="I97" s="121"/>
      <c r="J97" s="122">
        <f>BK97</f>
        <v>0</v>
      </c>
      <c r="L97" s="118"/>
      <c r="M97" s="123"/>
      <c r="P97" s="124">
        <f>P98+P126+P206+P225+P280+P325</f>
        <v>0</v>
      </c>
      <c r="R97" s="124">
        <f>R98+R126+R206+R225+R280+R325</f>
        <v>3619.5437209699994</v>
      </c>
      <c r="T97" s="125">
        <f>T98+T126+T206+T225+T280+T325</f>
        <v>89.106075000000004</v>
      </c>
      <c r="AR97" s="119" t="s">
        <v>80</v>
      </c>
      <c r="AT97" s="126" t="s">
        <v>71</v>
      </c>
      <c r="AU97" s="126" t="s">
        <v>72</v>
      </c>
      <c r="AY97" s="119" t="s">
        <v>157</v>
      </c>
      <c r="BK97" s="127">
        <f>BK98+BK126+BK206+BK225+BK280+BK325</f>
        <v>0</v>
      </c>
    </row>
    <row r="98" spans="2:65" s="11" customFormat="1" ht="22.9" customHeight="1">
      <c r="B98" s="118"/>
      <c r="D98" s="119" t="s">
        <v>71</v>
      </c>
      <c r="E98" s="128" t="s">
        <v>80</v>
      </c>
      <c r="F98" s="128" t="s">
        <v>265</v>
      </c>
      <c r="I98" s="121"/>
      <c r="J98" s="129">
        <f>BK98</f>
        <v>0</v>
      </c>
      <c r="L98" s="118"/>
      <c r="M98" s="123"/>
      <c r="P98" s="124">
        <f>SUM(P99:P125)</f>
        <v>0</v>
      </c>
      <c r="R98" s="124">
        <f>SUM(R99:R125)</f>
        <v>597.02800000000002</v>
      </c>
      <c r="T98" s="125">
        <f>SUM(T99:T125)</f>
        <v>0</v>
      </c>
      <c r="AR98" s="119" t="s">
        <v>80</v>
      </c>
      <c r="AT98" s="126" t="s">
        <v>71</v>
      </c>
      <c r="AU98" s="126" t="s">
        <v>80</v>
      </c>
      <c r="AY98" s="119" t="s">
        <v>157</v>
      </c>
      <c r="BK98" s="127">
        <f>SUM(BK99:BK125)</f>
        <v>0</v>
      </c>
    </row>
    <row r="99" spans="2:65" s="1" customFormat="1" ht="24.2" customHeight="1">
      <c r="B99" s="130"/>
      <c r="C99" s="131" t="s">
        <v>80</v>
      </c>
      <c r="D99" s="131" t="s">
        <v>161</v>
      </c>
      <c r="E99" s="132" t="s">
        <v>266</v>
      </c>
      <c r="F99" s="133" t="s">
        <v>267</v>
      </c>
      <c r="G99" s="134" t="s">
        <v>268</v>
      </c>
      <c r="H99" s="135">
        <v>60</v>
      </c>
      <c r="I99" s="136"/>
      <c r="J99" s="137">
        <f>ROUND(I99*H99,2)</f>
        <v>0</v>
      </c>
      <c r="K99" s="133" t="s">
        <v>165</v>
      </c>
      <c r="L99" s="31"/>
      <c r="M99" s="138" t="s">
        <v>3</v>
      </c>
      <c r="N99" s="139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166</v>
      </c>
      <c r="AT99" s="142" t="s">
        <v>161</v>
      </c>
      <c r="AU99" s="142" t="s">
        <v>82</v>
      </c>
      <c r="AY99" s="16" t="s">
        <v>157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6" t="s">
        <v>80</v>
      </c>
      <c r="BK99" s="143">
        <f>ROUND(I99*H99,2)</f>
        <v>0</v>
      </c>
      <c r="BL99" s="16" t="s">
        <v>166</v>
      </c>
      <c r="BM99" s="142" t="s">
        <v>269</v>
      </c>
    </row>
    <row r="100" spans="2:65" s="1" customFormat="1" ht="11.25">
      <c r="B100" s="31"/>
      <c r="D100" s="144" t="s">
        <v>168</v>
      </c>
      <c r="F100" s="145" t="s">
        <v>270</v>
      </c>
      <c r="I100" s="146"/>
      <c r="L100" s="31"/>
      <c r="M100" s="147"/>
      <c r="T100" s="52"/>
      <c r="AT100" s="16" t="s">
        <v>168</v>
      </c>
      <c r="AU100" s="16" t="s">
        <v>82</v>
      </c>
    </row>
    <row r="101" spans="2:65" s="1" customFormat="1" ht="24.2" customHeight="1">
      <c r="B101" s="130"/>
      <c r="C101" s="131" t="s">
        <v>82</v>
      </c>
      <c r="D101" s="131" t="s">
        <v>161</v>
      </c>
      <c r="E101" s="132" t="s">
        <v>271</v>
      </c>
      <c r="F101" s="133" t="s">
        <v>272</v>
      </c>
      <c r="G101" s="134" t="s">
        <v>177</v>
      </c>
      <c r="H101" s="135">
        <v>1680</v>
      </c>
      <c r="I101" s="136"/>
      <c r="J101" s="137">
        <f>ROUND(I101*H101,2)</f>
        <v>0</v>
      </c>
      <c r="K101" s="133" t="s">
        <v>165</v>
      </c>
      <c r="L101" s="31"/>
      <c r="M101" s="138" t="s">
        <v>3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166</v>
      </c>
      <c r="AT101" s="142" t="s">
        <v>161</v>
      </c>
      <c r="AU101" s="142" t="s">
        <v>82</v>
      </c>
      <c r="AY101" s="16" t="s">
        <v>157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6" t="s">
        <v>80</v>
      </c>
      <c r="BK101" s="143">
        <f>ROUND(I101*H101,2)</f>
        <v>0</v>
      </c>
      <c r="BL101" s="16" t="s">
        <v>166</v>
      </c>
      <c r="BM101" s="142" t="s">
        <v>273</v>
      </c>
    </row>
    <row r="102" spans="2:65" s="1" customFormat="1" ht="11.25">
      <c r="B102" s="31"/>
      <c r="D102" s="144" t="s">
        <v>168</v>
      </c>
      <c r="F102" s="145" t="s">
        <v>274</v>
      </c>
      <c r="I102" s="146"/>
      <c r="L102" s="31"/>
      <c r="M102" s="147"/>
      <c r="T102" s="52"/>
      <c r="AT102" s="16" t="s">
        <v>168</v>
      </c>
      <c r="AU102" s="16" t="s">
        <v>82</v>
      </c>
    </row>
    <row r="103" spans="2:65" s="12" customFormat="1" ht="11.25">
      <c r="B103" s="148"/>
      <c r="D103" s="149" t="s">
        <v>170</v>
      </c>
      <c r="E103" s="150" t="s">
        <v>3</v>
      </c>
      <c r="F103" s="151" t="s">
        <v>275</v>
      </c>
      <c r="H103" s="152">
        <v>1680</v>
      </c>
      <c r="I103" s="153"/>
      <c r="L103" s="148"/>
      <c r="M103" s="154"/>
      <c r="T103" s="155"/>
      <c r="AT103" s="150" t="s">
        <v>170</v>
      </c>
      <c r="AU103" s="150" t="s">
        <v>82</v>
      </c>
      <c r="AV103" s="12" t="s">
        <v>82</v>
      </c>
      <c r="AW103" s="12" t="s">
        <v>32</v>
      </c>
      <c r="AX103" s="12" t="s">
        <v>80</v>
      </c>
      <c r="AY103" s="150" t="s">
        <v>157</v>
      </c>
    </row>
    <row r="104" spans="2:65" s="1" customFormat="1" ht="24.2" customHeight="1">
      <c r="B104" s="130"/>
      <c r="C104" s="131" t="s">
        <v>174</v>
      </c>
      <c r="D104" s="131" t="s">
        <v>161</v>
      </c>
      <c r="E104" s="132" t="s">
        <v>276</v>
      </c>
      <c r="F104" s="133" t="s">
        <v>277</v>
      </c>
      <c r="G104" s="134" t="s">
        <v>206</v>
      </c>
      <c r="H104" s="135">
        <v>606</v>
      </c>
      <c r="I104" s="136"/>
      <c r="J104" s="137">
        <f>ROUND(I104*H104,2)</f>
        <v>0</v>
      </c>
      <c r="K104" s="133" t="s">
        <v>165</v>
      </c>
      <c r="L104" s="31"/>
      <c r="M104" s="138" t="s">
        <v>3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166</v>
      </c>
      <c r="AT104" s="142" t="s">
        <v>161</v>
      </c>
      <c r="AU104" s="142" t="s">
        <v>82</v>
      </c>
      <c r="AY104" s="16" t="s">
        <v>157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6" t="s">
        <v>80</v>
      </c>
      <c r="BK104" s="143">
        <f>ROUND(I104*H104,2)</f>
        <v>0</v>
      </c>
      <c r="BL104" s="16" t="s">
        <v>166</v>
      </c>
      <c r="BM104" s="142" t="s">
        <v>278</v>
      </c>
    </row>
    <row r="105" spans="2:65" s="1" customFormat="1" ht="11.25">
      <c r="B105" s="31"/>
      <c r="D105" s="144" t="s">
        <v>168</v>
      </c>
      <c r="F105" s="145" t="s">
        <v>279</v>
      </c>
      <c r="I105" s="146"/>
      <c r="L105" s="31"/>
      <c r="M105" s="147"/>
      <c r="T105" s="52"/>
      <c r="AT105" s="16" t="s">
        <v>168</v>
      </c>
      <c r="AU105" s="16" t="s">
        <v>82</v>
      </c>
    </row>
    <row r="106" spans="2:65" s="12" customFormat="1" ht="11.25">
      <c r="B106" s="148"/>
      <c r="D106" s="149" t="s">
        <v>170</v>
      </c>
      <c r="E106" s="150" t="s">
        <v>3</v>
      </c>
      <c r="F106" s="151" t="s">
        <v>280</v>
      </c>
      <c r="H106" s="152">
        <v>606</v>
      </c>
      <c r="I106" s="153"/>
      <c r="L106" s="148"/>
      <c r="M106" s="154"/>
      <c r="T106" s="155"/>
      <c r="AT106" s="150" t="s">
        <v>170</v>
      </c>
      <c r="AU106" s="150" t="s">
        <v>82</v>
      </c>
      <c r="AV106" s="12" t="s">
        <v>82</v>
      </c>
      <c r="AW106" s="12" t="s">
        <v>32</v>
      </c>
      <c r="AX106" s="12" t="s">
        <v>80</v>
      </c>
      <c r="AY106" s="150" t="s">
        <v>157</v>
      </c>
    </row>
    <row r="107" spans="2:65" s="1" customFormat="1" ht="16.5" customHeight="1">
      <c r="B107" s="130"/>
      <c r="C107" s="167" t="s">
        <v>166</v>
      </c>
      <c r="D107" s="167" t="s">
        <v>281</v>
      </c>
      <c r="E107" s="168" t="s">
        <v>282</v>
      </c>
      <c r="F107" s="169" t="s">
        <v>283</v>
      </c>
      <c r="G107" s="170" t="s">
        <v>213</v>
      </c>
      <c r="H107" s="171">
        <v>15.484</v>
      </c>
      <c r="I107" s="172"/>
      <c r="J107" s="173">
        <f>ROUND(I107*H107,2)</f>
        <v>0</v>
      </c>
      <c r="K107" s="169" t="s">
        <v>165</v>
      </c>
      <c r="L107" s="174"/>
      <c r="M107" s="175" t="s">
        <v>3</v>
      </c>
      <c r="N107" s="176" t="s">
        <v>43</v>
      </c>
      <c r="P107" s="140">
        <f>O107*H107</f>
        <v>0</v>
      </c>
      <c r="Q107" s="140">
        <v>1</v>
      </c>
      <c r="R107" s="140">
        <f>Q107*H107</f>
        <v>15.484</v>
      </c>
      <c r="S107" s="140">
        <v>0</v>
      </c>
      <c r="T107" s="141">
        <f>S107*H107</f>
        <v>0</v>
      </c>
      <c r="AR107" s="142" t="s">
        <v>183</v>
      </c>
      <c r="AT107" s="142" t="s">
        <v>281</v>
      </c>
      <c r="AU107" s="142" t="s">
        <v>82</v>
      </c>
      <c r="AY107" s="16" t="s">
        <v>157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6" t="s">
        <v>80</v>
      </c>
      <c r="BK107" s="143">
        <f>ROUND(I107*H107,2)</f>
        <v>0</v>
      </c>
      <c r="BL107" s="16" t="s">
        <v>166</v>
      </c>
      <c r="BM107" s="142" t="s">
        <v>284</v>
      </c>
    </row>
    <row r="108" spans="2:65" s="12" customFormat="1" ht="11.25">
      <c r="B108" s="148"/>
      <c r="D108" s="149" t="s">
        <v>170</v>
      </c>
      <c r="E108" s="150" t="s">
        <v>3</v>
      </c>
      <c r="F108" s="151" t="s">
        <v>285</v>
      </c>
      <c r="H108" s="152">
        <v>95.141999999999996</v>
      </c>
      <c r="I108" s="153"/>
      <c r="L108" s="148"/>
      <c r="M108" s="154"/>
      <c r="T108" s="155"/>
      <c r="AT108" s="150" t="s">
        <v>170</v>
      </c>
      <c r="AU108" s="150" t="s">
        <v>82</v>
      </c>
      <c r="AV108" s="12" t="s">
        <v>82</v>
      </c>
      <c r="AW108" s="12" t="s">
        <v>32</v>
      </c>
      <c r="AX108" s="12" t="s">
        <v>80</v>
      </c>
      <c r="AY108" s="150" t="s">
        <v>157</v>
      </c>
    </row>
    <row r="109" spans="2:65" s="12" customFormat="1" ht="11.25">
      <c r="B109" s="148"/>
      <c r="D109" s="149" t="s">
        <v>170</v>
      </c>
      <c r="F109" s="151" t="s">
        <v>286</v>
      </c>
      <c r="H109" s="152">
        <v>15.484</v>
      </c>
      <c r="I109" s="153"/>
      <c r="L109" s="148"/>
      <c r="M109" s="154"/>
      <c r="T109" s="155"/>
      <c r="AT109" s="150" t="s">
        <v>170</v>
      </c>
      <c r="AU109" s="150" t="s">
        <v>82</v>
      </c>
      <c r="AV109" s="12" t="s">
        <v>82</v>
      </c>
      <c r="AW109" s="12" t="s">
        <v>4</v>
      </c>
      <c r="AX109" s="12" t="s">
        <v>80</v>
      </c>
      <c r="AY109" s="150" t="s">
        <v>157</v>
      </c>
    </row>
    <row r="110" spans="2:65" s="1" customFormat="1" ht="37.9" customHeight="1">
      <c r="B110" s="130"/>
      <c r="C110" s="131" t="s">
        <v>160</v>
      </c>
      <c r="D110" s="131" t="s">
        <v>161</v>
      </c>
      <c r="E110" s="132" t="s">
        <v>287</v>
      </c>
      <c r="F110" s="133" t="s">
        <v>288</v>
      </c>
      <c r="G110" s="134" t="s">
        <v>177</v>
      </c>
      <c r="H110" s="135">
        <v>1680</v>
      </c>
      <c r="I110" s="136"/>
      <c r="J110" s="137">
        <f>ROUND(I110*H110,2)</f>
        <v>0</v>
      </c>
      <c r="K110" s="133" t="s">
        <v>165</v>
      </c>
      <c r="L110" s="31"/>
      <c r="M110" s="138" t="s">
        <v>3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166</v>
      </c>
      <c r="AT110" s="142" t="s">
        <v>161</v>
      </c>
      <c r="AU110" s="142" t="s">
        <v>82</v>
      </c>
      <c r="AY110" s="16" t="s">
        <v>157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6" t="s">
        <v>80</v>
      </c>
      <c r="BK110" s="143">
        <f>ROUND(I110*H110,2)</f>
        <v>0</v>
      </c>
      <c r="BL110" s="16" t="s">
        <v>166</v>
      </c>
      <c r="BM110" s="142" t="s">
        <v>289</v>
      </c>
    </row>
    <row r="111" spans="2:65" s="1" customFormat="1" ht="11.25">
      <c r="B111" s="31"/>
      <c r="D111" s="144" t="s">
        <v>168</v>
      </c>
      <c r="F111" s="145" t="s">
        <v>290</v>
      </c>
      <c r="I111" s="146"/>
      <c r="L111" s="31"/>
      <c r="M111" s="147"/>
      <c r="T111" s="52"/>
      <c r="AT111" s="16" t="s">
        <v>168</v>
      </c>
      <c r="AU111" s="16" t="s">
        <v>82</v>
      </c>
    </row>
    <row r="112" spans="2:65" s="1" customFormat="1" ht="37.9" customHeight="1">
      <c r="B112" s="130"/>
      <c r="C112" s="131" t="s">
        <v>158</v>
      </c>
      <c r="D112" s="131" t="s">
        <v>161</v>
      </c>
      <c r="E112" s="132" t="s">
        <v>291</v>
      </c>
      <c r="F112" s="133" t="s">
        <v>292</v>
      </c>
      <c r="G112" s="134" t="s">
        <v>177</v>
      </c>
      <c r="H112" s="135">
        <v>1680</v>
      </c>
      <c r="I112" s="136"/>
      <c r="J112" s="137">
        <f>ROUND(I112*H112,2)</f>
        <v>0</v>
      </c>
      <c r="K112" s="133" t="s">
        <v>165</v>
      </c>
      <c r="L112" s="31"/>
      <c r="M112" s="138" t="s">
        <v>3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166</v>
      </c>
      <c r="AT112" s="142" t="s">
        <v>161</v>
      </c>
      <c r="AU112" s="142" t="s">
        <v>82</v>
      </c>
      <c r="AY112" s="16" t="s">
        <v>157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6" t="s">
        <v>80</v>
      </c>
      <c r="BK112" s="143">
        <f>ROUND(I112*H112,2)</f>
        <v>0</v>
      </c>
      <c r="BL112" s="16" t="s">
        <v>166</v>
      </c>
      <c r="BM112" s="142" t="s">
        <v>293</v>
      </c>
    </row>
    <row r="113" spans="2:65" s="1" customFormat="1" ht="11.25">
      <c r="B113" s="31"/>
      <c r="D113" s="144" t="s">
        <v>168</v>
      </c>
      <c r="F113" s="145" t="s">
        <v>294</v>
      </c>
      <c r="I113" s="146"/>
      <c r="L113" s="31"/>
      <c r="M113" s="147"/>
      <c r="T113" s="52"/>
      <c r="AT113" s="16" t="s">
        <v>168</v>
      </c>
      <c r="AU113" s="16" t="s">
        <v>82</v>
      </c>
    </row>
    <row r="114" spans="2:65" s="1" customFormat="1" ht="24.2" customHeight="1">
      <c r="B114" s="130"/>
      <c r="C114" s="131" t="s">
        <v>194</v>
      </c>
      <c r="D114" s="131" t="s">
        <v>161</v>
      </c>
      <c r="E114" s="132" t="s">
        <v>295</v>
      </c>
      <c r="F114" s="133" t="s">
        <v>296</v>
      </c>
      <c r="G114" s="134" t="s">
        <v>177</v>
      </c>
      <c r="H114" s="135">
        <v>1680</v>
      </c>
      <c r="I114" s="136"/>
      <c r="J114" s="137">
        <f>ROUND(I114*H114,2)</f>
        <v>0</v>
      </c>
      <c r="K114" s="133" t="s">
        <v>165</v>
      </c>
      <c r="L114" s="31"/>
      <c r="M114" s="138" t="s">
        <v>3</v>
      </c>
      <c r="N114" s="139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166</v>
      </c>
      <c r="AT114" s="142" t="s">
        <v>161</v>
      </c>
      <c r="AU114" s="142" t="s">
        <v>82</v>
      </c>
      <c r="AY114" s="16" t="s">
        <v>157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6" t="s">
        <v>80</v>
      </c>
      <c r="BK114" s="143">
        <f>ROUND(I114*H114,2)</f>
        <v>0</v>
      </c>
      <c r="BL114" s="16" t="s">
        <v>166</v>
      </c>
      <c r="BM114" s="142" t="s">
        <v>297</v>
      </c>
    </row>
    <row r="115" spans="2:65" s="1" customFormat="1" ht="11.25">
      <c r="B115" s="31"/>
      <c r="D115" s="144" t="s">
        <v>168</v>
      </c>
      <c r="F115" s="145" t="s">
        <v>298</v>
      </c>
      <c r="I115" s="146"/>
      <c r="L115" s="31"/>
      <c r="M115" s="147"/>
      <c r="T115" s="52"/>
      <c r="AT115" s="16" t="s">
        <v>168</v>
      </c>
      <c r="AU115" s="16" t="s">
        <v>82</v>
      </c>
    </row>
    <row r="116" spans="2:65" s="1" customFormat="1" ht="24.2" customHeight="1">
      <c r="B116" s="130"/>
      <c r="C116" s="131" t="s">
        <v>183</v>
      </c>
      <c r="D116" s="131" t="s">
        <v>161</v>
      </c>
      <c r="E116" s="132" t="s">
        <v>299</v>
      </c>
      <c r="F116" s="133" t="s">
        <v>300</v>
      </c>
      <c r="G116" s="134" t="s">
        <v>177</v>
      </c>
      <c r="H116" s="135">
        <v>323.08</v>
      </c>
      <c r="I116" s="136"/>
      <c r="J116" s="137">
        <f>ROUND(I116*H116,2)</f>
        <v>0</v>
      </c>
      <c r="K116" s="133" t="s">
        <v>165</v>
      </c>
      <c r="L116" s="31"/>
      <c r="M116" s="138" t="s">
        <v>3</v>
      </c>
      <c r="N116" s="139" t="s">
        <v>43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166</v>
      </c>
      <c r="AT116" s="142" t="s">
        <v>161</v>
      </c>
      <c r="AU116" s="142" t="s">
        <v>82</v>
      </c>
      <c r="AY116" s="16" t="s">
        <v>157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6" t="s">
        <v>80</v>
      </c>
      <c r="BK116" s="143">
        <f>ROUND(I116*H116,2)</f>
        <v>0</v>
      </c>
      <c r="BL116" s="16" t="s">
        <v>166</v>
      </c>
      <c r="BM116" s="142" t="s">
        <v>301</v>
      </c>
    </row>
    <row r="117" spans="2:65" s="1" customFormat="1" ht="11.25">
      <c r="B117" s="31"/>
      <c r="D117" s="144" t="s">
        <v>168</v>
      </c>
      <c r="F117" s="145" t="s">
        <v>302</v>
      </c>
      <c r="I117" s="146"/>
      <c r="L117" s="31"/>
      <c r="M117" s="147"/>
      <c r="T117" s="52"/>
      <c r="AT117" s="16" t="s">
        <v>168</v>
      </c>
      <c r="AU117" s="16" t="s">
        <v>82</v>
      </c>
    </row>
    <row r="118" spans="2:65" s="1" customFormat="1" ht="19.5">
      <c r="B118" s="31"/>
      <c r="D118" s="149" t="s">
        <v>216</v>
      </c>
      <c r="F118" s="163" t="s">
        <v>303</v>
      </c>
      <c r="I118" s="146"/>
      <c r="L118" s="31"/>
      <c r="M118" s="147"/>
      <c r="T118" s="52"/>
      <c r="AT118" s="16" t="s">
        <v>216</v>
      </c>
      <c r="AU118" s="16" t="s">
        <v>82</v>
      </c>
    </row>
    <row r="119" spans="2:65" s="12" customFormat="1" ht="11.25">
      <c r="B119" s="148"/>
      <c r="D119" s="149" t="s">
        <v>170</v>
      </c>
      <c r="E119" s="150" t="s">
        <v>3</v>
      </c>
      <c r="F119" s="151" t="s">
        <v>304</v>
      </c>
      <c r="H119" s="152">
        <v>323.08</v>
      </c>
      <c r="I119" s="153"/>
      <c r="L119" s="148"/>
      <c r="M119" s="154"/>
      <c r="T119" s="155"/>
      <c r="AT119" s="150" t="s">
        <v>170</v>
      </c>
      <c r="AU119" s="150" t="s">
        <v>82</v>
      </c>
      <c r="AV119" s="12" t="s">
        <v>82</v>
      </c>
      <c r="AW119" s="12" t="s">
        <v>32</v>
      </c>
      <c r="AX119" s="12" t="s">
        <v>80</v>
      </c>
      <c r="AY119" s="150" t="s">
        <v>157</v>
      </c>
    </row>
    <row r="120" spans="2:65" s="1" customFormat="1" ht="16.5" customHeight="1">
      <c r="B120" s="130"/>
      <c r="C120" s="167" t="s">
        <v>172</v>
      </c>
      <c r="D120" s="167" t="s">
        <v>281</v>
      </c>
      <c r="E120" s="168" t="s">
        <v>305</v>
      </c>
      <c r="F120" s="169" t="s">
        <v>306</v>
      </c>
      <c r="G120" s="170" t="s">
        <v>213</v>
      </c>
      <c r="H120" s="171">
        <v>581.54399999999998</v>
      </c>
      <c r="I120" s="172"/>
      <c r="J120" s="173">
        <f>ROUND(I120*H120,2)</f>
        <v>0</v>
      </c>
      <c r="K120" s="169" t="s">
        <v>165</v>
      </c>
      <c r="L120" s="174"/>
      <c r="M120" s="175" t="s">
        <v>3</v>
      </c>
      <c r="N120" s="176" t="s">
        <v>43</v>
      </c>
      <c r="P120" s="140">
        <f>O120*H120</f>
        <v>0</v>
      </c>
      <c r="Q120" s="140">
        <v>1</v>
      </c>
      <c r="R120" s="140">
        <f>Q120*H120</f>
        <v>581.54399999999998</v>
      </c>
      <c r="S120" s="140">
        <v>0</v>
      </c>
      <c r="T120" s="141">
        <f>S120*H120</f>
        <v>0</v>
      </c>
      <c r="AR120" s="142" t="s">
        <v>183</v>
      </c>
      <c r="AT120" s="142" t="s">
        <v>281</v>
      </c>
      <c r="AU120" s="142" t="s">
        <v>82</v>
      </c>
      <c r="AY120" s="16" t="s">
        <v>157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6" t="s">
        <v>80</v>
      </c>
      <c r="BK120" s="143">
        <f>ROUND(I120*H120,2)</f>
        <v>0</v>
      </c>
      <c r="BL120" s="16" t="s">
        <v>166</v>
      </c>
      <c r="BM120" s="142" t="s">
        <v>307</v>
      </c>
    </row>
    <row r="121" spans="2:65" s="1" customFormat="1" ht="19.5">
      <c r="B121" s="31"/>
      <c r="D121" s="149" t="s">
        <v>216</v>
      </c>
      <c r="F121" s="163" t="s">
        <v>303</v>
      </c>
      <c r="I121" s="146"/>
      <c r="L121" s="31"/>
      <c r="M121" s="147"/>
      <c r="T121" s="52"/>
      <c r="AT121" s="16" t="s">
        <v>216</v>
      </c>
      <c r="AU121" s="16" t="s">
        <v>82</v>
      </c>
    </row>
    <row r="122" spans="2:65" s="12" customFormat="1" ht="11.25">
      <c r="B122" s="148"/>
      <c r="D122" s="149" t="s">
        <v>170</v>
      </c>
      <c r="E122" s="150" t="s">
        <v>3</v>
      </c>
      <c r="F122" s="151" t="s">
        <v>308</v>
      </c>
      <c r="H122" s="152">
        <v>581.54399999999998</v>
      </c>
      <c r="I122" s="153"/>
      <c r="L122" s="148"/>
      <c r="M122" s="154"/>
      <c r="T122" s="155"/>
      <c r="AT122" s="150" t="s">
        <v>170</v>
      </c>
      <c r="AU122" s="150" t="s">
        <v>82</v>
      </c>
      <c r="AV122" s="12" t="s">
        <v>82</v>
      </c>
      <c r="AW122" s="12" t="s">
        <v>32</v>
      </c>
      <c r="AX122" s="12" t="s">
        <v>80</v>
      </c>
      <c r="AY122" s="150" t="s">
        <v>157</v>
      </c>
    </row>
    <row r="123" spans="2:65" s="1" customFormat="1" ht="24.2" customHeight="1">
      <c r="B123" s="130"/>
      <c r="C123" s="131" t="s">
        <v>126</v>
      </c>
      <c r="D123" s="131" t="s">
        <v>161</v>
      </c>
      <c r="E123" s="132" t="s">
        <v>309</v>
      </c>
      <c r="F123" s="133" t="s">
        <v>310</v>
      </c>
      <c r="G123" s="134" t="s">
        <v>177</v>
      </c>
      <c r="H123" s="135">
        <v>404</v>
      </c>
      <c r="I123" s="136"/>
      <c r="J123" s="137">
        <f>ROUND(I123*H123,2)</f>
        <v>0</v>
      </c>
      <c r="K123" s="133" t="s">
        <v>165</v>
      </c>
      <c r="L123" s="31"/>
      <c r="M123" s="138" t="s">
        <v>3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166</v>
      </c>
      <c r="AT123" s="142" t="s">
        <v>161</v>
      </c>
      <c r="AU123" s="142" t="s">
        <v>82</v>
      </c>
      <c r="AY123" s="16" t="s">
        <v>157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80</v>
      </c>
      <c r="BK123" s="143">
        <f>ROUND(I123*H123,2)</f>
        <v>0</v>
      </c>
      <c r="BL123" s="16" t="s">
        <v>166</v>
      </c>
      <c r="BM123" s="142" t="s">
        <v>311</v>
      </c>
    </row>
    <row r="124" spans="2:65" s="1" customFormat="1" ht="11.25">
      <c r="B124" s="31"/>
      <c r="D124" s="144" t="s">
        <v>168</v>
      </c>
      <c r="F124" s="145" t="s">
        <v>312</v>
      </c>
      <c r="I124" s="146"/>
      <c r="L124" s="31"/>
      <c r="M124" s="147"/>
      <c r="T124" s="52"/>
      <c r="AT124" s="16" t="s">
        <v>168</v>
      </c>
      <c r="AU124" s="16" t="s">
        <v>82</v>
      </c>
    </row>
    <row r="125" spans="2:65" s="12" customFormat="1" ht="11.25">
      <c r="B125" s="148"/>
      <c r="D125" s="149" t="s">
        <v>170</v>
      </c>
      <c r="E125" s="150" t="s">
        <v>3</v>
      </c>
      <c r="F125" s="151" t="s">
        <v>313</v>
      </c>
      <c r="H125" s="152">
        <v>404</v>
      </c>
      <c r="I125" s="153"/>
      <c r="L125" s="148"/>
      <c r="M125" s="154"/>
      <c r="T125" s="155"/>
      <c r="AT125" s="150" t="s">
        <v>170</v>
      </c>
      <c r="AU125" s="150" t="s">
        <v>82</v>
      </c>
      <c r="AV125" s="12" t="s">
        <v>82</v>
      </c>
      <c r="AW125" s="12" t="s">
        <v>32</v>
      </c>
      <c r="AX125" s="12" t="s">
        <v>80</v>
      </c>
      <c r="AY125" s="150" t="s">
        <v>157</v>
      </c>
    </row>
    <row r="126" spans="2:65" s="11" customFormat="1" ht="22.9" customHeight="1">
      <c r="B126" s="118"/>
      <c r="D126" s="119" t="s">
        <v>71</v>
      </c>
      <c r="E126" s="128" t="s">
        <v>82</v>
      </c>
      <c r="F126" s="128" t="s">
        <v>314</v>
      </c>
      <c r="I126" s="121"/>
      <c r="J126" s="129">
        <f>BK126</f>
        <v>0</v>
      </c>
      <c r="L126" s="118"/>
      <c r="M126" s="123"/>
      <c r="P126" s="124">
        <f>SUM(P127:P205)</f>
        <v>0</v>
      </c>
      <c r="R126" s="124">
        <f>SUM(R127:R205)</f>
        <v>2666.8755751999988</v>
      </c>
      <c r="T126" s="125">
        <f>SUM(T127:T205)</f>
        <v>0</v>
      </c>
      <c r="AR126" s="119" t="s">
        <v>80</v>
      </c>
      <c r="AT126" s="126" t="s">
        <v>71</v>
      </c>
      <c r="AU126" s="126" t="s">
        <v>80</v>
      </c>
      <c r="AY126" s="119" t="s">
        <v>157</v>
      </c>
      <c r="BK126" s="127">
        <f>SUM(BK127:BK205)</f>
        <v>0</v>
      </c>
    </row>
    <row r="127" spans="2:65" s="1" customFormat="1" ht="21.75" customHeight="1">
      <c r="B127" s="130"/>
      <c r="C127" s="131" t="s">
        <v>231</v>
      </c>
      <c r="D127" s="131" t="s">
        <v>161</v>
      </c>
      <c r="E127" s="132" t="s">
        <v>315</v>
      </c>
      <c r="F127" s="133" t="s">
        <v>316</v>
      </c>
      <c r="G127" s="134" t="s">
        <v>177</v>
      </c>
      <c r="H127" s="135">
        <v>464.41899999999998</v>
      </c>
      <c r="I127" s="136"/>
      <c r="J127" s="137">
        <f>ROUND(I127*H127,2)</f>
        <v>0</v>
      </c>
      <c r="K127" s="133" t="s">
        <v>165</v>
      </c>
      <c r="L127" s="31"/>
      <c r="M127" s="138" t="s">
        <v>3</v>
      </c>
      <c r="N127" s="139" t="s">
        <v>43</v>
      </c>
      <c r="P127" s="140">
        <f>O127*H127</f>
        <v>0</v>
      </c>
      <c r="Q127" s="140">
        <v>2.16</v>
      </c>
      <c r="R127" s="140">
        <f>Q127*H127</f>
        <v>1003.14504</v>
      </c>
      <c r="S127" s="140">
        <v>0</v>
      </c>
      <c r="T127" s="141">
        <f>S127*H127</f>
        <v>0</v>
      </c>
      <c r="AR127" s="142" t="s">
        <v>166</v>
      </c>
      <c r="AT127" s="142" t="s">
        <v>161</v>
      </c>
      <c r="AU127" s="142" t="s">
        <v>82</v>
      </c>
      <c r="AY127" s="16" t="s">
        <v>157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80</v>
      </c>
      <c r="BK127" s="143">
        <f>ROUND(I127*H127,2)</f>
        <v>0</v>
      </c>
      <c r="BL127" s="16" t="s">
        <v>166</v>
      </c>
      <c r="BM127" s="142" t="s">
        <v>317</v>
      </c>
    </row>
    <row r="128" spans="2:65" s="1" customFormat="1" ht="11.25">
      <c r="B128" s="31"/>
      <c r="D128" s="144" t="s">
        <v>168</v>
      </c>
      <c r="F128" s="145" t="s">
        <v>318</v>
      </c>
      <c r="I128" s="146"/>
      <c r="L128" s="31"/>
      <c r="M128" s="147"/>
      <c r="T128" s="52"/>
      <c r="AT128" s="16" t="s">
        <v>168</v>
      </c>
      <c r="AU128" s="16" t="s">
        <v>82</v>
      </c>
    </row>
    <row r="129" spans="2:65" s="12" customFormat="1" ht="11.25">
      <c r="B129" s="148"/>
      <c r="D129" s="149" t="s">
        <v>170</v>
      </c>
      <c r="E129" s="150" t="s">
        <v>3</v>
      </c>
      <c r="F129" s="151" t="s">
        <v>319</v>
      </c>
      <c r="H129" s="152">
        <v>54</v>
      </c>
      <c r="I129" s="153"/>
      <c r="L129" s="148"/>
      <c r="M129" s="154"/>
      <c r="T129" s="155"/>
      <c r="AT129" s="150" t="s">
        <v>170</v>
      </c>
      <c r="AU129" s="150" t="s">
        <v>82</v>
      </c>
      <c r="AV129" s="12" t="s">
        <v>82</v>
      </c>
      <c r="AW129" s="12" t="s">
        <v>32</v>
      </c>
      <c r="AX129" s="12" t="s">
        <v>72</v>
      </c>
      <c r="AY129" s="150" t="s">
        <v>157</v>
      </c>
    </row>
    <row r="130" spans="2:65" s="12" customFormat="1" ht="11.25">
      <c r="B130" s="148"/>
      <c r="D130" s="149" t="s">
        <v>170</v>
      </c>
      <c r="E130" s="150" t="s">
        <v>3</v>
      </c>
      <c r="F130" s="151" t="s">
        <v>320</v>
      </c>
      <c r="H130" s="152">
        <v>153.15</v>
      </c>
      <c r="I130" s="153"/>
      <c r="L130" s="148"/>
      <c r="M130" s="154"/>
      <c r="T130" s="155"/>
      <c r="AT130" s="150" t="s">
        <v>170</v>
      </c>
      <c r="AU130" s="150" t="s">
        <v>82</v>
      </c>
      <c r="AV130" s="12" t="s">
        <v>82</v>
      </c>
      <c r="AW130" s="12" t="s">
        <v>32</v>
      </c>
      <c r="AX130" s="12" t="s">
        <v>72</v>
      </c>
      <c r="AY130" s="150" t="s">
        <v>157</v>
      </c>
    </row>
    <row r="131" spans="2:65" s="12" customFormat="1" ht="11.25">
      <c r="B131" s="148"/>
      <c r="D131" s="149" t="s">
        <v>170</v>
      </c>
      <c r="E131" s="150" t="s">
        <v>3</v>
      </c>
      <c r="F131" s="151" t="s">
        <v>321</v>
      </c>
      <c r="H131" s="152">
        <v>22.527999999999999</v>
      </c>
      <c r="I131" s="153"/>
      <c r="L131" s="148"/>
      <c r="M131" s="154"/>
      <c r="T131" s="155"/>
      <c r="AT131" s="150" t="s">
        <v>170</v>
      </c>
      <c r="AU131" s="150" t="s">
        <v>82</v>
      </c>
      <c r="AV131" s="12" t="s">
        <v>82</v>
      </c>
      <c r="AW131" s="12" t="s">
        <v>32</v>
      </c>
      <c r="AX131" s="12" t="s">
        <v>72</v>
      </c>
      <c r="AY131" s="150" t="s">
        <v>157</v>
      </c>
    </row>
    <row r="132" spans="2:65" s="12" customFormat="1" ht="11.25">
      <c r="B132" s="148"/>
      <c r="D132" s="149" t="s">
        <v>170</v>
      </c>
      <c r="E132" s="150" t="s">
        <v>3</v>
      </c>
      <c r="F132" s="151" t="s">
        <v>322</v>
      </c>
      <c r="H132" s="152">
        <v>234.74100000000001</v>
      </c>
      <c r="I132" s="153"/>
      <c r="L132" s="148"/>
      <c r="M132" s="154"/>
      <c r="T132" s="155"/>
      <c r="AT132" s="150" t="s">
        <v>170</v>
      </c>
      <c r="AU132" s="150" t="s">
        <v>82</v>
      </c>
      <c r="AV132" s="12" t="s">
        <v>82</v>
      </c>
      <c r="AW132" s="12" t="s">
        <v>32</v>
      </c>
      <c r="AX132" s="12" t="s">
        <v>72</v>
      </c>
      <c r="AY132" s="150" t="s">
        <v>157</v>
      </c>
    </row>
    <row r="133" spans="2:65" s="13" customFormat="1" ht="11.25">
      <c r="B133" s="156"/>
      <c r="D133" s="149" t="s">
        <v>170</v>
      </c>
      <c r="E133" s="157" t="s">
        <v>3</v>
      </c>
      <c r="F133" s="158" t="s">
        <v>182</v>
      </c>
      <c r="H133" s="159">
        <v>464.41899999999998</v>
      </c>
      <c r="I133" s="160"/>
      <c r="L133" s="156"/>
      <c r="M133" s="161"/>
      <c r="T133" s="162"/>
      <c r="AT133" s="157" t="s">
        <v>170</v>
      </c>
      <c r="AU133" s="157" t="s">
        <v>82</v>
      </c>
      <c r="AV133" s="13" t="s">
        <v>166</v>
      </c>
      <c r="AW133" s="13" t="s">
        <v>32</v>
      </c>
      <c r="AX133" s="13" t="s">
        <v>80</v>
      </c>
      <c r="AY133" s="157" t="s">
        <v>157</v>
      </c>
    </row>
    <row r="134" spans="2:65" s="1" customFormat="1" ht="16.5" customHeight="1">
      <c r="B134" s="130"/>
      <c r="C134" s="131" t="s">
        <v>9</v>
      </c>
      <c r="D134" s="131" t="s">
        <v>161</v>
      </c>
      <c r="E134" s="132" t="s">
        <v>323</v>
      </c>
      <c r="F134" s="133" t="s">
        <v>324</v>
      </c>
      <c r="G134" s="134" t="s">
        <v>177</v>
      </c>
      <c r="H134" s="135">
        <v>245.727</v>
      </c>
      <c r="I134" s="136"/>
      <c r="J134" s="137">
        <f>ROUND(I134*H134,2)</f>
        <v>0</v>
      </c>
      <c r="K134" s="133" t="s">
        <v>165</v>
      </c>
      <c r="L134" s="31"/>
      <c r="M134" s="138" t="s">
        <v>3</v>
      </c>
      <c r="N134" s="139" t="s">
        <v>43</v>
      </c>
      <c r="P134" s="140">
        <f>O134*H134</f>
        <v>0</v>
      </c>
      <c r="Q134" s="140">
        <v>2.3010199999999998</v>
      </c>
      <c r="R134" s="140">
        <f>Q134*H134</f>
        <v>565.42274153999995</v>
      </c>
      <c r="S134" s="140">
        <v>0</v>
      </c>
      <c r="T134" s="141">
        <f>S134*H134</f>
        <v>0</v>
      </c>
      <c r="AR134" s="142" t="s">
        <v>166</v>
      </c>
      <c r="AT134" s="142" t="s">
        <v>161</v>
      </c>
      <c r="AU134" s="142" t="s">
        <v>82</v>
      </c>
      <c r="AY134" s="16" t="s">
        <v>157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80</v>
      </c>
      <c r="BK134" s="143">
        <f>ROUND(I134*H134,2)</f>
        <v>0</v>
      </c>
      <c r="BL134" s="16" t="s">
        <v>166</v>
      </c>
      <c r="BM134" s="142" t="s">
        <v>325</v>
      </c>
    </row>
    <row r="135" spans="2:65" s="1" customFormat="1" ht="11.25">
      <c r="B135" s="31"/>
      <c r="D135" s="144" t="s">
        <v>168</v>
      </c>
      <c r="F135" s="145" t="s">
        <v>326</v>
      </c>
      <c r="I135" s="146"/>
      <c r="L135" s="31"/>
      <c r="M135" s="147"/>
      <c r="T135" s="52"/>
      <c r="AT135" s="16" t="s">
        <v>168</v>
      </c>
      <c r="AU135" s="16" t="s">
        <v>82</v>
      </c>
    </row>
    <row r="136" spans="2:65" s="12" customFormat="1" ht="11.25">
      <c r="B136" s="148"/>
      <c r="D136" s="149" t="s">
        <v>170</v>
      </c>
      <c r="E136" s="150" t="s">
        <v>3</v>
      </c>
      <c r="F136" s="151" t="s">
        <v>327</v>
      </c>
      <c r="H136" s="152">
        <v>66.346999999999994</v>
      </c>
      <c r="I136" s="153"/>
      <c r="L136" s="148"/>
      <c r="M136" s="154"/>
      <c r="T136" s="155"/>
      <c r="AT136" s="150" t="s">
        <v>170</v>
      </c>
      <c r="AU136" s="150" t="s">
        <v>82</v>
      </c>
      <c r="AV136" s="12" t="s">
        <v>82</v>
      </c>
      <c r="AW136" s="12" t="s">
        <v>32</v>
      </c>
      <c r="AX136" s="12" t="s">
        <v>72</v>
      </c>
      <c r="AY136" s="150" t="s">
        <v>157</v>
      </c>
    </row>
    <row r="137" spans="2:65" s="12" customFormat="1" ht="11.25">
      <c r="B137" s="148"/>
      <c r="D137" s="149" t="s">
        <v>170</v>
      </c>
      <c r="E137" s="150" t="s">
        <v>3</v>
      </c>
      <c r="F137" s="151" t="s">
        <v>328</v>
      </c>
      <c r="H137" s="152">
        <v>169.15</v>
      </c>
      <c r="I137" s="153"/>
      <c r="L137" s="148"/>
      <c r="M137" s="154"/>
      <c r="T137" s="155"/>
      <c r="AT137" s="150" t="s">
        <v>170</v>
      </c>
      <c r="AU137" s="150" t="s">
        <v>82</v>
      </c>
      <c r="AV137" s="12" t="s">
        <v>82</v>
      </c>
      <c r="AW137" s="12" t="s">
        <v>32</v>
      </c>
      <c r="AX137" s="12" t="s">
        <v>72</v>
      </c>
      <c r="AY137" s="150" t="s">
        <v>157</v>
      </c>
    </row>
    <row r="138" spans="2:65" s="12" customFormat="1" ht="11.25">
      <c r="B138" s="148"/>
      <c r="D138" s="149" t="s">
        <v>170</v>
      </c>
      <c r="E138" s="150" t="s">
        <v>3</v>
      </c>
      <c r="F138" s="151" t="s">
        <v>329</v>
      </c>
      <c r="H138" s="152">
        <v>10.23</v>
      </c>
      <c r="I138" s="153"/>
      <c r="L138" s="148"/>
      <c r="M138" s="154"/>
      <c r="T138" s="155"/>
      <c r="AT138" s="150" t="s">
        <v>170</v>
      </c>
      <c r="AU138" s="150" t="s">
        <v>82</v>
      </c>
      <c r="AV138" s="12" t="s">
        <v>82</v>
      </c>
      <c r="AW138" s="12" t="s">
        <v>32</v>
      </c>
      <c r="AX138" s="12" t="s">
        <v>72</v>
      </c>
      <c r="AY138" s="150" t="s">
        <v>157</v>
      </c>
    </row>
    <row r="139" spans="2:65" s="13" customFormat="1" ht="11.25">
      <c r="B139" s="156"/>
      <c r="D139" s="149" t="s">
        <v>170</v>
      </c>
      <c r="E139" s="157" t="s">
        <v>3</v>
      </c>
      <c r="F139" s="158" t="s">
        <v>182</v>
      </c>
      <c r="H139" s="159">
        <v>245.727</v>
      </c>
      <c r="I139" s="160"/>
      <c r="L139" s="156"/>
      <c r="M139" s="161"/>
      <c r="T139" s="162"/>
      <c r="AT139" s="157" t="s">
        <v>170</v>
      </c>
      <c r="AU139" s="157" t="s">
        <v>82</v>
      </c>
      <c r="AV139" s="13" t="s">
        <v>166</v>
      </c>
      <c r="AW139" s="13" t="s">
        <v>32</v>
      </c>
      <c r="AX139" s="13" t="s">
        <v>80</v>
      </c>
      <c r="AY139" s="157" t="s">
        <v>157</v>
      </c>
    </row>
    <row r="140" spans="2:65" s="1" customFormat="1" ht="16.5" customHeight="1">
      <c r="B140" s="130"/>
      <c r="C140" s="131" t="s">
        <v>210</v>
      </c>
      <c r="D140" s="131" t="s">
        <v>161</v>
      </c>
      <c r="E140" s="132" t="s">
        <v>330</v>
      </c>
      <c r="F140" s="133" t="s">
        <v>331</v>
      </c>
      <c r="G140" s="134" t="s">
        <v>177</v>
      </c>
      <c r="H140" s="135">
        <v>153.536</v>
      </c>
      <c r="I140" s="136"/>
      <c r="J140" s="137">
        <f>ROUND(I140*H140,2)</f>
        <v>0</v>
      </c>
      <c r="K140" s="133" t="s">
        <v>165</v>
      </c>
      <c r="L140" s="31"/>
      <c r="M140" s="138" t="s">
        <v>3</v>
      </c>
      <c r="N140" s="139" t="s">
        <v>43</v>
      </c>
      <c r="P140" s="140">
        <f>O140*H140</f>
        <v>0</v>
      </c>
      <c r="Q140" s="140">
        <v>2.5018699999999998</v>
      </c>
      <c r="R140" s="140">
        <f>Q140*H140</f>
        <v>384.12711231999998</v>
      </c>
      <c r="S140" s="140">
        <v>0</v>
      </c>
      <c r="T140" s="141">
        <f>S140*H140</f>
        <v>0</v>
      </c>
      <c r="AR140" s="142" t="s">
        <v>166</v>
      </c>
      <c r="AT140" s="142" t="s">
        <v>161</v>
      </c>
      <c r="AU140" s="142" t="s">
        <v>82</v>
      </c>
      <c r="AY140" s="16" t="s">
        <v>157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80</v>
      </c>
      <c r="BK140" s="143">
        <f>ROUND(I140*H140,2)</f>
        <v>0</v>
      </c>
      <c r="BL140" s="16" t="s">
        <v>166</v>
      </c>
      <c r="BM140" s="142" t="s">
        <v>332</v>
      </c>
    </row>
    <row r="141" spans="2:65" s="1" customFormat="1" ht="11.25">
      <c r="B141" s="31"/>
      <c r="D141" s="144" t="s">
        <v>168</v>
      </c>
      <c r="F141" s="145" t="s">
        <v>333</v>
      </c>
      <c r="I141" s="146"/>
      <c r="L141" s="31"/>
      <c r="M141" s="147"/>
      <c r="T141" s="52"/>
      <c r="AT141" s="16" t="s">
        <v>168</v>
      </c>
      <c r="AU141" s="16" t="s">
        <v>82</v>
      </c>
    </row>
    <row r="142" spans="2:65" s="1" customFormat="1" ht="19.5">
      <c r="B142" s="31"/>
      <c r="D142" s="149" t="s">
        <v>216</v>
      </c>
      <c r="F142" s="163" t="s">
        <v>334</v>
      </c>
      <c r="I142" s="146"/>
      <c r="L142" s="31"/>
      <c r="M142" s="147"/>
      <c r="T142" s="52"/>
      <c r="AT142" s="16" t="s">
        <v>216</v>
      </c>
      <c r="AU142" s="16" t="s">
        <v>82</v>
      </c>
    </row>
    <row r="143" spans="2:65" s="12" customFormat="1" ht="11.25">
      <c r="B143" s="148"/>
      <c r="D143" s="149" t="s">
        <v>170</v>
      </c>
      <c r="E143" s="150" t="s">
        <v>3</v>
      </c>
      <c r="F143" s="151" t="s">
        <v>335</v>
      </c>
      <c r="H143" s="152">
        <v>139.46799999999999</v>
      </c>
      <c r="I143" s="153"/>
      <c r="L143" s="148"/>
      <c r="M143" s="154"/>
      <c r="T143" s="155"/>
      <c r="AT143" s="150" t="s">
        <v>170</v>
      </c>
      <c r="AU143" s="150" t="s">
        <v>82</v>
      </c>
      <c r="AV143" s="12" t="s">
        <v>82</v>
      </c>
      <c r="AW143" s="12" t="s">
        <v>32</v>
      </c>
      <c r="AX143" s="12" t="s">
        <v>72</v>
      </c>
      <c r="AY143" s="150" t="s">
        <v>157</v>
      </c>
    </row>
    <row r="144" spans="2:65" s="12" customFormat="1" ht="11.25">
      <c r="B144" s="148"/>
      <c r="D144" s="149" t="s">
        <v>170</v>
      </c>
      <c r="E144" s="150" t="s">
        <v>3</v>
      </c>
      <c r="F144" s="151" t="s">
        <v>336</v>
      </c>
      <c r="H144" s="152">
        <v>8.4359999999999999</v>
      </c>
      <c r="I144" s="153"/>
      <c r="L144" s="148"/>
      <c r="M144" s="154"/>
      <c r="T144" s="155"/>
      <c r="AT144" s="150" t="s">
        <v>170</v>
      </c>
      <c r="AU144" s="150" t="s">
        <v>82</v>
      </c>
      <c r="AV144" s="12" t="s">
        <v>82</v>
      </c>
      <c r="AW144" s="12" t="s">
        <v>32</v>
      </c>
      <c r="AX144" s="12" t="s">
        <v>72</v>
      </c>
      <c r="AY144" s="150" t="s">
        <v>157</v>
      </c>
    </row>
    <row r="145" spans="2:65" s="12" customFormat="1" ht="11.25">
      <c r="B145" s="148"/>
      <c r="D145" s="149" t="s">
        <v>170</v>
      </c>
      <c r="E145" s="150" t="s">
        <v>3</v>
      </c>
      <c r="F145" s="151" t="s">
        <v>337</v>
      </c>
      <c r="H145" s="152">
        <v>5.6319999999999997</v>
      </c>
      <c r="I145" s="153"/>
      <c r="L145" s="148"/>
      <c r="M145" s="154"/>
      <c r="T145" s="155"/>
      <c r="AT145" s="150" t="s">
        <v>170</v>
      </c>
      <c r="AU145" s="150" t="s">
        <v>82</v>
      </c>
      <c r="AV145" s="12" t="s">
        <v>82</v>
      </c>
      <c r="AW145" s="12" t="s">
        <v>32</v>
      </c>
      <c r="AX145" s="12" t="s">
        <v>72</v>
      </c>
      <c r="AY145" s="150" t="s">
        <v>157</v>
      </c>
    </row>
    <row r="146" spans="2:65" s="13" customFormat="1" ht="11.25">
      <c r="B146" s="156"/>
      <c r="D146" s="149" t="s">
        <v>170</v>
      </c>
      <c r="E146" s="157" t="s">
        <v>3</v>
      </c>
      <c r="F146" s="158" t="s">
        <v>182</v>
      </c>
      <c r="H146" s="159">
        <v>153.536</v>
      </c>
      <c r="I146" s="160"/>
      <c r="L146" s="156"/>
      <c r="M146" s="161"/>
      <c r="T146" s="162"/>
      <c r="AT146" s="157" t="s">
        <v>170</v>
      </c>
      <c r="AU146" s="157" t="s">
        <v>82</v>
      </c>
      <c r="AV146" s="13" t="s">
        <v>166</v>
      </c>
      <c r="AW146" s="13" t="s">
        <v>32</v>
      </c>
      <c r="AX146" s="13" t="s">
        <v>80</v>
      </c>
      <c r="AY146" s="157" t="s">
        <v>157</v>
      </c>
    </row>
    <row r="147" spans="2:65" s="1" customFormat="1" ht="16.5" customHeight="1">
      <c r="B147" s="130"/>
      <c r="C147" s="131" t="s">
        <v>338</v>
      </c>
      <c r="D147" s="131" t="s">
        <v>161</v>
      </c>
      <c r="E147" s="132" t="s">
        <v>339</v>
      </c>
      <c r="F147" s="133" t="s">
        <v>340</v>
      </c>
      <c r="G147" s="134" t="s">
        <v>177</v>
      </c>
      <c r="H147" s="135">
        <v>80.5</v>
      </c>
      <c r="I147" s="136"/>
      <c r="J147" s="137">
        <f>ROUND(I147*H147,2)</f>
        <v>0</v>
      </c>
      <c r="K147" s="133" t="s">
        <v>165</v>
      </c>
      <c r="L147" s="31"/>
      <c r="M147" s="138" t="s">
        <v>3</v>
      </c>
      <c r="N147" s="139" t="s">
        <v>43</v>
      </c>
      <c r="P147" s="140">
        <f>O147*H147</f>
        <v>0</v>
      </c>
      <c r="Q147" s="140">
        <v>2.5236100000000001</v>
      </c>
      <c r="R147" s="140">
        <f>Q147*H147</f>
        <v>203.15060500000001</v>
      </c>
      <c r="S147" s="140">
        <v>0</v>
      </c>
      <c r="T147" s="141">
        <f>S147*H147</f>
        <v>0</v>
      </c>
      <c r="AR147" s="142" t="s">
        <v>166</v>
      </c>
      <c r="AT147" s="142" t="s">
        <v>161</v>
      </c>
      <c r="AU147" s="142" t="s">
        <v>82</v>
      </c>
      <c r="AY147" s="16" t="s">
        <v>157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80</v>
      </c>
      <c r="BK147" s="143">
        <f>ROUND(I147*H147,2)</f>
        <v>0</v>
      </c>
      <c r="BL147" s="16" t="s">
        <v>166</v>
      </c>
      <c r="BM147" s="142" t="s">
        <v>341</v>
      </c>
    </row>
    <row r="148" spans="2:65" s="1" customFormat="1" ht="11.25">
      <c r="B148" s="31"/>
      <c r="D148" s="144" t="s">
        <v>168</v>
      </c>
      <c r="F148" s="145" t="s">
        <v>342</v>
      </c>
      <c r="I148" s="146"/>
      <c r="L148" s="31"/>
      <c r="M148" s="147"/>
      <c r="T148" s="52"/>
      <c r="AT148" s="16" t="s">
        <v>168</v>
      </c>
      <c r="AU148" s="16" t="s">
        <v>82</v>
      </c>
    </row>
    <row r="149" spans="2:65" s="12" customFormat="1" ht="11.25">
      <c r="B149" s="148"/>
      <c r="D149" s="149" t="s">
        <v>170</v>
      </c>
      <c r="E149" s="150" t="s">
        <v>3</v>
      </c>
      <c r="F149" s="151" t="s">
        <v>343</v>
      </c>
      <c r="H149" s="152">
        <v>80.5</v>
      </c>
      <c r="I149" s="153"/>
      <c r="L149" s="148"/>
      <c r="M149" s="154"/>
      <c r="T149" s="155"/>
      <c r="AT149" s="150" t="s">
        <v>170</v>
      </c>
      <c r="AU149" s="150" t="s">
        <v>82</v>
      </c>
      <c r="AV149" s="12" t="s">
        <v>82</v>
      </c>
      <c r="AW149" s="12" t="s">
        <v>32</v>
      </c>
      <c r="AX149" s="12" t="s">
        <v>80</v>
      </c>
      <c r="AY149" s="150" t="s">
        <v>157</v>
      </c>
    </row>
    <row r="150" spans="2:65" s="1" customFormat="1" ht="16.5" customHeight="1">
      <c r="B150" s="130"/>
      <c r="C150" s="131" t="s">
        <v>344</v>
      </c>
      <c r="D150" s="131" t="s">
        <v>161</v>
      </c>
      <c r="E150" s="132" t="s">
        <v>345</v>
      </c>
      <c r="F150" s="133" t="s">
        <v>346</v>
      </c>
      <c r="G150" s="134" t="s">
        <v>206</v>
      </c>
      <c r="H150" s="135">
        <v>25.2</v>
      </c>
      <c r="I150" s="136"/>
      <c r="J150" s="137">
        <f>ROUND(I150*H150,2)</f>
        <v>0</v>
      </c>
      <c r="K150" s="133" t="s">
        <v>165</v>
      </c>
      <c r="L150" s="31"/>
      <c r="M150" s="138" t="s">
        <v>3</v>
      </c>
      <c r="N150" s="139" t="s">
        <v>43</v>
      </c>
      <c r="P150" s="140">
        <f>O150*H150</f>
        <v>0</v>
      </c>
      <c r="Q150" s="140">
        <v>2.9399999999999999E-3</v>
      </c>
      <c r="R150" s="140">
        <f>Q150*H150</f>
        <v>7.4088000000000001E-2</v>
      </c>
      <c r="S150" s="140">
        <v>0</v>
      </c>
      <c r="T150" s="141">
        <f>S150*H150</f>
        <v>0</v>
      </c>
      <c r="AR150" s="142" t="s">
        <v>166</v>
      </c>
      <c r="AT150" s="142" t="s">
        <v>161</v>
      </c>
      <c r="AU150" s="142" t="s">
        <v>82</v>
      </c>
      <c r="AY150" s="16" t="s">
        <v>157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80</v>
      </c>
      <c r="BK150" s="143">
        <f>ROUND(I150*H150,2)</f>
        <v>0</v>
      </c>
      <c r="BL150" s="16" t="s">
        <v>166</v>
      </c>
      <c r="BM150" s="142" t="s">
        <v>347</v>
      </c>
    </row>
    <row r="151" spans="2:65" s="1" customFormat="1" ht="11.25">
      <c r="B151" s="31"/>
      <c r="D151" s="144" t="s">
        <v>168</v>
      </c>
      <c r="F151" s="145" t="s">
        <v>348</v>
      </c>
      <c r="I151" s="146"/>
      <c r="L151" s="31"/>
      <c r="M151" s="147"/>
      <c r="T151" s="52"/>
      <c r="AT151" s="16" t="s">
        <v>168</v>
      </c>
      <c r="AU151" s="16" t="s">
        <v>82</v>
      </c>
    </row>
    <row r="152" spans="2:65" s="12" customFormat="1" ht="11.25">
      <c r="B152" s="148"/>
      <c r="D152" s="149" t="s">
        <v>170</v>
      </c>
      <c r="E152" s="150" t="s">
        <v>3</v>
      </c>
      <c r="F152" s="151" t="s">
        <v>349</v>
      </c>
      <c r="H152" s="152">
        <v>25.2</v>
      </c>
      <c r="I152" s="153"/>
      <c r="L152" s="148"/>
      <c r="M152" s="154"/>
      <c r="T152" s="155"/>
      <c r="AT152" s="150" t="s">
        <v>170</v>
      </c>
      <c r="AU152" s="150" t="s">
        <v>82</v>
      </c>
      <c r="AV152" s="12" t="s">
        <v>82</v>
      </c>
      <c r="AW152" s="12" t="s">
        <v>32</v>
      </c>
      <c r="AX152" s="12" t="s">
        <v>80</v>
      </c>
      <c r="AY152" s="150" t="s">
        <v>157</v>
      </c>
    </row>
    <row r="153" spans="2:65" s="1" customFormat="1" ht="16.5" customHeight="1">
      <c r="B153" s="130"/>
      <c r="C153" s="131" t="s">
        <v>247</v>
      </c>
      <c r="D153" s="131" t="s">
        <v>161</v>
      </c>
      <c r="E153" s="132" t="s">
        <v>350</v>
      </c>
      <c r="F153" s="133" t="s">
        <v>351</v>
      </c>
      <c r="G153" s="134" t="s">
        <v>206</v>
      </c>
      <c r="H153" s="135">
        <v>25.2</v>
      </c>
      <c r="I153" s="136"/>
      <c r="J153" s="137">
        <f>ROUND(I153*H153,2)</f>
        <v>0</v>
      </c>
      <c r="K153" s="133" t="s">
        <v>165</v>
      </c>
      <c r="L153" s="31"/>
      <c r="M153" s="138" t="s">
        <v>3</v>
      </c>
      <c r="N153" s="139" t="s">
        <v>43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166</v>
      </c>
      <c r="AT153" s="142" t="s">
        <v>161</v>
      </c>
      <c r="AU153" s="142" t="s">
        <v>82</v>
      </c>
      <c r="AY153" s="16" t="s">
        <v>157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80</v>
      </c>
      <c r="BK153" s="143">
        <f>ROUND(I153*H153,2)</f>
        <v>0</v>
      </c>
      <c r="BL153" s="16" t="s">
        <v>166</v>
      </c>
      <c r="BM153" s="142" t="s">
        <v>352</v>
      </c>
    </row>
    <row r="154" spans="2:65" s="1" customFormat="1" ht="11.25">
      <c r="B154" s="31"/>
      <c r="D154" s="144" t="s">
        <v>168</v>
      </c>
      <c r="F154" s="145" t="s">
        <v>353</v>
      </c>
      <c r="I154" s="146"/>
      <c r="L154" s="31"/>
      <c r="M154" s="147"/>
      <c r="T154" s="52"/>
      <c r="AT154" s="16" t="s">
        <v>168</v>
      </c>
      <c r="AU154" s="16" t="s">
        <v>82</v>
      </c>
    </row>
    <row r="155" spans="2:65" s="1" customFormat="1" ht="16.5" customHeight="1">
      <c r="B155" s="130"/>
      <c r="C155" s="131" t="s">
        <v>354</v>
      </c>
      <c r="D155" s="131" t="s">
        <v>161</v>
      </c>
      <c r="E155" s="132" t="s">
        <v>355</v>
      </c>
      <c r="F155" s="133" t="s">
        <v>356</v>
      </c>
      <c r="G155" s="134" t="s">
        <v>213</v>
      </c>
      <c r="H155" s="135">
        <v>11.27</v>
      </c>
      <c r="I155" s="136"/>
      <c r="J155" s="137">
        <f>ROUND(I155*H155,2)</f>
        <v>0</v>
      </c>
      <c r="K155" s="133" t="s">
        <v>165</v>
      </c>
      <c r="L155" s="31"/>
      <c r="M155" s="138" t="s">
        <v>3</v>
      </c>
      <c r="N155" s="139" t="s">
        <v>43</v>
      </c>
      <c r="P155" s="140">
        <f>O155*H155</f>
        <v>0</v>
      </c>
      <c r="Q155" s="140">
        <v>1.0606199999999999</v>
      </c>
      <c r="R155" s="140">
        <f>Q155*H155</f>
        <v>11.953187399999999</v>
      </c>
      <c r="S155" s="140">
        <v>0</v>
      </c>
      <c r="T155" s="141">
        <f>S155*H155</f>
        <v>0</v>
      </c>
      <c r="AR155" s="142" t="s">
        <v>166</v>
      </c>
      <c r="AT155" s="142" t="s">
        <v>161</v>
      </c>
      <c r="AU155" s="142" t="s">
        <v>82</v>
      </c>
      <c r="AY155" s="16" t="s">
        <v>157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80</v>
      </c>
      <c r="BK155" s="143">
        <f>ROUND(I155*H155,2)</f>
        <v>0</v>
      </c>
      <c r="BL155" s="16" t="s">
        <v>166</v>
      </c>
      <c r="BM155" s="142" t="s">
        <v>357</v>
      </c>
    </row>
    <row r="156" spans="2:65" s="1" customFormat="1" ht="11.25">
      <c r="B156" s="31"/>
      <c r="D156" s="144" t="s">
        <v>168</v>
      </c>
      <c r="F156" s="145" t="s">
        <v>358</v>
      </c>
      <c r="I156" s="146"/>
      <c r="L156" s="31"/>
      <c r="M156" s="147"/>
      <c r="T156" s="52"/>
      <c r="AT156" s="16" t="s">
        <v>168</v>
      </c>
      <c r="AU156" s="16" t="s">
        <v>82</v>
      </c>
    </row>
    <row r="157" spans="2:65" s="12" customFormat="1" ht="11.25">
      <c r="B157" s="148"/>
      <c r="D157" s="149" t="s">
        <v>170</v>
      </c>
      <c r="E157" s="150" t="s">
        <v>3</v>
      </c>
      <c r="F157" s="151" t="s">
        <v>359</v>
      </c>
      <c r="H157" s="152">
        <v>11.27</v>
      </c>
      <c r="I157" s="153"/>
      <c r="L157" s="148"/>
      <c r="M157" s="154"/>
      <c r="T157" s="155"/>
      <c r="AT157" s="150" t="s">
        <v>170</v>
      </c>
      <c r="AU157" s="150" t="s">
        <v>82</v>
      </c>
      <c r="AV157" s="12" t="s">
        <v>82</v>
      </c>
      <c r="AW157" s="12" t="s">
        <v>32</v>
      </c>
      <c r="AX157" s="12" t="s">
        <v>80</v>
      </c>
      <c r="AY157" s="150" t="s">
        <v>157</v>
      </c>
    </row>
    <row r="158" spans="2:65" s="1" customFormat="1" ht="16.5" customHeight="1">
      <c r="B158" s="130"/>
      <c r="C158" s="131" t="s">
        <v>360</v>
      </c>
      <c r="D158" s="131" t="s">
        <v>161</v>
      </c>
      <c r="E158" s="132" t="s">
        <v>361</v>
      </c>
      <c r="F158" s="133" t="s">
        <v>362</v>
      </c>
      <c r="G158" s="134" t="s">
        <v>213</v>
      </c>
      <c r="H158" s="135">
        <v>17.558</v>
      </c>
      <c r="I158" s="136"/>
      <c r="J158" s="137">
        <f>ROUND(I158*H158,2)</f>
        <v>0</v>
      </c>
      <c r="K158" s="133" t="s">
        <v>165</v>
      </c>
      <c r="L158" s="31"/>
      <c r="M158" s="138" t="s">
        <v>3</v>
      </c>
      <c r="N158" s="139" t="s">
        <v>43</v>
      </c>
      <c r="P158" s="140">
        <f>O158*H158</f>
        <v>0</v>
      </c>
      <c r="Q158" s="140">
        <v>1.06277</v>
      </c>
      <c r="R158" s="140">
        <f>Q158*H158</f>
        <v>18.660115659999999</v>
      </c>
      <c r="S158" s="140">
        <v>0</v>
      </c>
      <c r="T158" s="141">
        <f>S158*H158</f>
        <v>0</v>
      </c>
      <c r="AR158" s="142" t="s">
        <v>166</v>
      </c>
      <c r="AT158" s="142" t="s">
        <v>161</v>
      </c>
      <c r="AU158" s="142" t="s">
        <v>82</v>
      </c>
      <c r="AY158" s="16" t="s">
        <v>157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80</v>
      </c>
      <c r="BK158" s="143">
        <f>ROUND(I158*H158,2)</f>
        <v>0</v>
      </c>
      <c r="BL158" s="16" t="s">
        <v>166</v>
      </c>
      <c r="BM158" s="142" t="s">
        <v>363</v>
      </c>
    </row>
    <row r="159" spans="2:65" s="1" customFormat="1" ht="11.25">
      <c r="B159" s="31"/>
      <c r="D159" s="144" t="s">
        <v>168</v>
      </c>
      <c r="F159" s="145" t="s">
        <v>364</v>
      </c>
      <c r="I159" s="146"/>
      <c r="L159" s="31"/>
      <c r="M159" s="147"/>
      <c r="T159" s="52"/>
      <c r="AT159" s="16" t="s">
        <v>168</v>
      </c>
      <c r="AU159" s="16" t="s">
        <v>82</v>
      </c>
    </row>
    <row r="160" spans="2:65" s="12" customFormat="1" ht="11.25">
      <c r="B160" s="148"/>
      <c r="D160" s="149" t="s">
        <v>170</v>
      </c>
      <c r="E160" s="150" t="s">
        <v>3</v>
      </c>
      <c r="F160" s="151" t="s">
        <v>365</v>
      </c>
      <c r="H160" s="152">
        <v>3.22</v>
      </c>
      <c r="I160" s="153"/>
      <c r="L160" s="148"/>
      <c r="M160" s="154"/>
      <c r="T160" s="155"/>
      <c r="AT160" s="150" t="s">
        <v>170</v>
      </c>
      <c r="AU160" s="150" t="s">
        <v>82</v>
      </c>
      <c r="AV160" s="12" t="s">
        <v>82</v>
      </c>
      <c r="AW160" s="12" t="s">
        <v>32</v>
      </c>
      <c r="AX160" s="12" t="s">
        <v>72</v>
      </c>
      <c r="AY160" s="150" t="s">
        <v>157</v>
      </c>
    </row>
    <row r="161" spans="2:65" s="12" customFormat="1" ht="11.25">
      <c r="B161" s="148"/>
      <c r="D161" s="149" t="s">
        <v>170</v>
      </c>
      <c r="E161" s="150" t="s">
        <v>3</v>
      </c>
      <c r="F161" s="151" t="s">
        <v>366</v>
      </c>
      <c r="H161" s="152">
        <v>17.558</v>
      </c>
      <c r="I161" s="153"/>
      <c r="L161" s="148"/>
      <c r="M161" s="154"/>
      <c r="T161" s="155"/>
      <c r="AT161" s="150" t="s">
        <v>170</v>
      </c>
      <c r="AU161" s="150" t="s">
        <v>82</v>
      </c>
      <c r="AV161" s="12" t="s">
        <v>82</v>
      </c>
      <c r="AW161" s="12" t="s">
        <v>32</v>
      </c>
      <c r="AX161" s="12" t="s">
        <v>80</v>
      </c>
      <c r="AY161" s="150" t="s">
        <v>157</v>
      </c>
    </row>
    <row r="162" spans="2:65" s="1" customFormat="1" ht="21.75" customHeight="1">
      <c r="B162" s="130"/>
      <c r="C162" s="131" t="s">
        <v>367</v>
      </c>
      <c r="D162" s="131" t="s">
        <v>161</v>
      </c>
      <c r="E162" s="132" t="s">
        <v>368</v>
      </c>
      <c r="F162" s="133" t="s">
        <v>369</v>
      </c>
      <c r="G162" s="134" t="s">
        <v>177</v>
      </c>
      <c r="H162" s="135">
        <v>12.355</v>
      </c>
      <c r="I162" s="136"/>
      <c r="J162" s="137">
        <f>ROUND(I162*H162,2)</f>
        <v>0</v>
      </c>
      <c r="K162" s="133" t="s">
        <v>165</v>
      </c>
      <c r="L162" s="31"/>
      <c r="M162" s="138" t="s">
        <v>3</v>
      </c>
      <c r="N162" s="139" t="s">
        <v>43</v>
      </c>
      <c r="P162" s="140">
        <f>O162*H162</f>
        <v>0</v>
      </c>
      <c r="Q162" s="140">
        <v>2.5018699999999998</v>
      </c>
      <c r="R162" s="140">
        <f>Q162*H162</f>
        <v>30.910603849999998</v>
      </c>
      <c r="S162" s="140">
        <v>0</v>
      </c>
      <c r="T162" s="141">
        <f>S162*H162</f>
        <v>0</v>
      </c>
      <c r="AR162" s="142" t="s">
        <v>166</v>
      </c>
      <c r="AT162" s="142" t="s">
        <v>161</v>
      </c>
      <c r="AU162" s="142" t="s">
        <v>82</v>
      </c>
      <c r="AY162" s="16" t="s">
        <v>157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80</v>
      </c>
      <c r="BK162" s="143">
        <f>ROUND(I162*H162,2)</f>
        <v>0</v>
      </c>
      <c r="BL162" s="16" t="s">
        <v>166</v>
      </c>
      <c r="BM162" s="142" t="s">
        <v>370</v>
      </c>
    </row>
    <row r="163" spans="2:65" s="1" customFormat="1" ht="11.25">
      <c r="B163" s="31"/>
      <c r="D163" s="144" t="s">
        <v>168</v>
      </c>
      <c r="F163" s="145" t="s">
        <v>371</v>
      </c>
      <c r="I163" s="146"/>
      <c r="L163" s="31"/>
      <c r="M163" s="147"/>
      <c r="T163" s="52"/>
      <c r="AT163" s="16" t="s">
        <v>168</v>
      </c>
      <c r="AU163" s="16" t="s">
        <v>82</v>
      </c>
    </row>
    <row r="164" spans="2:65" s="12" customFormat="1" ht="11.25">
      <c r="B164" s="148"/>
      <c r="D164" s="149" t="s">
        <v>170</v>
      </c>
      <c r="E164" s="150" t="s">
        <v>3</v>
      </c>
      <c r="F164" s="151" t="s">
        <v>372</v>
      </c>
      <c r="H164" s="152">
        <v>12.355</v>
      </c>
      <c r="I164" s="153"/>
      <c r="L164" s="148"/>
      <c r="M164" s="154"/>
      <c r="T164" s="155"/>
      <c r="AT164" s="150" t="s">
        <v>170</v>
      </c>
      <c r="AU164" s="150" t="s">
        <v>82</v>
      </c>
      <c r="AV164" s="12" t="s">
        <v>82</v>
      </c>
      <c r="AW164" s="12" t="s">
        <v>32</v>
      </c>
      <c r="AX164" s="12" t="s">
        <v>80</v>
      </c>
      <c r="AY164" s="150" t="s">
        <v>157</v>
      </c>
    </row>
    <row r="165" spans="2:65" s="1" customFormat="1" ht="16.5" customHeight="1">
      <c r="B165" s="130"/>
      <c r="C165" s="131" t="s">
        <v>373</v>
      </c>
      <c r="D165" s="131" t="s">
        <v>161</v>
      </c>
      <c r="E165" s="132" t="s">
        <v>374</v>
      </c>
      <c r="F165" s="133" t="s">
        <v>375</v>
      </c>
      <c r="G165" s="134" t="s">
        <v>206</v>
      </c>
      <c r="H165" s="135">
        <v>13.728</v>
      </c>
      <c r="I165" s="136"/>
      <c r="J165" s="137">
        <f>ROUND(I165*H165,2)</f>
        <v>0</v>
      </c>
      <c r="K165" s="133" t="s">
        <v>165</v>
      </c>
      <c r="L165" s="31"/>
      <c r="M165" s="138" t="s">
        <v>3</v>
      </c>
      <c r="N165" s="139" t="s">
        <v>43</v>
      </c>
      <c r="P165" s="140">
        <f>O165*H165</f>
        <v>0</v>
      </c>
      <c r="Q165" s="140">
        <v>2.6900000000000001E-3</v>
      </c>
      <c r="R165" s="140">
        <f>Q165*H165</f>
        <v>3.6928320000000001E-2</v>
      </c>
      <c r="S165" s="140">
        <v>0</v>
      </c>
      <c r="T165" s="141">
        <f>S165*H165</f>
        <v>0</v>
      </c>
      <c r="AR165" s="142" t="s">
        <v>166</v>
      </c>
      <c r="AT165" s="142" t="s">
        <v>161</v>
      </c>
      <c r="AU165" s="142" t="s">
        <v>82</v>
      </c>
      <c r="AY165" s="16" t="s">
        <v>157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80</v>
      </c>
      <c r="BK165" s="143">
        <f>ROUND(I165*H165,2)</f>
        <v>0</v>
      </c>
      <c r="BL165" s="16" t="s">
        <v>166</v>
      </c>
      <c r="BM165" s="142" t="s">
        <v>376</v>
      </c>
    </row>
    <row r="166" spans="2:65" s="1" customFormat="1" ht="11.25">
      <c r="B166" s="31"/>
      <c r="D166" s="144" t="s">
        <v>168</v>
      </c>
      <c r="F166" s="145" t="s">
        <v>377</v>
      </c>
      <c r="I166" s="146"/>
      <c r="L166" s="31"/>
      <c r="M166" s="147"/>
      <c r="T166" s="52"/>
      <c r="AT166" s="16" t="s">
        <v>168</v>
      </c>
      <c r="AU166" s="16" t="s">
        <v>82</v>
      </c>
    </row>
    <row r="167" spans="2:65" s="12" customFormat="1" ht="11.25">
      <c r="B167" s="148"/>
      <c r="D167" s="149" t="s">
        <v>170</v>
      </c>
      <c r="E167" s="150" t="s">
        <v>3</v>
      </c>
      <c r="F167" s="151" t="s">
        <v>378</v>
      </c>
      <c r="H167" s="152">
        <v>13.728</v>
      </c>
      <c r="I167" s="153"/>
      <c r="L167" s="148"/>
      <c r="M167" s="154"/>
      <c r="T167" s="155"/>
      <c r="AT167" s="150" t="s">
        <v>170</v>
      </c>
      <c r="AU167" s="150" t="s">
        <v>82</v>
      </c>
      <c r="AV167" s="12" t="s">
        <v>82</v>
      </c>
      <c r="AW167" s="12" t="s">
        <v>32</v>
      </c>
      <c r="AX167" s="12" t="s">
        <v>80</v>
      </c>
      <c r="AY167" s="150" t="s">
        <v>157</v>
      </c>
    </row>
    <row r="168" spans="2:65" s="1" customFormat="1" ht="16.5" customHeight="1">
      <c r="B168" s="130"/>
      <c r="C168" s="131" t="s">
        <v>8</v>
      </c>
      <c r="D168" s="131" t="s">
        <v>161</v>
      </c>
      <c r="E168" s="132" t="s">
        <v>379</v>
      </c>
      <c r="F168" s="133" t="s">
        <v>380</v>
      </c>
      <c r="G168" s="134" t="s">
        <v>206</v>
      </c>
      <c r="H168" s="135">
        <v>13.728</v>
      </c>
      <c r="I168" s="136"/>
      <c r="J168" s="137">
        <f>ROUND(I168*H168,2)</f>
        <v>0</v>
      </c>
      <c r="K168" s="133" t="s">
        <v>165</v>
      </c>
      <c r="L168" s="31"/>
      <c r="M168" s="138" t="s">
        <v>3</v>
      </c>
      <c r="N168" s="139" t="s">
        <v>43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166</v>
      </c>
      <c r="AT168" s="142" t="s">
        <v>161</v>
      </c>
      <c r="AU168" s="142" t="s">
        <v>82</v>
      </c>
      <c r="AY168" s="16" t="s">
        <v>157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80</v>
      </c>
      <c r="BK168" s="143">
        <f>ROUND(I168*H168,2)</f>
        <v>0</v>
      </c>
      <c r="BL168" s="16" t="s">
        <v>166</v>
      </c>
      <c r="BM168" s="142" t="s">
        <v>381</v>
      </c>
    </row>
    <row r="169" spans="2:65" s="1" customFormat="1" ht="11.25">
      <c r="B169" s="31"/>
      <c r="D169" s="144" t="s">
        <v>168</v>
      </c>
      <c r="F169" s="145" t="s">
        <v>382</v>
      </c>
      <c r="I169" s="146"/>
      <c r="L169" s="31"/>
      <c r="M169" s="147"/>
      <c r="T169" s="52"/>
      <c r="AT169" s="16" t="s">
        <v>168</v>
      </c>
      <c r="AU169" s="16" t="s">
        <v>82</v>
      </c>
    </row>
    <row r="170" spans="2:65" s="1" customFormat="1" ht="16.5" customHeight="1">
      <c r="B170" s="130"/>
      <c r="C170" s="131" t="s">
        <v>383</v>
      </c>
      <c r="D170" s="131" t="s">
        <v>161</v>
      </c>
      <c r="E170" s="132" t="s">
        <v>384</v>
      </c>
      <c r="F170" s="133" t="s">
        <v>385</v>
      </c>
      <c r="G170" s="134" t="s">
        <v>213</v>
      </c>
      <c r="H170" s="135">
        <v>2.2240000000000002</v>
      </c>
      <c r="I170" s="136"/>
      <c r="J170" s="137">
        <f>ROUND(I170*H170,2)</f>
        <v>0</v>
      </c>
      <c r="K170" s="133" t="s">
        <v>165</v>
      </c>
      <c r="L170" s="31"/>
      <c r="M170" s="138" t="s">
        <v>3</v>
      </c>
      <c r="N170" s="139" t="s">
        <v>43</v>
      </c>
      <c r="P170" s="140">
        <f>O170*H170</f>
        <v>0</v>
      </c>
      <c r="Q170" s="140">
        <v>1.0606199999999999</v>
      </c>
      <c r="R170" s="140">
        <f>Q170*H170</f>
        <v>2.3588188799999998</v>
      </c>
      <c r="S170" s="140">
        <v>0</v>
      </c>
      <c r="T170" s="141">
        <f>S170*H170</f>
        <v>0</v>
      </c>
      <c r="AR170" s="142" t="s">
        <v>166</v>
      </c>
      <c r="AT170" s="142" t="s">
        <v>161</v>
      </c>
      <c r="AU170" s="142" t="s">
        <v>82</v>
      </c>
      <c r="AY170" s="16" t="s">
        <v>157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80</v>
      </c>
      <c r="BK170" s="143">
        <f>ROUND(I170*H170,2)</f>
        <v>0</v>
      </c>
      <c r="BL170" s="16" t="s">
        <v>166</v>
      </c>
      <c r="BM170" s="142" t="s">
        <v>386</v>
      </c>
    </row>
    <row r="171" spans="2:65" s="1" customFormat="1" ht="11.25">
      <c r="B171" s="31"/>
      <c r="D171" s="144" t="s">
        <v>168</v>
      </c>
      <c r="F171" s="145" t="s">
        <v>387</v>
      </c>
      <c r="I171" s="146"/>
      <c r="L171" s="31"/>
      <c r="M171" s="147"/>
      <c r="T171" s="52"/>
      <c r="AT171" s="16" t="s">
        <v>168</v>
      </c>
      <c r="AU171" s="16" t="s">
        <v>82</v>
      </c>
    </row>
    <row r="172" spans="2:65" s="12" customFormat="1" ht="11.25">
      <c r="B172" s="148"/>
      <c r="D172" s="149" t="s">
        <v>170</v>
      </c>
      <c r="E172" s="150" t="s">
        <v>3</v>
      </c>
      <c r="F172" s="151" t="s">
        <v>388</v>
      </c>
      <c r="H172" s="152">
        <v>2.2240000000000002</v>
      </c>
      <c r="I172" s="153"/>
      <c r="L172" s="148"/>
      <c r="M172" s="154"/>
      <c r="T172" s="155"/>
      <c r="AT172" s="150" t="s">
        <v>170</v>
      </c>
      <c r="AU172" s="150" t="s">
        <v>82</v>
      </c>
      <c r="AV172" s="12" t="s">
        <v>82</v>
      </c>
      <c r="AW172" s="12" t="s">
        <v>32</v>
      </c>
      <c r="AX172" s="12" t="s">
        <v>80</v>
      </c>
      <c r="AY172" s="150" t="s">
        <v>157</v>
      </c>
    </row>
    <row r="173" spans="2:65" s="1" customFormat="1" ht="21.75" customHeight="1">
      <c r="B173" s="130"/>
      <c r="C173" s="131" t="s">
        <v>389</v>
      </c>
      <c r="D173" s="131" t="s">
        <v>161</v>
      </c>
      <c r="E173" s="132" t="s">
        <v>390</v>
      </c>
      <c r="F173" s="133" t="s">
        <v>391</v>
      </c>
      <c r="G173" s="134" t="s">
        <v>177</v>
      </c>
      <c r="H173" s="135">
        <v>39.630000000000003</v>
      </c>
      <c r="I173" s="136"/>
      <c r="J173" s="137">
        <f>ROUND(I173*H173,2)</f>
        <v>0</v>
      </c>
      <c r="K173" s="133" t="s">
        <v>165</v>
      </c>
      <c r="L173" s="31"/>
      <c r="M173" s="138" t="s">
        <v>3</v>
      </c>
      <c r="N173" s="139" t="s">
        <v>43</v>
      </c>
      <c r="P173" s="140">
        <f>O173*H173</f>
        <v>0</v>
      </c>
      <c r="Q173" s="140">
        <v>2.5018699999999998</v>
      </c>
      <c r="R173" s="140">
        <f>Q173*H173</f>
        <v>99.149108099999992</v>
      </c>
      <c r="S173" s="140">
        <v>0</v>
      </c>
      <c r="T173" s="141">
        <f>S173*H173</f>
        <v>0</v>
      </c>
      <c r="AR173" s="142" t="s">
        <v>166</v>
      </c>
      <c r="AT173" s="142" t="s">
        <v>161</v>
      </c>
      <c r="AU173" s="142" t="s">
        <v>82</v>
      </c>
      <c r="AY173" s="16" t="s">
        <v>157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80</v>
      </c>
      <c r="BK173" s="143">
        <f>ROUND(I173*H173,2)</f>
        <v>0</v>
      </c>
      <c r="BL173" s="16" t="s">
        <v>166</v>
      </c>
      <c r="BM173" s="142" t="s">
        <v>392</v>
      </c>
    </row>
    <row r="174" spans="2:65" s="1" customFormat="1" ht="11.25">
      <c r="B174" s="31"/>
      <c r="D174" s="144" t="s">
        <v>168</v>
      </c>
      <c r="F174" s="145" t="s">
        <v>393</v>
      </c>
      <c r="I174" s="146"/>
      <c r="L174" s="31"/>
      <c r="M174" s="147"/>
      <c r="T174" s="52"/>
      <c r="AT174" s="16" t="s">
        <v>168</v>
      </c>
      <c r="AU174" s="16" t="s">
        <v>82</v>
      </c>
    </row>
    <row r="175" spans="2:65" s="12" customFormat="1" ht="11.25">
      <c r="B175" s="148"/>
      <c r="D175" s="149" t="s">
        <v>170</v>
      </c>
      <c r="E175" s="150" t="s">
        <v>3</v>
      </c>
      <c r="F175" s="151" t="s">
        <v>394</v>
      </c>
      <c r="H175" s="152">
        <v>39.630000000000003</v>
      </c>
      <c r="I175" s="153"/>
      <c r="L175" s="148"/>
      <c r="M175" s="154"/>
      <c r="T175" s="155"/>
      <c r="AT175" s="150" t="s">
        <v>170</v>
      </c>
      <c r="AU175" s="150" t="s">
        <v>82</v>
      </c>
      <c r="AV175" s="12" t="s">
        <v>82</v>
      </c>
      <c r="AW175" s="12" t="s">
        <v>32</v>
      </c>
      <c r="AX175" s="12" t="s">
        <v>80</v>
      </c>
      <c r="AY175" s="150" t="s">
        <v>157</v>
      </c>
    </row>
    <row r="176" spans="2:65" s="1" customFormat="1" ht="16.5" customHeight="1">
      <c r="B176" s="130"/>
      <c r="C176" s="131" t="s">
        <v>395</v>
      </c>
      <c r="D176" s="131" t="s">
        <v>161</v>
      </c>
      <c r="E176" s="132" t="s">
        <v>396</v>
      </c>
      <c r="F176" s="133" t="s">
        <v>397</v>
      </c>
      <c r="G176" s="134" t="s">
        <v>206</v>
      </c>
      <c r="H176" s="135">
        <v>73.2</v>
      </c>
      <c r="I176" s="136"/>
      <c r="J176" s="137">
        <f>ROUND(I176*H176,2)</f>
        <v>0</v>
      </c>
      <c r="K176" s="133" t="s">
        <v>165</v>
      </c>
      <c r="L176" s="31"/>
      <c r="M176" s="138" t="s">
        <v>3</v>
      </c>
      <c r="N176" s="139" t="s">
        <v>43</v>
      </c>
      <c r="P176" s="140">
        <f>O176*H176</f>
        <v>0</v>
      </c>
      <c r="Q176" s="140">
        <v>2.64E-3</v>
      </c>
      <c r="R176" s="140">
        <f>Q176*H176</f>
        <v>0.193248</v>
      </c>
      <c r="S176" s="140">
        <v>0</v>
      </c>
      <c r="T176" s="141">
        <f>S176*H176</f>
        <v>0</v>
      </c>
      <c r="AR176" s="142" t="s">
        <v>166</v>
      </c>
      <c r="AT176" s="142" t="s">
        <v>161</v>
      </c>
      <c r="AU176" s="142" t="s">
        <v>82</v>
      </c>
      <c r="AY176" s="16" t="s">
        <v>157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80</v>
      </c>
      <c r="BK176" s="143">
        <f>ROUND(I176*H176,2)</f>
        <v>0</v>
      </c>
      <c r="BL176" s="16" t="s">
        <v>166</v>
      </c>
      <c r="BM176" s="142" t="s">
        <v>398</v>
      </c>
    </row>
    <row r="177" spans="2:65" s="1" customFormat="1" ht="11.25">
      <c r="B177" s="31"/>
      <c r="D177" s="144" t="s">
        <v>168</v>
      </c>
      <c r="F177" s="145" t="s">
        <v>399</v>
      </c>
      <c r="I177" s="146"/>
      <c r="L177" s="31"/>
      <c r="M177" s="147"/>
      <c r="T177" s="52"/>
      <c r="AT177" s="16" t="s">
        <v>168</v>
      </c>
      <c r="AU177" s="16" t="s">
        <v>82</v>
      </c>
    </row>
    <row r="178" spans="2:65" s="12" customFormat="1" ht="11.25">
      <c r="B178" s="148"/>
      <c r="D178" s="149" t="s">
        <v>170</v>
      </c>
      <c r="E178" s="150" t="s">
        <v>3</v>
      </c>
      <c r="F178" s="151" t="s">
        <v>400</v>
      </c>
      <c r="H178" s="152">
        <v>73.2</v>
      </c>
      <c r="I178" s="153"/>
      <c r="L178" s="148"/>
      <c r="M178" s="154"/>
      <c r="T178" s="155"/>
      <c r="AT178" s="150" t="s">
        <v>170</v>
      </c>
      <c r="AU178" s="150" t="s">
        <v>82</v>
      </c>
      <c r="AV178" s="12" t="s">
        <v>82</v>
      </c>
      <c r="AW178" s="12" t="s">
        <v>32</v>
      </c>
      <c r="AX178" s="12" t="s">
        <v>80</v>
      </c>
      <c r="AY178" s="150" t="s">
        <v>157</v>
      </c>
    </row>
    <row r="179" spans="2:65" s="1" customFormat="1" ht="16.5" customHeight="1">
      <c r="B179" s="130"/>
      <c r="C179" s="131" t="s">
        <v>401</v>
      </c>
      <c r="D179" s="131" t="s">
        <v>161</v>
      </c>
      <c r="E179" s="132" t="s">
        <v>402</v>
      </c>
      <c r="F179" s="133" t="s">
        <v>403</v>
      </c>
      <c r="G179" s="134" t="s">
        <v>206</v>
      </c>
      <c r="H179" s="135">
        <v>73.2</v>
      </c>
      <c r="I179" s="136"/>
      <c r="J179" s="137">
        <f>ROUND(I179*H179,2)</f>
        <v>0</v>
      </c>
      <c r="K179" s="133" t="s">
        <v>165</v>
      </c>
      <c r="L179" s="31"/>
      <c r="M179" s="138" t="s">
        <v>3</v>
      </c>
      <c r="N179" s="139" t="s">
        <v>43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166</v>
      </c>
      <c r="AT179" s="142" t="s">
        <v>161</v>
      </c>
      <c r="AU179" s="142" t="s">
        <v>82</v>
      </c>
      <c r="AY179" s="16" t="s">
        <v>157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80</v>
      </c>
      <c r="BK179" s="143">
        <f>ROUND(I179*H179,2)</f>
        <v>0</v>
      </c>
      <c r="BL179" s="16" t="s">
        <v>166</v>
      </c>
      <c r="BM179" s="142" t="s">
        <v>404</v>
      </c>
    </row>
    <row r="180" spans="2:65" s="1" customFormat="1" ht="11.25">
      <c r="B180" s="31"/>
      <c r="D180" s="144" t="s">
        <v>168</v>
      </c>
      <c r="F180" s="145" t="s">
        <v>405</v>
      </c>
      <c r="I180" s="146"/>
      <c r="L180" s="31"/>
      <c r="M180" s="147"/>
      <c r="T180" s="52"/>
      <c r="AT180" s="16" t="s">
        <v>168</v>
      </c>
      <c r="AU180" s="16" t="s">
        <v>82</v>
      </c>
    </row>
    <row r="181" spans="2:65" s="1" customFormat="1" ht="16.5" customHeight="1">
      <c r="B181" s="130"/>
      <c r="C181" s="131" t="s">
        <v>406</v>
      </c>
      <c r="D181" s="131" t="s">
        <v>161</v>
      </c>
      <c r="E181" s="132" t="s">
        <v>407</v>
      </c>
      <c r="F181" s="133" t="s">
        <v>408</v>
      </c>
      <c r="G181" s="134" t="s">
        <v>213</v>
      </c>
      <c r="H181" s="135">
        <v>5.548</v>
      </c>
      <c r="I181" s="136"/>
      <c r="J181" s="137">
        <f>ROUND(I181*H181,2)</f>
        <v>0</v>
      </c>
      <c r="K181" s="133" t="s">
        <v>165</v>
      </c>
      <c r="L181" s="31"/>
      <c r="M181" s="138" t="s">
        <v>3</v>
      </c>
      <c r="N181" s="139" t="s">
        <v>43</v>
      </c>
      <c r="P181" s="140">
        <f>O181*H181</f>
        <v>0</v>
      </c>
      <c r="Q181" s="140">
        <v>1.0606199999999999</v>
      </c>
      <c r="R181" s="140">
        <f>Q181*H181</f>
        <v>5.8843197599999995</v>
      </c>
      <c r="S181" s="140">
        <v>0</v>
      </c>
      <c r="T181" s="141">
        <f>S181*H181</f>
        <v>0</v>
      </c>
      <c r="AR181" s="142" t="s">
        <v>166</v>
      </c>
      <c r="AT181" s="142" t="s">
        <v>161</v>
      </c>
      <c r="AU181" s="142" t="s">
        <v>82</v>
      </c>
      <c r="AY181" s="16" t="s">
        <v>157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80</v>
      </c>
      <c r="BK181" s="143">
        <f>ROUND(I181*H181,2)</f>
        <v>0</v>
      </c>
      <c r="BL181" s="16" t="s">
        <v>166</v>
      </c>
      <c r="BM181" s="142" t="s">
        <v>409</v>
      </c>
    </row>
    <row r="182" spans="2:65" s="1" customFormat="1" ht="11.25">
      <c r="B182" s="31"/>
      <c r="D182" s="144" t="s">
        <v>168</v>
      </c>
      <c r="F182" s="145" t="s">
        <v>410</v>
      </c>
      <c r="I182" s="146"/>
      <c r="L182" s="31"/>
      <c r="M182" s="147"/>
      <c r="T182" s="52"/>
      <c r="AT182" s="16" t="s">
        <v>168</v>
      </c>
      <c r="AU182" s="16" t="s">
        <v>82</v>
      </c>
    </row>
    <row r="183" spans="2:65" s="12" customFormat="1" ht="11.25">
      <c r="B183" s="148"/>
      <c r="D183" s="149" t="s">
        <v>170</v>
      </c>
      <c r="E183" s="150" t="s">
        <v>3</v>
      </c>
      <c r="F183" s="151" t="s">
        <v>411</v>
      </c>
      <c r="H183" s="152">
        <v>5.548</v>
      </c>
      <c r="I183" s="153"/>
      <c r="L183" s="148"/>
      <c r="M183" s="154"/>
      <c r="T183" s="155"/>
      <c r="AT183" s="150" t="s">
        <v>170</v>
      </c>
      <c r="AU183" s="150" t="s">
        <v>82</v>
      </c>
      <c r="AV183" s="12" t="s">
        <v>82</v>
      </c>
      <c r="AW183" s="12" t="s">
        <v>32</v>
      </c>
      <c r="AX183" s="12" t="s">
        <v>80</v>
      </c>
      <c r="AY183" s="150" t="s">
        <v>157</v>
      </c>
    </row>
    <row r="184" spans="2:65" s="1" customFormat="1" ht="16.5" customHeight="1">
      <c r="B184" s="130"/>
      <c r="C184" s="131" t="s">
        <v>412</v>
      </c>
      <c r="D184" s="131" t="s">
        <v>161</v>
      </c>
      <c r="E184" s="132" t="s">
        <v>413</v>
      </c>
      <c r="F184" s="133" t="s">
        <v>414</v>
      </c>
      <c r="G184" s="134" t="s">
        <v>213</v>
      </c>
      <c r="H184" s="135">
        <v>1.585</v>
      </c>
      <c r="I184" s="136"/>
      <c r="J184" s="137">
        <f>ROUND(I184*H184,2)</f>
        <v>0</v>
      </c>
      <c r="K184" s="133" t="s">
        <v>165</v>
      </c>
      <c r="L184" s="31"/>
      <c r="M184" s="138" t="s">
        <v>3</v>
      </c>
      <c r="N184" s="139" t="s">
        <v>43</v>
      </c>
      <c r="P184" s="140">
        <f>O184*H184</f>
        <v>0</v>
      </c>
      <c r="Q184" s="140">
        <v>1.06277</v>
      </c>
      <c r="R184" s="140">
        <f>Q184*H184</f>
        <v>1.68449045</v>
      </c>
      <c r="S184" s="140">
        <v>0</v>
      </c>
      <c r="T184" s="141">
        <f>S184*H184</f>
        <v>0</v>
      </c>
      <c r="AR184" s="142" t="s">
        <v>166</v>
      </c>
      <c r="AT184" s="142" t="s">
        <v>161</v>
      </c>
      <c r="AU184" s="142" t="s">
        <v>82</v>
      </c>
      <c r="AY184" s="16" t="s">
        <v>157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80</v>
      </c>
      <c r="BK184" s="143">
        <f>ROUND(I184*H184,2)</f>
        <v>0</v>
      </c>
      <c r="BL184" s="16" t="s">
        <v>166</v>
      </c>
      <c r="BM184" s="142" t="s">
        <v>415</v>
      </c>
    </row>
    <row r="185" spans="2:65" s="1" customFormat="1" ht="11.25">
      <c r="B185" s="31"/>
      <c r="D185" s="144" t="s">
        <v>168</v>
      </c>
      <c r="F185" s="145" t="s">
        <v>416</v>
      </c>
      <c r="I185" s="146"/>
      <c r="L185" s="31"/>
      <c r="M185" s="147"/>
      <c r="T185" s="52"/>
      <c r="AT185" s="16" t="s">
        <v>168</v>
      </c>
      <c r="AU185" s="16" t="s">
        <v>82</v>
      </c>
    </row>
    <row r="186" spans="2:65" s="12" customFormat="1" ht="11.25">
      <c r="B186" s="148"/>
      <c r="D186" s="149" t="s">
        <v>170</v>
      </c>
      <c r="E186" s="150" t="s">
        <v>3</v>
      </c>
      <c r="F186" s="151" t="s">
        <v>417</v>
      </c>
      <c r="H186" s="152">
        <v>1.585</v>
      </c>
      <c r="I186" s="153"/>
      <c r="L186" s="148"/>
      <c r="M186" s="154"/>
      <c r="T186" s="155"/>
      <c r="AT186" s="150" t="s">
        <v>170</v>
      </c>
      <c r="AU186" s="150" t="s">
        <v>82</v>
      </c>
      <c r="AV186" s="12" t="s">
        <v>82</v>
      </c>
      <c r="AW186" s="12" t="s">
        <v>32</v>
      </c>
      <c r="AX186" s="12" t="s">
        <v>80</v>
      </c>
      <c r="AY186" s="150" t="s">
        <v>157</v>
      </c>
    </row>
    <row r="187" spans="2:65" s="1" customFormat="1" ht="24.2" customHeight="1">
      <c r="B187" s="130"/>
      <c r="C187" s="131" t="s">
        <v>418</v>
      </c>
      <c r="D187" s="131" t="s">
        <v>161</v>
      </c>
      <c r="E187" s="132" t="s">
        <v>419</v>
      </c>
      <c r="F187" s="133" t="s">
        <v>420</v>
      </c>
      <c r="G187" s="134" t="s">
        <v>206</v>
      </c>
      <c r="H187" s="135">
        <v>123.25</v>
      </c>
      <c r="I187" s="136"/>
      <c r="J187" s="137">
        <f>ROUND(I187*H187,2)</f>
        <v>0</v>
      </c>
      <c r="K187" s="133" t="s">
        <v>165</v>
      </c>
      <c r="L187" s="31"/>
      <c r="M187" s="138" t="s">
        <v>3</v>
      </c>
      <c r="N187" s="139" t="s">
        <v>43</v>
      </c>
      <c r="P187" s="140">
        <f>O187*H187</f>
        <v>0</v>
      </c>
      <c r="Q187" s="140">
        <v>1.2381500000000001</v>
      </c>
      <c r="R187" s="140">
        <f>Q187*H187</f>
        <v>152.60198750000001</v>
      </c>
      <c r="S187" s="140">
        <v>0</v>
      </c>
      <c r="T187" s="141">
        <f>S187*H187</f>
        <v>0</v>
      </c>
      <c r="AR187" s="142" t="s">
        <v>166</v>
      </c>
      <c r="AT187" s="142" t="s">
        <v>161</v>
      </c>
      <c r="AU187" s="142" t="s">
        <v>82</v>
      </c>
      <c r="AY187" s="16" t="s">
        <v>157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80</v>
      </c>
      <c r="BK187" s="143">
        <f>ROUND(I187*H187,2)</f>
        <v>0</v>
      </c>
      <c r="BL187" s="16" t="s">
        <v>166</v>
      </c>
      <c r="BM187" s="142" t="s">
        <v>421</v>
      </c>
    </row>
    <row r="188" spans="2:65" s="1" customFormat="1" ht="11.25">
      <c r="B188" s="31"/>
      <c r="D188" s="144" t="s">
        <v>168</v>
      </c>
      <c r="F188" s="145" t="s">
        <v>422</v>
      </c>
      <c r="I188" s="146"/>
      <c r="L188" s="31"/>
      <c r="M188" s="147"/>
      <c r="T188" s="52"/>
      <c r="AT188" s="16" t="s">
        <v>168</v>
      </c>
      <c r="AU188" s="16" t="s">
        <v>82</v>
      </c>
    </row>
    <row r="189" spans="2:65" s="12" customFormat="1" ht="11.25">
      <c r="B189" s="148"/>
      <c r="D189" s="149" t="s">
        <v>170</v>
      </c>
      <c r="E189" s="150" t="s">
        <v>3</v>
      </c>
      <c r="F189" s="151" t="s">
        <v>423</v>
      </c>
      <c r="H189" s="152">
        <v>81.25</v>
      </c>
      <c r="I189" s="153"/>
      <c r="L189" s="148"/>
      <c r="M189" s="154"/>
      <c r="T189" s="155"/>
      <c r="AT189" s="150" t="s">
        <v>170</v>
      </c>
      <c r="AU189" s="150" t="s">
        <v>82</v>
      </c>
      <c r="AV189" s="12" t="s">
        <v>82</v>
      </c>
      <c r="AW189" s="12" t="s">
        <v>32</v>
      </c>
      <c r="AX189" s="12" t="s">
        <v>72</v>
      </c>
      <c r="AY189" s="150" t="s">
        <v>157</v>
      </c>
    </row>
    <row r="190" spans="2:65" s="12" customFormat="1" ht="11.25">
      <c r="B190" s="148"/>
      <c r="D190" s="149" t="s">
        <v>170</v>
      </c>
      <c r="E190" s="150" t="s">
        <v>3</v>
      </c>
      <c r="F190" s="151" t="s">
        <v>424</v>
      </c>
      <c r="H190" s="152">
        <v>42</v>
      </c>
      <c r="I190" s="153"/>
      <c r="L190" s="148"/>
      <c r="M190" s="154"/>
      <c r="T190" s="155"/>
      <c r="AT190" s="150" t="s">
        <v>170</v>
      </c>
      <c r="AU190" s="150" t="s">
        <v>82</v>
      </c>
      <c r="AV190" s="12" t="s">
        <v>82</v>
      </c>
      <c r="AW190" s="12" t="s">
        <v>32</v>
      </c>
      <c r="AX190" s="12" t="s">
        <v>72</v>
      </c>
      <c r="AY190" s="150" t="s">
        <v>157</v>
      </c>
    </row>
    <row r="191" spans="2:65" s="13" customFormat="1" ht="11.25">
      <c r="B191" s="156"/>
      <c r="D191" s="149" t="s">
        <v>170</v>
      </c>
      <c r="E191" s="157" t="s">
        <v>3</v>
      </c>
      <c r="F191" s="158" t="s">
        <v>182</v>
      </c>
      <c r="H191" s="159">
        <v>123.25</v>
      </c>
      <c r="I191" s="160"/>
      <c r="L191" s="156"/>
      <c r="M191" s="161"/>
      <c r="T191" s="162"/>
      <c r="AT191" s="157" t="s">
        <v>170</v>
      </c>
      <c r="AU191" s="157" t="s">
        <v>82</v>
      </c>
      <c r="AV191" s="13" t="s">
        <v>166</v>
      </c>
      <c r="AW191" s="13" t="s">
        <v>32</v>
      </c>
      <c r="AX191" s="13" t="s">
        <v>80</v>
      </c>
      <c r="AY191" s="157" t="s">
        <v>157</v>
      </c>
    </row>
    <row r="192" spans="2:65" s="1" customFormat="1" ht="16.5" customHeight="1">
      <c r="B192" s="130"/>
      <c r="C192" s="131" t="s">
        <v>425</v>
      </c>
      <c r="D192" s="131" t="s">
        <v>161</v>
      </c>
      <c r="E192" s="132" t="s">
        <v>426</v>
      </c>
      <c r="F192" s="133" t="s">
        <v>427</v>
      </c>
      <c r="G192" s="134" t="s">
        <v>177</v>
      </c>
      <c r="H192" s="135">
        <v>65.536000000000001</v>
      </c>
      <c r="I192" s="136"/>
      <c r="J192" s="137">
        <f>ROUND(I192*H192,2)</f>
        <v>0</v>
      </c>
      <c r="K192" s="133" t="s">
        <v>165</v>
      </c>
      <c r="L192" s="31"/>
      <c r="M192" s="138" t="s">
        <v>3</v>
      </c>
      <c r="N192" s="139" t="s">
        <v>43</v>
      </c>
      <c r="P192" s="140">
        <f>O192*H192</f>
        <v>0</v>
      </c>
      <c r="Q192" s="140">
        <v>2.5234999999999999</v>
      </c>
      <c r="R192" s="140">
        <f>Q192*H192</f>
        <v>165.38009599999998</v>
      </c>
      <c r="S192" s="140">
        <v>0</v>
      </c>
      <c r="T192" s="141">
        <f>S192*H192</f>
        <v>0</v>
      </c>
      <c r="AR192" s="142" t="s">
        <v>166</v>
      </c>
      <c r="AT192" s="142" t="s">
        <v>161</v>
      </c>
      <c r="AU192" s="142" t="s">
        <v>82</v>
      </c>
      <c r="AY192" s="16" t="s">
        <v>157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80</v>
      </c>
      <c r="BK192" s="143">
        <f>ROUND(I192*H192,2)</f>
        <v>0</v>
      </c>
      <c r="BL192" s="16" t="s">
        <v>166</v>
      </c>
      <c r="BM192" s="142" t="s">
        <v>428</v>
      </c>
    </row>
    <row r="193" spans="2:65" s="1" customFormat="1" ht="11.25">
      <c r="B193" s="31"/>
      <c r="D193" s="144" t="s">
        <v>168</v>
      </c>
      <c r="F193" s="145" t="s">
        <v>429</v>
      </c>
      <c r="I193" s="146"/>
      <c r="L193" s="31"/>
      <c r="M193" s="147"/>
      <c r="T193" s="52"/>
      <c r="AT193" s="16" t="s">
        <v>168</v>
      </c>
      <c r="AU193" s="16" t="s">
        <v>82</v>
      </c>
    </row>
    <row r="194" spans="2:65" s="12" customFormat="1" ht="11.25">
      <c r="B194" s="148"/>
      <c r="D194" s="149" t="s">
        <v>170</v>
      </c>
      <c r="E194" s="150" t="s">
        <v>3</v>
      </c>
      <c r="F194" s="151" t="s">
        <v>430</v>
      </c>
      <c r="H194" s="152">
        <v>65.536000000000001</v>
      </c>
      <c r="I194" s="153"/>
      <c r="L194" s="148"/>
      <c r="M194" s="154"/>
      <c r="T194" s="155"/>
      <c r="AT194" s="150" t="s">
        <v>170</v>
      </c>
      <c r="AU194" s="150" t="s">
        <v>82</v>
      </c>
      <c r="AV194" s="12" t="s">
        <v>82</v>
      </c>
      <c r="AW194" s="12" t="s">
        <v>32</v>
      </c>
      <c r="AX194" s="12" t="s">
        <v>80</v>
      </c>
      <c r="AY194" s="150" t="s">
        <v>157</v>
      </c>
    </row>
    <row r="195" spans="2:65" s="1" customFormat="1" ht="16.5" customHeight="1">
      <c r="B195" s="130"/>
      <c r="C195" s="131" t="s">
        <v>431</v>
      </c>
      <c r="D195" s="131" t="s">
        <v>161</v>
      </c>
      <c r="E195" s="132" t="s">
        <v>432</v>
      </c>
      <c r="F195" s="133" t="s">
        <v>433</v>
      </c>
      <c r="G195" s="134" t="s">
        <v>206</v>
      </c>
      <c r="H195" s="135">
        <v>411.93900000000002</v>
      </c>
      <c r="I195" s="136"/>
      <c r="J195" s="137">
        <f>ROUND(I195*H195,2)</f>
        <v>0</v>
      </c>
      <c r="K195" s="133" t="s">
        <v>165</v>
      </c>
      <c r="L195" s="31"/>
      <c r="M195" s="138" t="s">
        <v>3</v>
      </c>
      <c r="N195" s="139" t="s">
        <v>43</v>
      </c>
      <c r="P195" s="140">
        <f>O195*H195</f>
        <v>0</v>
      </c>
      <c r="Q195" s="140">
        <v>2.7499999999999998E-3</v>
      </c>
      <c r="R195" s="140">
        <f>Q195*H195</f>
        <v>1.1328322500000001</v>
      </c>
      <c r="S195" s="140">
        <v>0</v>
      </c>
      <c r="T195" s="141">
        <f>S195*H195</f>
        <v>0</v>
      </c>
      <c r="AR195" s="142" t="s">
        <v>166</v>
      </c>
      <c r="AT195" s="142" t="s">
        <v>161</v>
      </c>
      <c r="AU195" s="142" t="s">
        <v>82</v>
      </c>
      <c r="AY195" s="16" t="s">
        <v>157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80</v>
      </c>
      <c r="BK195" s="143">
        <f>ROUND(I195*H195,2)</f>
        <v>0</v>
      </c>
      <c r="BL195" s="16" t="s">
        <v>166</v>
      </c>
      <c r="BM195" s="142" t="s">
        <v>434</v>
      </c>
    </row>
    <row r="196" spans="2:65" s="1" customFormat="1" ht="11.25">
      <c r="B196" s="31"/>
      <c r="D196" s="144" t="s">
        <v>168</v>
      </c>
      <c r="F196" s="145" t="s">
        <v>435</v>
      </c>
      <c r="I196" s="146"/>
      <c r="L196" s="31"/>
      <c r="M196" s="147"/>
      <c r="T196" s="52"/>
      <c r="AT196" s="16" t="s">
        <v>168</v>
      </c>
      <c r="AU196" s="16" t="s">
        <v>82</v>
      </c>
    </row>
    <row r="197" spans="2:65" s="12" customFormat="1" ht="11.25">
      <c r="B197" s="148"/>
      <c r="D197" s="149" t="s">
        <v>170</v>
      </c>
      <c r="E197" s="150" t="s">
        <v>3</v>
      </c>
      <c r="F197" s="151" t="s">
        <v>436</v>
      </c>
      <c r="H197" s="152">
        <v>411.93900000000002</v>
      </c>
      <c r="I197" s="153"/>
      <c r="L197" s="148"/>
      <c r="M197" s="154"/>
      <c r="T197" s="155"/>
      <c r="AT197" s="150" t="s">
        <v>170</v>
      </c>
      <c r="AU197" s="150" t="s">
        <v>82</v>
      </c>
      <c r="AV197" s="12" t="s">
        <v>82</v>
      </c>
      <c r="AW197" s="12" t="s">
        <v>32</v>
      </c>
      <c r="AX197" s="12" t="s">
        <v>80</v>
      </c>
      <c r="AY197" s="150" t="s">
        <v>157</v>
      </c>
    </row>
    <row r="198" spans="2:65" s="1" customFormat="1" ht="16.5" customHeight="1">
      <c r="B198" s="130"/>
      <c r="C198" s="131" t="s">
        <v>437</v>
      </c>
      <c r="D198" s="131" t="s">
        <v>161</v>
      </c>
      <c r="E198" s="132" t="s">
        <v>438</v>
      </c>
      <c r="F198" s="133" t="s">
        <v>439</v>
      </c>
      <c r="G198" s="134" t="s">
        <v>206</v>
      </c>
      <c r="H198" s="135">
        <v>411.93900000000002</v>
      </c>
      <c r="I198" s="136"/>
      <c r="J198" s="137">
        <f>ROUND(I198*H198,2)</f>
        <v>0</v>
      </c>
      <c r="K198" s="133" t="s">
        <v>165</v>
      </c>
      <c r="L198" s="31"/>
      <c r="M198" s="138" t="s">
        <v>3</v>
      </c>
      <c r="N198" s="139" t="s">
        <v>43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166</v>
      </c>
      <c r="AT198" s="142" t="s">
        <v>161</v>
      </c>
      <c r="AU198" s="142" t="s">
        <v>82</v>
      </c>
      <c r="AY198" s="16" t="s">
        <v>157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6" t="s">
        <v>80</v>
      </c>
      <c r="BK198" s="143">
        <f>ROUND(I198*H198,2)</f>
        <v>0</v>
      </c>
      <c r="BL198" s="16" t="s">
        <v>166</v>
      </c>
      <c r="BM198" s="142" t="s">
        <v>440</v>
      </c>
    </row>
    <row r="199" spans="2:65" s="1" customFormat="1" ht="11.25">
      <c r="B199" s="31"/>
      <c r="D199" s="144" t="s">
        <v>168</v>
      </c>
      <c r="F199" s="145" t="s">
        <v>441</v>
      </c>
      <c r="I199" s="146"/>
      <c r="L199" s="31"/>
      <c r="M199" s="147"/>
      <c r="T199" s="52"/>
      <c r="AT199" s="16" t="s">
        <v>168</v>
      </c>
      <c r="AU199" s="16" t="s">
        <v>82</v>
      </c>
    </row>
    <row r="200" spans="2:65" s="1" customFormat="1" ht="33" customHeight="1">
      <c r="B200" s="130"/>
      <c r="C200" s="131" t="s">
        <v>442</v>
      </c>
      <c r="D200" s="131" t="s">
        <v>161</v>
      </c>
      <c r="E200" s="132" t="s">
        <v>443</v>
      </c>
      <c r="F200" s="133" t="s">
        <v>444</v>
      </c>
      <c r="G200" s="134" t="s">
        <v>213</v>
      </c>
      <c r="H200" s="135">
        <v>15.978999999999999</v>
      </c>
      <c r="I200" s="136"/>
      <c r="J200" s="137">
        <f>ROUND(I200*H200,2)</f>
        <v>0</v>
      </c>
      <c r="K200" s="133" t="s">
        <v>165</v>
      </c>
      <c r="L200" s="31"/>
      <c r="M200" s="138" t="s">
        <v>3</v>
      </c>
      <c r="N200" s="139" t="s">
        <v>43</v>
      </c>
      <c r="P200" s="140">
        <f>O200*H200</f>
        <v>0</v>
      </c>
      <c r="Q200" s="140">
        <v>1.0593999999999999</v>
      </c>
      <c r="R200" s="140">
        <f>Q200*H200</f>
        <v>16.928152599999997</v>
      </c>
      <c r="S200" s="140">
        <v>0</v>
      </c>
      <c r="T200" s="141">
        <f>S200*H200</f>
        <v>0</v>
      </c>
      <c r="AR200" s="142" t="s">
        <v>166</v>
      </c>
      <c r="AT200" s="142" t="s">
        <v>161</v>
      </c>
      <c r="AU200" s="142" t="s">
        <v>82</v>
      </c>
      <c r="AY200" s="16" t="s">
        <v>157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80</v>
      </c>
      <c r="BK200" s="143">
        <f>ROUND(I200*H200,2)</f>
        <v>0</v>
      </c>
      <c r="BL200" s="16" t="s">
        <v>166</v>
      </c>
      <c r="BM200" s="142" t="s">
        <v>445</v>
      </c>
    </row>
    <row r="201" spans="2:65" s="1" customFormat="1" ht="11.25">
      <c r="B201" s="31"/>
      <c r="D201" s="144" t="s">
        <v>168</v>
      </c>
      <c r="F201" s="145" t="s">
        <v>446</v>
      </c>
      <c r="I201" s="146"/>
      <c r="L201" s="31"/>
      <c r="M201" s="147"/>
      <c r="T201" s="52"/>
      <c r="AT201" s="16" t="s">
        <v>168</v>
      </c>
      <c r="AU201" s="16" t="s">
        <v>82</v>
      </c>
    </row>
    <row r="202" spans="2:65" s="12" customFormat="1" ht="11.25">
      <c r="B202" s="148"/>
      <c r="D202" s="149" t="s">
        <v>170</v>
      </c>
      <c r="E202" s="150" t="s">
        <v>3</v>
      </c>
      <c r="F202" s="151" t="s">
        <v>447</v>
      </c>
      <c r="H202" s="152">
        <v>15.978999999999999</v>
      </c>
      <c r="I202" s="153"/>
      <c r="L202" s="148"/>
      <c r="M202" s="154"/>
      <c r="T202" s="155"/>
      <c r="AT202" s="150" t="s">
        <v>170</v>
      </c>
      <c r="AU202" s="150" t="s">
        <v>82</v>
      </c>
      <c r="AV202" s="12" t="s">
        <v>82</v>
      </c>
      <c r="AW202" s="12" t="s">
        <v>32</v>
      </c>
      <c r="AX202" s="12" t="s">
        <v>80</v>
      </c>
      <c r="AY202" s="150" t="s">
        <v>157</v>
      </c>
    </row>
    <row r="203" spans="2:65" s="1" customFormat="1" ht="24.2" customHeight="1">
      <c r="B203" s="130"/>
      <c r="C203" s="131" t="s">
        <v>448</v>
      </c>
      <c r="D203" s="131" t="s">
        <v>161</v>
      </c>
      <c r="E203" s="132" t="s">
        <v>449</v>
      </c>
      <c r="F203" s="133" t="s">
        <v>450</v>
      </c>
      <c r="G203" s="134" t="s">
        <v>213</v>
      </c>
      <c r="H203" s="135">
        <v>3.8410000000000002</v>
      </c>
      <c r="I203" s="136"/>
      <c r="J203" s="137">
        <f>ROUND(I203*H203,2)</f>
        <v>0</v>
      </c>
      <c r="K203" s="133" t="s">
        <v>165</v>
      </c>
      <c r="L203" s="31"/>
      <c r="M203" s="138" t="s">
        <v>3</v>
      </c>
      <c r="N203" s="139" t="s">
        <v>43</v>
      </c>
      <c r="P203" s="140">
        <f>O203*H203</f>
        <v>0</v>
      </c>
      <c r="Q203" s="140">
        <v>1.06277</v>
      </c>
      <c r="R203" s="140">
        <f>Q203*H203</f>
        <v>4.0820995700000005</v>
      </c>
      <c r="S203" s="140">
        <v>0</v>
      </c>
      <c r="T203" s="141">
        <f>S203*H203</f>
        <v>0</v>
      </c>
      <c r="AR203" s="142" t="s">
        <v>166</v>
      </c>
      <c r="AT203" s="142" t="s">
        <v>161</v>
      </c>
      <c r="AU203" s="142" t="s">
        <v>82</v>
      </c>
      <c r="AY203" s="16" t="s">
        <v>157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80</v>
      </c>
      <c r="BK203" s="143">
        <f>ROUND(I203*H203,2)</f>
        <v>0</v>
      </c>
      <c r="BL203" s="16" t="s">
        <v>166</v>
      </c>
      <c r="BM203" s="142" t="s">
        <v>451</v>
      </c>
    </row>
    <row r="204" spans="2:65" s="1" customFormat="1" ht="11.25">
      <c r="B204" s="31"/>
      <c r="D204" s="144" t="s">
        <v>168</v>
      </c>
      <c r="F204" s="145" t="s">
        <v>452</v>
      </c>
      <c r="I204" s="146"/>
      <c r="L204" s="31"/>
      <c r="M204" s="147"/>
      <c r="T204" s="52"/>
      <c r="AT204" s="16" t="s">
        <v>168</v>
      </c>
      <c r="AU204" s="16" t="s">
        <v>82</v>
      </c>
    </row>
    <row r="205" spans="2:65" s="12" customFormat="1" ht="11.25">
      <c r="B205" s="148"/>
      <c r="D205" s="149" t="s">
        <v>170</v>
      </c>
      <c r="E205" s="150" t="s">
        <v>3</v>
      </c>
      <c r="F205" s="151" t="s">
        <v>453</v>
      </c>
      <c r="H205" s="152">
        <v>3.8410000000000002</v>
      </c>
      <c r="I205" s="153"/>
      <c r="L205" s="148"/>
      <c r="M205" s="154"/>
      <c r="T205" s="155"/>
      <c r="AT205" s="150" t="s">
        <v>170</v>
      </c>
      <c r="AU205" s="150" t="s">
        <v>82</v>
      </c>
      <c r="AV205" s="12" t="s">
        <v>82</v>
      </c>
      <c r="AW205" s="12" t="s">
        <v>32</v>
      </c>
      <c r="AX205" s="12" t="s">
        <v>80</v>
      </c>
      <c r="AY205" s="150" t="s">
        <v>157</v>
      </c>
    </row>
    <row r="206" spans="2:65" s="11" customFormat="1" ht="22.9" customHeight="1">
      <c r="B206" s="118"/>
      <c r="D206" s="119" t="s">
        <v>71</v>
      </c>
      <c r="E206" s="128" t="s">
        <v>174</v>
      </c>
      <c r="F206" s="128" t="s">
        <v>454</v>
      </c>
      <c r="I206" s="121"/>
      <c r="J206" s="129">
        <f>BK206</f>
        <v>0</v>
      </c>
      <c r="L206" s="118"/>
      <c r="M206" s="123"/>
      <c r="P206" s="124">
        <f>SUM(P207:P224)</f>
        <v>0</v>
      </c>
      <c r="R206" s="124">
        <f>SUM(R207:R224)</f>
        <v>37.051216879999998</v>
      </c>
      <c r="T206" s="125">
        <f>SUM(T207:T224)</f>
        <v>0</v>
      </c>
      <c r="AR206" s="119" t="s">
        <v>80</v>
      </c>
      <c r="AT206" s="126" t="s">
        <v>71</v>
      </c>
      <c r="AU206" s="126" t="s">
        <v>80</v>
      </c>
      <c r="AY206" s="119" t="s">
        <v>157</v>
      </c>
      <c r="BK206" s="127">
        <f>SUM(BK207:BK224)</f>
        <v>0</v>
      </c>
    </row>
    <row r="207" spans="2:65" s="1" customFormat="1" ht="24.2" customHeight="1">
      <c r="B207" s="130"/>
      <c r="C207" s="131" t="s">
        <v>455</v>
      </c>
      <c r="D207" s="131" t="s">
        <v>161</v>
      </c>
      <c r="E207" s="132" t="s">
        <v>456</v>
      </c>
      <c r="F207" s="133" t="s">
        <v>457</v>
      </c>
      <c r="G207" s="134" t="s">
        <v>206</v>
      </c>
      <c r="H207" s="135">
        <v>128.80000000000001</v>
      </c>
      <c r="I207" s="136"/>
      <c r="J207" s="137">
        <f>ROUND(I207*H207,2)</f>
        <v>0</v>
      </c>
      <c r="K207" s="133" t="s">
        <v>165</v>
      </c>
      <c r="L207" s="31"/>
      <c r="M207" s="138" t="s">
        <v>3</v>
      </c>
      <c r="N207" s="139" t="s">
        <v>43</v>
      </c>
      <c r="P207" s="140">
        <f>O207*H207</f>
        <v>0</v>
      </c>
      <c r="Q207" s="140">
        <v>0.26307999999999998</v>
      </c>
      <c r="R207" s="140">
        <f>Q207*H207</f>
        <v>33.884703999999999</v>
      </c>
      <c r="S207" s="140">
        <v>0</v>
      </c>
      <c r="T207" s="141">
        <f>S207*H207</f>
        <v>0</v>
      </c>
      <c r="AR207" s="142" t="s">
        <v>166</v>
      </c>
      <c r="AT207" s="142" t="s">
        <v>161</v>
      </c>
      <c r="AU207" s="142" t="s">
        <v>82</v>
      </c>
      <c r="AY207" s="16" t="s">
        <v>157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80</v>
      </c>
      <c r="BK207" s="143">
        <f>ROUND(I207*H207,2)</f>
        <v>0</v>
      </c>
      <c r="BL207" s="16" t="s">
        <v>166</v>
      </c>
      <c r="BM207" s="142" t="s">
        <v>458</v>
      </c>
    </row>
    <row r="208" spans="2:65" s="1" customFormat="1" ht="11.25">
      <c r="B208" s="31"/>
      <c r="D208" s="144" t="s">
        <v>168</v>
      </c>
      <c r="F208" s="145" t="s">
        <v>459</v>
      </c>
      <c r="I208" s="146"/>
      <c r="L208" s="31"/>
      <c r="M208" s="147"/>
      <c r="T208" s="52"/>
      <c r="AT208" s="16" t="s">
        <v>168</v>
      </c>
      <c r="AU208" s="16" t="s">
        <v>82</v>
      </c>
    </row>
    <row r="209" spans="2:65" s="12" customFormat="1" ht="11.25">
      <c r="B209" s="148"/>
      <c r="D209" s="149" t="s">
        <v>170</v>
      </c>
      <c r="E209" s="150" t="s">
        <v>3</v>
      </c>
      <c r="F209" s="151" t="s">
        <v>460</v>
      </c>
      <c r="H209" s="152">
        <v>128.80000000000001</v>
      </c>
      <c r="I209" s="153"/>
      <c r="L209" s="148"/>
      <c r="M209" s="154"/>
      <c r="T209" s="155"/>
      <c r="AT209" s="150" t="s">
        <v>170</v>
      </c>
      <c r="AU209" s="150" t="s">
        <v>82</v>
      </c>
      <c r="AV209" s="12" t="s">
        <v>82</v>
      </c>
      <c r="AW209" s="12" t="s">
        <v>32</v>
      </c>
      <c r="AX209" s="12" t="s">
        <v>80</v>
      </c>
      <c r="AY209" s="150" t="s">
        <v>157</v>
      </c>
    </row>
    <row r="210" spans="2:65" s="1" customFormat="1" ht="16.5" customHeight="1">
      <c r="B210" s="130"/>
      <c r="C210" s="131" t="s">
        <v>461</v>
      </c>
      <c r="D210" s="131" t="s">
        <v>161</v>
      </c>
      <c r="E210" s="132" t="s">
        <v>462</v>
      </c>
      <c r="F210" s="133" t="s">
        <v>463</v>
      </c>
      <c r="G210" s="134" t="s">
        <v>213</v>
      </c>
      <c r="H210" s="135">
        <v>2.0499999999999998</v>
      </c>
      <c r="I210" s="136"/>
      <c r="J210" s="137">
        <f>ROUND(I210*H210,2)</f>
        <v>0</v>
      </c>
      <c r="K210" s="133" t="s">
        <v>165</v>
      </c>
      <c r="L210" s="31"/>
      <c r="M210" s="138" t="s">
        <v>3</v>
      </c>
      <c r="N210" s="139" t="s">
        <v>43</v>
      </c>
      <c r="P210" s="140">
        <f>O210*H210</f>
        <v>0</v>
      </c>
      <c r="Q210" s="140">
        <v>1.0900000000000001</v>
      </c>
      <c r="R210" s="140">
        <f>Q210*H210</f>
        <v>2.2345000000000002</v>
      </c>
      <c r="S210" s="140">
        <v>0</v>
      </c>
      <c r="T210" s="141">
        <f>S210*H210</f>
        <v>0</v>
      </c>
      <c r="AR210" s="142" t="s">
        <v>166</v>
      </c>
      <c r="AT210" s="142" t="s">
        <v>161</v>
      </c>
      <c r="AU210" s="142" t="s">
        <v>82</v>
      </c>
      <c r="AY210" s="16" t="s">
        <v>157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80</v>
      </c>
      <c r="BK210" s="143">
        <f>ROUND(I210*H210,2)</f>
        <v>0</v>
      </c>
      <c r="BL210" s="16" t="s">
        <v>166</v>
      </c>
      <c r="BM210" s="142" t="s">
        <v>464</v>
      </c>
    </row>
    <row r="211" spans="2:65" s="1" customFormat="1" ht="11.25">
      <c r="B211" s="31"/>
      <c r="D211" s="144" t="s">
        <v>168</v>
      </c>
      <c r="F211" s="145" t="s">
        <v>465</v>
      </c>
      <c r="I211" s="146"/>
      <c r="L211" s="31"/>
      <c r="M211" s="147"/>
      <c r="T211" s="52"/>
      <c r="AT211" s="16" t="s">
        <v>168</v>
      </c>
      <c r="AU211" s="16" t="s">
        <v>82</v>
      </c>
    </row>
    <row r="212" spans="2:65" s="1" customFormat="1" ht="19.5">
      <c r="B212" s="31"/>
      <c r="D212" s="149" t="s">
        <v>216</v>
      </c>
      <c r="F212" s="163" t="s">
        <v>466</v>
      </c>
      <c r="I212" s="146"/>
      <c r="L212" s="31"/>
      <c r="M212" s="147"/>
      <c r="T212" s="52"/>
      <c r="AT212" s="16" t="s">
        <v>216</v>
      </c>
      <c r="AU212" s="16" t="s">
        <v>82</v>
      </c>
    </row>
    <row r="213" spans="2:65" s="12" customFormat="1" ht="11.25">
      <c r="B213" s="148"/>
      <c r="D213" s="149" t="s">
        <v>170</v>
      </c>
      <c r="E213" s="150" t="s">
        <v>3</v>
      </c>
      <c r="F213" s="151" t="s">
        <v>467</v>
      </c>
      <c r="H213" s="152">
        <v>2.0499999999999998</v>
      </c>
      <c r="I213" s="153"/>
      <c r="L213" s="148"/>
      <c r="M213" s="154"/>
      <c r="T213" s="155"/>
      <c r="AT213" s="150" t="s">
        <v>170</v>
      </c>
      <c r="AU213" s="150" t="s">
        <v>82</v>
      </c>
      <c r="AV213" s="12" t="s">
        <v>82</v>
      </c>
      <c r="AW213" s="12" t="s">
        <v>32</v>
      </c>
      <c r="AX213" s="12" t="s">
        <v>80</v>
      </c>
      <c r="AY213" s="150" t="s">
        <v>157</v>
      </c>
    </row>
    <row r="214" spans="2:65" s="1" customFormat="1" ht="24.2" customHeight="1">
      <c r="B214" s="130"/>
      <c r="C214" s="131" t="s">
        <v>468</v>
      </c>
      <c r="D214" s="131" t="s">
        <v>161</v>
      </c>
      <c r="E214" s="132" t="s">
        <v>469</v>
      </c>
      <c r="F214" s="133" t="s">
        <v>470</v>
      </c>
      <c r="G214" s="134" t="s">
        <v>177</v>
      </c>
      <c r="H214" s="135">
        <v>0.34200000000000003</v>
      </c>
      <c r="I214" s="136"/>
      <c r="J214" s="137">
        <f>ROUND(I214*H214,2)</f>
        <v>0</v>
      </c>
      <c r="K214" s="133" t="s">
        <v>165</v>
      </c>
      <c r="L214" s="31"/>
      <c r="M214" s="138" t="s">
        <v>3</v>
      </c>
      <c r="N214" s="139" t="s">
        <v>43</v>
      </c>
      <c r="P214" s="140">
        <f>O214*H214</f>
        <v>0</v>
      </c>
      <c r="Q214" s="140">
        <v>2.5018699999999998</v>
      </c>
      <c r="R214" s="140">
        <f>Q214*H214</f>
        <v>0.85563953999999998</v>
      </c>
      <c r="S214" s="140">
        <v>0</v>
      </c>
      <c r="T214" s="141">
        <f>S214*H214</f>
        <v>0</v>
      </c>
      <c r="AR214" s="142" t="s">
        <v>166</v>
      </c>
      <c r="AT214" s="142" t="s">
        <v>161</v>
      </c>
      <c r="AU214" s="142" t="s">
        <v>82</v>
      </c>
      <c r="AY214" s="16" t="s">
        <v>157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80</v>
      </c>
      <c r="BK214" s="143">
        <f>ROUND(I214*H214,2)</f>
        <v>0</v>
      </c>
      <c r="BL214" s="16" t="s">
        <v>166</v>
      </c>
      <c r="BM214" s="142" t="s">
        <v>471</v>
      </c>
    </row>
    <row r="215" spans="2:65" s="1" customFormat="1" ht="11.25">
      <c r="B215" s="31"/>
      <c r="D215" s="144" t="s">
        <v>168</v>
      </c>
      <c r="F215" s="145" t="s">
        <v>472</v>
      </c>
      <c r="I215" s="146"/>
      <c r="L215" s="31"/>
      <c r="M215" s="147"/>
      <c r="T215" s="52"/>
      <c r="AT215" s="16" t="s">
        <v>168</v>
      </c>
      <c r="AU215" s="16" t="s">
        <v>82</v>
      </c>
    </row>
    <row r="216" spans="2:65" s="12" customFormat="1" ht="11.25">
      <c r="B216" s="148"/>
      <c r="D216" s="149" t="s">
        <v>170</v>
      </c>
      <c r="E216" s="150" t="s">
        <v>3</v>
      </c>
      <c r="F216" s="151" t="s">
        <v>473</v>
      </c>
      <c r="H216" s="152">
        <v>0.34200000000000003</v>
      </c>
      <c r="I216" s="153"/>
      <c r="L216" s="148"/>
      <c r="M216" s="154"/>
      <c r="T216" s="155"/>
      <c r="AT216" s="150" t="s">
        <v>170</v>
      </c>
      <c r="AU216" s="150" t="s">
        <v>82</v>
      </c>
      <c r="AV216" s="12" t="s">
        <v>82</v>
      </c>
      <c r="AW216" s="12" t="s">
        <v>32</v>
      </c>
      <c r="AX216" s="12" t="s">
        <v>80</v>
      </c>
      <c r="AY216" s="150" t="s">
        <v>157</v>
      </c>
    </row>
    <row r="217" spans="2:65" s="1" customFormat="1" ht="24.2" customHeight="1">
      <c r="B217" s="130"/>
      <c r="C217" s="131" t="s">
        <v>474</v>
      </c>
      <c r="D217" s="131" t="s">
        <v>161</v>
      </c>
      <c r="E217" s="132" t="s">
        <v>475</v>
      </c>
      <c r="F217" s="133" t="s">
        <v>476</v>
      </c>
      <c r="G217" s="134" t="s">
        <v>206</v>
      </c>
      <c r="H217" s="135">
        <v>4.5599999999999996</v>
      </c>
      <c r="I217" s="136"/>
      <c r="J217" s="137">
        <f>ROUND(I217*H217,2)</f>
        <v>0</v>
      </c>
      <c r="K217" s="133" t="s">
        <v>165</v>
      </c>
      <c r="L217" s="31"/>
      <c r="M217" s="138" t="s">
        <v>3</v>
      </c>
      <c r="N217" s="139" t="s">
        <v>43</v>
      </c>
      <c r="P217" s="140">
        <f>O217*H217</f>
        <v>0</v>
      </c>
      <c r="Q217" s="140">
        <v>2.4399999999999999E-3</v>
      </c>
      <c r="R217" s="140">
        <f>Q217*H217</f>
        <v>1.1126399999999998E-2</v>
      </c>
      <c r="S217" s="140">
        <v>0</v>
      </c>
      <c r="T217" s="141">
        <f>S217*H217</f>
        <v>0</v>
      </c>
      <c r="AR217" s="142" t="s">
        <v>166</v>
      </c>
      <c r="AT217" s="142" t="s">
        <v>161</v>
      </c>
      <c r="AU217" s="142" t="s">
        <v>82</v>
      </c>
      <c r="AY217" s="16" t="s">
        <v>157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80</v>
      </c>
      <c r="BK217" s="143">
        <f>ROUND(I217*H217,2)</f>
        <v>0</v>
      </c>
      <c r="BL217" s="16" t="s">
        <v>166</v>
      </c>
      <c r="BM217" s="142" t="s">
        <v>477</v>
      </c>
    </row>
    <row r="218" spans="2:65" s="1" customFormat="1" ht="11.25">
      <c r="B218" s="31"/>
      <c r="D218" s="144" t="s">
        <v>168</v>
      </c>
      <c r="F218" s="145" t="s">
        <v>478</v>
      </c>
      <c r="I218" s="146"/>
      <c r="L218" s="31"/>
      <c r="M218" s="147"/>
      <c r="T218" s="52"/>
      <c r="AT218" s="16" t="s">
        <v>168</v>
      </c>
      <c r="AU218" s="16" t="s">
        <v>82</v>
      </c>
    </row>
    <row r="219" spans="2:65" s="12" customFormat="1" ht="11.25">
      <c r="B219" s="148"/>
      <c r="D219" s="149" t="s">
        <v>170</v>
      </c>
      <c r="E219" s="150" t="s">
        <v>3</v>
      </c>
      <c r="F219" s="151" t="s">
        <v>479</v>
      </c>
      <c r="H219" s="152">
        <v>4.5599999999999996</v>
      </c>
      <c r="I219" s="153"/>
      <c r="L219" s="148"/>
      <c r="M219" s="154"/>
      <c r="T219" s="155"/>
      <c r="AT219" s="150" t="s">
        <v>170</v>
      </c>
      <c r="AU219" s="150" t="s">
        <v>82</v>
      </c>
      <c r="AV219" s="12" t="s">
        <v>82</v>
      </c>
      <c r="AW219" s="12" t="s">
        <v>32</v>
      </c>
      <c r="AX219" s="12" t="s">
        <v>80</v>
      </c>
      <c r="AY219" s="150" t="s">
        <v>157</v>
      </c>
    </row>
    <row r="220" spans="2:65" s="1" customFormat="1" ht="24.2" customHeight="1">
      <c r="B220" s="130"/>
      <c r="C220" s="131" t="s">
        <v>480</v>
      </c>
      <c r="D220" s="131" t="s">
        <v>161</v>
      </c>
      <c r="E220" s="132" t="s">
        <v>481</v>
      </c>
      <c r="F220" s="133" t="s">
        <v>482</v>
      </c>
      <c r="G220" s="134" t="s">
        <v>206</v>
      </c>
      <c r="H220" s="135">
        <v>4.5599999999999996</v>
      </c>
      <c r="I220" s="136"/>
      <c r="J220" s="137">
        <f>ROUND(I220*H220,2)</f>
        <v>0</v>
      </c>
      <c r="K220" s="133" t="s">
        <v>165</v>
      </c>
      <c r="L220" s="31"/>
      <c r="M220" s="138" t="s">
        <v>3</v>
      </c>
      <c r="N220" s="139" t="s">
        <v>43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166</v>
      </c>
      <c r="AT220" s="142" t="s">
        <v>161</v>
      </c>
      <c r="AU220" s="142" t="s">
        <v>82</v>
      </c>
      <c r="AY220" s="16" t="s">
        <v>157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80</v>
      </c>
      <c r="BK220" s="143">
        <f>ROUND(I220*H220,2)</f>
        <v>0</v>
      </c>
      <c r="BL220" s="16" t="s">
        <v>166</v>
      </c>
      <c r="BM220" s="142" t="s">
        <v>483</v>
      </c>
    </row>
    <row r="221" spans="2:65" s="1" customFormat="1" ht="11.25">
      <c r="B221" s="31"/>
      <c r="D221" s="144" t="s">
        <v>168</v>
      </c>
      <c r="F221" s="145" t="s">
        <v>484</v>
      </c>
      <c r="I221" s="146"/>
      <c r="L221" s="31"/>
      <c r="M221" s="147"/>
      <c r="T221" s="52"/>
      <c r="AT221" s="16" t="s">
        <v>168</v>
      </c>
      <c r="AU221" s="16" t="s">
        <v>82</v>
      </c>
    </row>
    <row r="222" spans="2:65" s="1" customFormat="1" ht="24.2" customHeight="1">
      <c r="B222" s="130"/>
      <c r="C222" s="131" t="s">
        <v>485</v>
      </c>
      <c r="D222" s="131" t="s">
        <v>161</v>
      </c>
      <c r="E222" s="132" t="s">
        <v>486</v>
      </c>
      <c r="F222" s="133" t="s">
        <v>487</v>
      </c>
      <c r="G222" s="134" t="s">
        <v>213</v>
      </c>
      <c r="H222" s="135">
        <v>6.2E-2</v>
      </c>
      <c r="I222" s="136"/>
      <c r="J222" s="137">
        <f>ROUND(I222*H222,2)</f>
        <v>0</v>
      </c>
      <c r="K222" s="133" t="s">
        <v>165</v>
      </c>
      <c r="L222" s="31"/>
      <c r="M222" s="138" t="s">
        <v>3</v>
      </c>
      <c r="N222" s="139" t="s">
        <v>43</v>
      </c>
      <c r="P222" s="140">
        <f>O222*H222</f>
        <v>0</v>
      </c>
      <c r="Q222" s="140">
        <v>1.05237</v>
      </c>
      <c r="R222" s="140">
        <f>Q222*H222</f>
        <v>6.5246940000000003E-2</v>
      </c>
      <c r="S222" s="140">
        <v>0</v>
      </c>
      <c r="T222" s="141">
        <f>S222*H222</f>
        <v>0</v>
      </c>
      <c r="AR222" s="142" t="s">
        <v>166</v>
      </c>
      <c r="AT222" s="142" t="s">
        <v>161</v>
      </c>
      <c r="AU222" s="142" t="s">
        <v>82</v>
      </c>
      <c r="AY222" s="16" t="s">
        <v>157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6" t="s">
        <v>80</v>
      </c>
      <c r="BK222" s="143">
        <f>ROUND(I222*H222,2)</f>
        <v>0</v>
      </c>
      <c r="BL222" s="16" t="s">
        <v>166</v>
      </c>
      <c r="BM222" s="142" t="s">
        <v>488</v>
      </c>
    </row>
    <row r="223" spans="2:65" s="1" customFormat="1" ht="11.25">
      <c r="B223" s="31"/>
      <c r="D223" s="144" t="s">
        <v>168</v>
      </c>
      <c r="F223" s="145" t="s">
        <v>489</v>
      </c>
      <c r="I223" s="146"/>
      <c r="L223" s="31"/>
      <c r="M223" s="147"/>
      <c r="T223" s="52"/>
      <c r="AT223" s="16" t="s">
        <v>168</v>
      </c>
      <c r="AU223" s="16" t="s">
        <v>82</v>
      </c>
    </row>
    <row r="224" spans="2:65" s="12" customFormat="1" ht="11.25">
      <c r="B224" s="148"/>
      <c r="D224" s="149" t="s">
        <v>170</v>
      </c>
      <c r="E224" s="150" t="s">
        <v>3</v>
      </c>
      <c r="F224" s="151" t="s">
        <v>490</v>
      </c>
      <c r="H224" s="152">
        <v>6.2E-2</v>
      </c>
      <c r="I224" s="153"/>
      <c r="L224" s="148"/>
      <c r="M224" s="154"/>
      <c r="T224" s="155"/>
      <c r="AT224" s="150" t="s">
        <v>170</v>
      </c>
      <c r="AU224" s="150" t="s">
        <v>82</v>
      </c>
      <c r="AV224" s="12" t="s">
        <v>82</v>
      </c>
      <c r="AW224" s="12" t="s">
        <v>32</v>
      </c>
      <c r="AX224" s="12" t="s">
        <v>80</v>
      </c>
      <c r="AY224" s="150" t="s">
        <v>157</v>
      </c>
    </row>
    <row r="225" spans="2:65" s="11" customFormat="1" ht="22.9" customHeight="1">
      <c r="B225" s="118"/>
      <c r="D225" s="119" t="s">
        <v>71</v>
      </c>
      <c r="E225" s="128" t="s">
        <v>166</v>
      </c>
      <c r="F225" s="128" t="s">
        <v>491</v>
      </c>
      <c r="I225" s="121"/>
      <c r="J225" s="129">
        <f>BK225</f>
        <v>0</v>
      </c>
      <c r="L225" s="118"/>
      <c r="M225" s="123"/>
      <c r="P225" s="124">
        <f>SUM(P226:P279)</f>
        <v>0</v>
      </c>
      <c r="R225" s="124">
        <f>SUM(R226:R279)</f>
        <v>298.30828725000003</v>
      </c>
      <c r="T225" s="125">
        <f>SUM(T226:T279)</f>
        <v>0</v>
      </c>
      <c r="AR225" s="119" t="s">
        <v>80</v>
      </c>
      <c r="AT225" s="126" t="s">
        <v>71</v>
      </c>
      <c r="AU225" s="126" t="s">
        <v>80</v>
      </c>
      <c r="AY225" s="119" t="s">
        <v>157</v>
      </c>
      <c r="BK225" s="127">
        <f>SUM(BK226:BK279)</f>
        <v>0</v>
      </c>
    </row>
    <row r="226" spans="2:65" s="1" customFormat="1" ht="24.2" customHeight="1">
      <c r="B226" s="130"/>
      <c r="C226" s="131" t="s">
        <v>492</v>
      </c>
      <c r="D226" s="131" t="s">
        <v>161</v>
      </c>
      <c r="E226" s="132" t="s">
        <v>493</v>
      </c>
      <c r="F226" s="133" t="s">
        <v>494</v>
      </c>
      <c r="G226" s="134" t="s">
        <v>495</v>
      </c>
      <c r="H226" s="135">
        <v>8</v>
      </c>
      <c r="I226" s="136"/>
      <c r="J226" s="137">
        <f>ROUND(I226*H226,2)</f>
        <v>0</v>
      </c>
      <c r="K226" s="133" t="s">
        <v>165</v>
      </c>
      <c r="L226" s="31"/>
      <c r="M226" s="138" t="s">
        <v>3</v>
      </c>
      <c r="N226" s="139" t="s">
        <v>43</v>
      </c>
      <c r="P226" s="140">
        <f>O226*H226</f>
        <v>0</v>
      </c>
      <c r="Q226" s="140">
        <v>0.18636</v>
      </c>
      <c r="R226" s="140">
        <f>Q226*H226</f>
        <v>1.49088</v>
      </c>
      <c r="S226" s="140">
        <v>0</v>
      </c>
      <c r="T226" s="141">
        <f>S226*H226</f>
        <v>0</v>
      </c>
      <c r="AR226" s="142" t="s">
        <v>166</v>
      </c>
      <c r="AT226" s="142" t="s">
        <v>161</v>
      </c>
      <c r="AU226" s="142" t="s">
        <v>82</v>
      </c>
      <c r="AY226" s="16" t="s">
        <v>157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6" t="s">
        <v>80</v>
      </c>
      <c r="BK226" s="143">
        <f>ROUND(I226*H226,2)</f>
        <v>0</v>
      </c>
      <c r="BL226" s="16" t="s">
        <v>166</v>
      </c>
      <c r="BM226" s="142" t="s">
        <v>496</v>
      </c>
    </row>
    <row r="227" spans="2:65" s="1" customFormat="1" ht="11.25">
      <c r="B227" s="31"/>
      <c r="D227" s="144" t="s">
        <v>168</v>
      </c>
      <c r="F227" s="145" t="s">
        <v>497</v>
      </c>
      <c r="I227" s="146"/>
      <c r="L227" s="31"/>
      <c r="M227" s="147"/>
      <c r="T227" s="52"/>
      <c r="AT227" s="16" t="s">
        <v>168</v>
      </c>
      <c r="AU227" s="16" t="s">
        <v>82</v>
      </c>
    </row>
    <row r="228" spans="2:65" s="1" customFormat="1" ht="16.5" customHeight="1">
      <c r="B228" s="130"/>
      <c r="C228" s="167" t="s">
        <v>498</v>
      </c>
      <c r="D228" s="167" t="s">
        <v>281</v>
      </c>
      <c r="E228" s="168" t="s">
        <v>499</v>
      </c>
      <c r="F228" s="169" t="s">
        <v>500</v>
      </c>
      <c r="G228" s="170" t="s">
        <v>164</v>
      </c>
      <c r="H228" s="171">
        <v>64</v>
      </c>
      <c r="I228" s="172"/>
      <c r="J228" s="173">
        <f>ROUND(I228*H228,2)</f>
        <v>0</v>
      </c>
      <c r="K228" s="169" t="s">
        <v>165</v>
      </c>
      <c r="L228" s="174"/>
      <c r="M228" s="175" t="s">
        <v>3</v>
      </c>
      <c r="N228" s="176" t="s">
        <v>43</v>
      </c>
      <c r="P228" s="140">
        <f>O228*H228</f>
        <v>0</v>
      </c>
      <c r="Q228" s="140">
        <v>0.41299999999999998</v>
      </c>
      <c r="R228" s="140">
        <f>Q228*H228</f>
        <v>26.431999999999999</v>
      </c>
      <c r="S228" s="140">
        <v>0</v>
      </c>
      <c r="T228" s="141">
        <f>S228*H228</f>
        <v>0</v>
      </c>
      <c r="AR228" s="142" t="s">
        <v>183</v>
      </c>
      <c r="AT228" s="142" t="s">
        <v>281</v>
      </c>
      <c r="AU228" s="142" t="s">
        <v>82</v>
      </c>
      <c r="AY228" s="16" t="s">
        <v>157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80</v>
      </c>
      <c r="BK228" s="143">
        <f>ROUND(I228*H228,2)</f>
        <v>0</v>
      </c>
      <c r="BL228" s="16" t="s">
        <v>166</v>
      </c>
      <c r="BM228" s="142" t="s">
        <v>501</v>
      </c>
    </row>
    <row r="229" spans="2:65" s="12" customFormat="1" ht="11.25">
      <c r="B229" s="148"/>
      <c r="D229" s="149" t="s">
        <v>170</v>
      </c>
      <c r="E229" s="150" t="s">
        <v>3</v>
      </c>
      <c r="F229" s="151" t="s">
        <v>502</v>
      </c>
      <c r="H229" s="152">
        <v>64</v>
      </c>
      <c r="I229" s="153"/>
      <c r="L229" s="148"/>
      <c r="M229" s="154"/>
      <c r="T229" s="155"/>
      <c r="AT229" s="150" t="s">
        <v>170</v>
      </c>
      <c r="AU229" s="150" t="s">
        <v>82</v>
      </c>
      <c r="AV229" s="12" t="s">
        <v>82</v>
      </c>
      <c r="AW229" s="12" t="s">
        <v>32</v>
      </c>
      <c r="AX229" s="12" t="s">
        <v>80</v>
      </c>
      <c r="AY229" s="150" t="s">
        <v>157</v>
      </c>
    </row>
    <row r="230" spans="2:65" s="1" customFormat="1" ht="24.2" customHeight="1">
      <c r="B230" s="130"/>
      <c r="C230" s="131" t="s">
        <v>503</v>
      </c>
      <c r="D230" s="131" t="s">
        <v>161</v>
      </c>
      <c r="E230" s="132" t="s">
        <v>504</v>
      </c>
      <c r="F230" s="133" t="s">
        <v>505</v>
      </c>
      <c r="G230" s="134" t="s">
        <v>177</v>
      </c>
      <c r="H230" s="135">
        <v>90.75</v>
      </c>
      <c r="I230" s="136"/>
      <c r="J230" s="137">
        <f>ROUND(I230*H230,2)</f>
        <v>0</v>
      </c>
      <c r="K230" s="133" t="s">
        <v>165</v>
      </c>
      <c r="L230" s="31"/>
      <c r="M230" s="138" t="s">
        <v>3</v>
      </c>
      <c r="N230" s="139" t="s">
        <v>43</v>
      </c>
      <c r="P230" s="140">
        <f>O230*H230</f>
        <v>0</v>
      </c>
      <c r="Q230" s="140">
        <v>2.5020099999999998</v>
      </c>
      <c r="R230" s="140">
        <f>Q230*H230</f>
        <v>227.05740749999998</v>
      </c>
      <c r="S230" s="140">
        <v>0</v>
      </c>
      <c r="T230" s="141">
        <f>S230*H230</f>
        <v>0</v>
      </c>
      <c r="AR230" s="142" t="s">
        <v>166</v>
      </c>
      <c r="AT230" s="142" t="s">
        <v>161</v>
      </c>
      <c r="AU230" s="142" t="s">
        <v>82</v>
      </c>
      <c r="AY230" s="16" t="s">
        <v>157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6" t="s">
        <v>80</v>
      </c>
      <c r="BK230" s="143">
        <f>ROUND(I230*H230,2)</f>
        <v>0</v>
      </c>
      <c r="BL230" s="16" t="s">
        <v>166</v>
      </c>
      <c r="BM230" s="142" t="s">
        <v>506</v>
      </c>
    </row>
    <row r="231" spans="2:65" s="1" customFormat="1" ht="11.25">
      <c r="B231" s="31"/>
      <c r="D231" s="144" t="s">
        <v>168</v>
      </c>
      <c r="F231" s="145" t="s">
        <v>507</v>
      </c>
      <c r="I231" s="146"/>
      <c r="L231" s="31"/>
      <c r="M231" s="147"/>
      <c r="T231" s="52"/>
      <c r="AT231" s="16" t="s">
        <v>168</v>
      </c>
      <c r="AU231" s="16" t="s">
        <v>82</v>
      </c>
    </row>
    <row r="232" spans="2:65" s="12" customFormat="1" ht="11.25">
      <c r="B232" s="148"/>
      <c r="D232" s="149" t="s">
        <v>170</v>
      </c>
      <c r="E232" s="150" t="s">
        <v>3</v>
      </c>
      <c r="F232" s="151" t="s">
        <v>508</v>
      </c>
      <c r="H232" s="152">
        <v>90.75</v>
      </c>
      <c r="I232" s="153"/>
      <c r="L232" s="148"/>
      <c r="M232" s="154"/>
      <c r="T232" s="155"/>
      <c r="AT232" s="150" t="s">
        <v>170</v>
      </c>
      <c r="AU232" s="150" t="s">
        <v>82</v>
      </c>
      <c r="AV232" s="12" t="s">
        <v>82</v>
      </c>
      <c r="AW232" s="12" t="s">
        <v>32</v>
      </c>
      <c r="AX232" s="12" t="s">
        <v>80</v>
      </c>
      <c r="AY232" s="150" t="s">
        <v>157</v>
      </c>
    </row>
    <row r="233" spans="2:65" s="1" customFormat="1" ht="21.75" customHeight="1">
      <c r="B233" s="130"/>
      <c r="C233" s="131" t="s">
        <v>509</v>
      </c>
      <c r="D233" s="131" t="s">
        <v>161</v>
      </c>
      <c r="E233" s="132" t="s">
        <v>510</v>
      </c>
      <c r="F233" s="133" t="s">
        <v>511</v>
      </c>
      <c r="G233" s="134" t="s">
        <v>206</v>
      </c>
      <c r="H233" s="135">
        <v>402</v>
      </c>
      <c r="I233" s="136"/>
      <c r="J233" s="137">
        <f>ROUND(I233*H233,2)</f>
        <v>0</v>
      </c>
      <c r="K233" s="133" t="s">
        <v>165</v>
      </c>
      <c r="L233" s="31"/>
      <c r="M233" s="138" t="s">
        <v>3</v>
      </c>
      <c r="N233" s="139" t="s">
        <v>43</v>
      </c>
      <c r="P233" s="140">
        <f>O233*H233</f>
        <v>0</v>
      </c>
      <c r="Q233" s="140">
        <v>5.5199999999999997E-3</v>
      </c>
      <c r="R233" s="140">
        <f>Q233*H233</f>
        <v>2.2190399999999997</v>
      </c>
      <c r="S233" s="140">
        <v>0</v>
      </c>
      <c r="T233" s="141">
        <f>S233*H233</f>
        <v>0</v>
      </c>
      <c r="AR233" s="142" t="s">
        <v>166</v>
      </c>
      <c r="AT233" s="142" t="s">
        <v>161</v>
      </c>
      <c r="AU233" s="142" t="s">
        <v>82</v>
      </c>
      <c r="AY233" s="16" t="s">
        <v>157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6" t="s">
        <v>80</v>
      </c>
      <c r="BK233" s="143">
        <f>ROUND(I233*H233,2)</f>
        <v>0</v>
      </c>
      <c r="BL233" s="16" t="s">
        <v>166</v>
      </c>
      <c r="BM233" s="142" t="s">
        <v>512</v>
      </c>
    </row>
    <row r="234" spans="2:65" s="1" customFormat="1" ht="11.25">
      <c r="B234" s="31"/>
      <c r="D234" s="144" t="s">
        <v>168</v>
      </c>
      <c r="F234" s="145" t="s">
        <v>513</v>
      </c>
      <c r="I234" s="146"/>
      <c r="L234" s="31"/>
      <c r="M234" s="147"/>
      <c r="T234" s="52"/>
      <c r="AT234" s="16" t="s">
        <v>168</v>
      </c>
      <c r="AU234" s="16" t="s">
        <v>82</v>
      </c>
    </row>
    <row r="235" spans="2:65" s="12" customFormat="1" ht="11.25">
      <c r="B235" s="148"/>
      <c r="D235" s="149" t="s">
        <v>170</v>
      </c>
      <c r="E235" s="150" t="s">
        <v>3</v>
      </c>
      <c r="F235" s="151" t="s">
        <v>514</v>
      </c>
      <c r="H235" s="152">
        <v>402</v>
      </c>
      <c r="I235" s="153"/>
      <c r="L235" s="148"/>
      <c r="M235" s="154"/>
      <c r="T235" s="155"/>
      <c r="AT235" s="150" t="s">
        <v>170</v>
      </c>
      <c r="AU235" s="150" t="s">
        <v>82</v>
      </c>
      <c r="AV235" s="12" t="s">
        <v>82</v>
      </c>
      <c r="AW235" s="12" t="s">
        <v>32</v>
      </c>
      <c r="AX235" s="12" t="s">
        <v>80</v>
      </c>
      <c r="AY235" s="150" t="s">
        <v>157</v>
      </c>
    </row>
    <row r="236" spans="2:65" s="1" customFormat="1" ht="24.2" customHeight="1">
      <c r="B236" s="130"/>
      <c r="C236" s="131" t="s">
        <v>515</v>
      </c>
      <c r="D236" s="131" t="s">
        <v>161</v>
      </c>
      <c r="E236" s="132" t="s">
        <v>516</v>
      </c>
      <c r="F236" s="133" t="s">
        <v>517</v>
      </c>
      <c r="G236" s="134" t="s">
        <v>206</v>
      </c>
      <c r="H236" s="135">
        <v>402</v>
      </c>
      <c r="I236" s="136"/>
      <c r="J236" s="137">
        <f>ROUND(I236*H236,2)</f>
        <v>0</v>
      </c>
      <c r="K236" s="133" t="s">
        <v>165</v>
      </c>
      <c r="L236" s="31"/>
      <c r="M236" s="138" t="s">
        <v>3</v>
      </c>
      <c r="N236" s="139" t="s">
        <v>43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166</v>
      </c>
      <c r="AT236" s="142" t="s">
        <v>161</v>
      </c>
      <c r="AU236" s="142" t="s">
        <v>82</v>
      </c>
      <c r="AY236" s="16" t="s">
        <v>157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6" t="s">
        <v>80</v>
      </c>
      <c r="BK236" s="143">
        <f>ROUND(I236*H236,2)</f>
        <v>0</v>
      </c>
      <c r="BL236" s="16" t="s">
        <v>166</v>
      </c>
      <c r="BM236" s="142" t="s">
        <v>518</v>
      </c>
    </row>
    <row r="237" spans="2:65" s="1" customFormat="1" ht="11.25">
      <c r="B237" s="31"/>
      <c r="D237" s="144" t="s">
        <v>168</v>
      </c>
      <c r="F237" s="145" t="s">
        <v>519</v>
      </c>
      <c r="I237" s="146"/>
      <c r="L237" s="31"/>
      <c r="M237" s="147"/>
      <c r="T237" s="52"/>
      <c r="AT237" s="16" t="s">
        <v>168</v>
      </c>
      <c r="AU237" s="16" t="s">
        <v>82</v>
      </c>
    </row>
    <row r="238" spans="2:65" s="1" customFormat="1" ht="24.2" customHeight="1">
      <c r="B238" s="130"/>
      <c r="C238" s="131" t="s">
        <v>520</v>
      </c>
      <c r="D238" s="131" t="s">
        <v>161</v>
      </c>
      <c r="E238" s="132" t="s">
        <v>521</v>
      </c>
      <c r="F238" s="133" t="s">
        <v>522</v>
      </c>
      <c r="G238" s="134" t="s">
        <v>206</v>
      </c>
      <c r="H238" s="135">
        <v>402</v>
      </c>
      <c r="I238" s="136"/>
      <c r="J238" s="137">
        <f>ROUND(I238*H238,2)</f>
        <v>0</v>
      </c>
      <c r="K238" s="133" t="s">
        <v>165</v>
      </c>
      <c r="L238" s="31"/>
      <c r="M238" s="138" t="s">
        <v>3</v>
      </c>
      <c r="N238" s="139" t="s">
        <v>43</v>
      </c>
      <c r="P238" s="140">
        <f>O238*H238</f>
        <v>0</v>
      </c>
      <c r="Q238" s="140">
        <v>1.1900000000000001E-3</v>
      </c>
      <c r="R238" s="140">
        <f>Q238*H238</f>
        <v>0.47838000000000003</v>
      </c>
      <c r="S238" s="140">
        <v>0</v>
      </c>
      <c r="T238" s="141">
        <f>S238*H238</f>
        <v>0</v>
      </c>
      <c r="AR238" s="142" t="s">
        <v>166</v>
      </c>
      <c r="AT238" s="142" t="s">
        <v>161</v>
      </c>
      <c r="AU238" s="142" t="s">
        <v>82</v>
      </c>
      <c r="AY238" s="16" t="s">
        <v>157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6" t="s">
        <v>80</v>
      </c>
      <c r="BK238" s="143">
        <f>ROUND(I238*H238,2)</f>
        <v>0</v>
      </c>
      <c r="BL238" s="16" t="s">
        <v>166</v>
      </c>
      <c r="BM238" s="142" t="s">
        <v>523</v>
      </c>
    </row>
    <row r="239" spans="2:65" s="1" customFormat="1" ht="11.25">
      <c r="B239" s="31"/>
      <c r="D239" s="144" t="s">
        <v>168</v>
      </c>
      <c r="F239" s="145" t="s">
        <v>524</v>
      </c>
      <c r="I239" s="146"/>
      <c r="L239" s="31"/>
      <c r="M239" s="147"/>
      <c r="T239" s="52"/>
      <c r="AT239" s="16" t="s">
        <v>168</v>
      </c>
      <c r="AU239" s="16" t="s">
        <v>82</v>
      </c>
    </row>
    <row r="240" spans="2:65" s="12" customFormat="1" ht="11.25">
      <c r="B240" s="148"/>
      <c r="D240" s="149" t="s">
        <v>170</v>
      </c>
      <c r="E240" s="150" t="s">
        <v>3</v>
      </c>
      <c r="F240" s="151" t="s">
        <v>514</v>
      </c>
      <c r="H240" s="152">
        <v>402</v>
      </c>
      <c r="I240" s="153"/>
      <c r="L240" s="148"/>
      <c r="M240" s="154"/>
      <c r="T240" s="155"/>
      <c r="AT240" s="150" t="s">
        <v>170</v>
      </c>
      <c r="AU240" s="150" t="s">
        <v>82</v>
      </c>
      <c r="AV240" s="12" t="s">
        <v>82</v>
      </c>
      <c r="AW240" s="12" t="s">
        <v>32</v>
      </c>
      <c r="AX240" s="12" t="s">
        <v>80</v>
      </c>
      <c r="AY240" s="150" t="s">
        <v>157</v>
      </c>
    </row>
    <row r="241" spans="2:65" s="1" customFormat="1" ht="24.2" customHeight="1">
      <c r="B241" s="130"/>
      <c r="C241" s="131" t="s">
        <v>525</v>
      </c>
      <c r="D241" s="131" t="s">
        <v>161</v>
      </c>
      <c r="E241" s="132" t="s">
        <v>526</v>
      </c>
      <c r="F241" s="133" t="s">
        <v>527</v>
      </c>
      <c r="G241" s="134" t="s">
        <v>206</v>
      </c>
      <c r="H241" s="135">
        <v>402</v>
      </c>
      <c r="I241" s="136"/>
      <c r="J241" s="137">
        <f>ROUND(I241*H241,2)</f>
        <v>0</v>
      </c>
      <c r="K241" s="133" t="s">
        <v>165</v>
      </c>
      <c r="L241" s="31"/>
      <c r="M241" s="138" t="s">
        <v>3</v>
      </c>
      <c r="N241" s="139" t="s">
        <v>43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166</v>
      </c>
      <c r="AT241" s="142" t="s">
        <v>161</v>
      </c>
      <c r="AU241" s="142" t="s">
        <v>82</v>
      </c>
      <c r="AY241" s="16" t="s">
        <v>157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6" t="s">
        <v>80</v>
      </c>
      <c r="BK241" s="143">
        <f>ROUND(I241*H241,2)</f>
        <v>0</v>
      </c>
      <c r="BL241" s="16" t="s">
        <v>166</v>
      </c>
      <c r="BM241" s="142" t="s">
        <v>528</v>
      </c>
    </row>
    <row r="242" spans="2:65" s="1" customFormat="1" ht="11.25">
      <c r="B242" s="31"/>
      <c r="D242" s="144" t="s">
        <v>168</v>
      </c>
      <c r="F242" s="145" t="s">
        <v>529</v>
      </c>
      <c r="I242" s="146"/>
      <c r="L242" s="31"/>
      <c r="M242" s="147"/>
      <c r="T242" s="52"/>
      <c r="AT242" s="16" t="s">
        <v>168</v>
      </c>
      <c r="AU242" s="16" t="s">
        <v>82</v>
      </c>
    </row>
    <row r="243" spans="2:65" s="1" customFormat="1" ht="44.25" customHeight="1">
      <c r="B243" s="130"/>
      <c r="C243" s="131" t="s">
        <v>530</v>
      </c>
      <c r="D243" s="131" t="s">
        <v>161</v>
      </c>
      <c r="E243" s="132" t="s">
        <v>531</v>
      </c>
      <c r="F243" s="133" t="s">
        <v>532</v>
      </c>
      <c r="G243" s="134" t="s">
        <v>213</v>
      </c>
      <c r="H243" s="135">
        <v>12.705</v>
      </c>
      <c r="I243" s="136"/>
      <c r="J243" s="137">
        <f>ROUND(I243*H243,2)</f>
        <v>0</v>
      </c>
      <c r="K243" s="133" t="s">
        <v>165</v>
      </c>
      <c r="L243" s="31"/>
      <c r="M243" s="138" t="s">
        <v>3</v>
      </c>
      <c r="N243" s="139" t="s">
        <v>43</v>
      </c>
      <c r="P243" s="140">
        <f>O243*H243</f>
        <v>0</v>
      </c>
      <c r="Q243" s="140">
        <v>1.05555</v>
      </c>
      <c r="R243" s="140">
        <f>Q243*H243</f>
        <v>13.41076275</v>
      </c>
      <c r="S243" s="140">
        <v>0</v>
      </c>
      <c r="T243" s="141">
        <f>S243*H243</f>
        <v>0</v>
      </c>
      <c r="AR243" s="142" t="s">
        <v>166</v>
      </c>
      <c r="AT243" s="142" t="s">
        <v>161</v>
      </c>
      <c r="AU243" s="142" t="s">
        <v>82</v>
      </c>
      <c r="AY243" s="16" t="s">
        <v>157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6" t="s">
        <v>80</v>
      </c>
      <c r="BK243" s="143">
        <f>ROUND(I243*H243,2)</f>
        <v>0</v>
      </c>
      <c r="BL243" s="16" t="s">
        <v>166</v>
      </c>
      <c r="BM243" s="142" t="s">
        <v>533</v>
      </c>
    </row>
    <row r="244" spans="2:65" s="1" customFormat="1" ht="11.25">
      <c r="B244" s="31"/>
      <c r="D244" s="144" t="s">
        <v>168</v>
      </c>
      <c r="F244" s="145" t="s">
        <v>534</v>
      </c>
      <c r="I244" s="146"/>
      <c r="L244" s="31"/>
      <c r="M244" s="147"/>
      <c r="T244" s="52"/>
      <c r="AT244" s="16" t="s">
        <v>168</v>
      </c>
      <c r="AU244" s="16" t="s">
        <v>82</v>
      </c>
    </row>
    <row r="245" spans="2:65" s="12" customFormat="1" ht="11.25">
      <c r="B245" s="148"/>
      <c r="D245" s="149" t="s">
        <v>170</v>
      </c>
      <c r="E245" s="150" t="s">
        <v>3</v>
      </c>
      <c r="F245" s="151" t="s">
        <v>535</v>
      </c>
      <c r="H245" s="152">
        <v>12.705</v>
      </c>
      <c r="I245" s="153"/>
      <c r="L245" s="148"/>
      <c r="M245" s="154"/>
      <c r="T245" s="155"/>
      <c r="AT245" s="150" t="s">
        <v>170</v>
      </c>
      <c r="AU245" s="150" t="s">
        <v>82</v>
      </c>
      <c r="AV245" s="12" t="s">
        <v>82</v>
      </c>
      <c r="AW245" s="12" t="s">
        <v>32</v>
      </c>
      <c r="AX245" s="12" t="s">
        <v>80</v>
      </c>
      <c r="AY245" s="150" t="s">
        <v>157</v>
      </c>
    </row>
    <row r="246" spans="2:65" s="1" customFormat="1" ht="44.25" customHeight="1">
      <c r="B246" s="130"/>
      <c r="C246" s="131" t="s">
        <v>536</v>
      </c>
      <c r="D246" s="131" t="s">
        <v>161</v>
      </c>
      <c r="E246" s="132" t="s">
        <v>537</v>
      </c>
      <c r="F246" s="133" t="s">
        <v>538</v>
      </c>
      <c r="G246" s="134" t="s">
        <v>213</v>
      </c>
      <c r="H246" s="135">
        <v>7.3019999999999996</v>
      </c>
      <c r="I246" s="136"/>
      <c r="J246" s="137">
        <f>ROUND(I246*H246,2)</f>
        <v>0</v>
      </c>
      <c r="K246" s="133" t="s">
        <v>165</v>
      </c>
      <c r="L246" s="31"/>
      <c r="M246" s="138" t="s">
        <v>3</v>
      </c>
      <c r="N246" s="139" t="s">
        <v>43</v>
      </c>
      <c r="P246" s="140">
        <f>O246*H246</f>
        <v>0</v>
      </c>
      <c r="Q246" s="140">
        <v>1.06277</v>
      </c>
      <c r="R246" s="140">
        <f>Q246*H246</f>
        <v>7.7603465399999996</v>
      </c>
      <c r="S246" s="140">
        <v>0</v>
      </c>
      <c r="T246" s="141">
        <f>S246*H246</f>
        <v>0</v>
      </c>
      <c r="AR246" s="142" t="s">
        <v>166</v>
      </c>
      <c r="AT246" s="142" t="s">
        <v>161</v>
      </c>
      <c r="AU246" s="142" t="s">
        <v>82</v>
      </c>
      <c r="AY246" s="16" t="s">
        <v>157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80</v>
      </c>
      <c r="BK246" s="143">
        <f>ROUND(I246*H246,2)</f>
        <v>0</v>
      </c>
      <c r="BL246" s="16" t="s">
        <v>166</v>
      </c>
      <c r="BM246" s="142" t="s">
        <v>539</v>
      </c>
    </row>
    <row r="247" spans="2:65" s="1" customFormat="1" ht="11.25">
      <c r="B247" s="31"/>
      <c r="D247" s="144" t="s">
        <v>168</v>
      </c>
      <c r="F247" s="145" t="s">
        <v>540</v>
      </c>
      <c r="I247" s="146"/>
      <c r="L247" s="31"/>
      <c r="M247" s="147"/>
      <c r="T247" s="52"/>
      <c r="AT247" s="16" t="s">
        <v>168</v>
      </c>
      <c r="AU247" s="16" t="s">
        <v>82</v>
      </c>
    </row>
    <row r="248" spans="2:65" s="12" customFormat="1" ht="11.25">
      <c r="B248" s="148"/>
      <c r="D248" s="149" t="s">
        <v>170</v>
      </c>
      <c r="E248" s="150" t="s">
        <v>3</v>
      </c>
      <c r="F248" s="151" t="s">
        <v>541</v>
      </c>
      <c r="H248" s="152">
        <v>2.87</v>
      </c>
      <c r="I248" s="153"/>
      <c r="L248" s="148"/>
      <c r="M248" s="154"/>
      <c r="T248" s="155"/>
      <c r="AT248" s="150" t="s">
        <v>170</v>
      </c>
      <c r="AU248" s="150" t="s">
        <v>82</v>
      </c>
      <c r="AV248" s="12" t="s">
        <v>82</v>
      </c>
      <c r="AW248" s="12" t="s">
        <v>32</v>
      </c>
      <c r="AX248" s="12" t="s">
        <v>72</v>
      </c>
      <c r="AY248" s="150" t="s">
        <v>157</v>
      </c>
    </row>
    <row r="249" spans="2:65" s="12" customFormat="1" ht="11.25">
      <c r="B249" s="148"/>
      <c r="D249" s="149" t="s">
        <v>170</v>
      </c>
      <c r="E249" s="150" t="s">
        <v>3</v>
      </c>
      <c r="F249" s="151" t="s">
        <v>542</v>
      </c>
      <c r="H249" s="152">
        <v>4.4320000000000004</v>
      </c>
      <c r="I249" s="153"/>
      <c r="L249" s="148"/>
      <c r="M249" s="154"/>
      <c r="T249" s="155"/>
      <c r="AT249" s="150" t="s">
        <v>170</v>
      </c>
      <c r="AU249" s="150" t="s">
        <v>82</v>
      </c>
      <c r="AV249" s="12" t="s">
        <v>82</v>
      </c>
      <c r="AW249" s="12" t="s">
        <v>32</v>
      </c>
      <c r="AX249" s="12" t="s">
        <v>72</v>
      </c>
      <c r="AY249" s="150" t="s">
        <v>157</v>
      </c>
    </row>
    <row r="250" spans="2:65" s="13" customFormat="1" ht="11.25">
      <c r="B250" s="156"/>
      <c r="D250" s="149" t="s">
        <v>170</v>
      </c>
      <c r="E250" s="157" t="s">
        <v>3</v>
      </c>
      <c r="F250" s="158" t="s">
        <v>182</v>
      </c>
      <c r="H250" s="159">
        <v>7.3020000000000005</v>
      </c>
      <c r="I250" s="160"/>
      <c r="L250" s="156"/>
      <c r="M250" s="161"/>
      <c r="T250" s="162"/>
      <c r="AT250" s="157" t="s">
        <v>170</v>
      </c>
      <c r="AU250" s="157" t="s">
        <v>82</v>
      </c>
      <c r="AV250" s="13" t="s">
        <v>166</v>
      </c>
      <c r="AW250" s="13" t="s">
        <v>32</v>
      </c>
      <c r="AX250" s="13" t="s">
        <v>80</v>
      </c>
      <c r="AY250" s="157" t="s">
        <v>157</v>
      </c>
    </row>
    <row r="251" spans="2:65" s="1" customFormat="1" ht="24.2" customHeight="1">
      <c r="B251" s="130"/>
      <c r="C251" s="131" t="s">
        <v>543</v>
      </c>
      <c r="D251" s="131" t="s">
        <v>161</v>
      </c>
      <c r="E251" s="132" t="s">
        <v>544</v>
      </c>
      <c r="F251" s="133" t="s">
        <v>545</v>
      </c>
      <c r="G251" s="134" t="s">
        <v>206</v>
      </c>
      <c r="H251" s="135">
        <v>2.2000000000000002</v>
      </c>
      <c r="I251" s="136"/>
      <c r="J251" s="137">
        <f>ROUND(I251*H251,2)</f>
        <v>0</v>
      </c>
      <c r="K251" s="133" t="s">
        <v>165</v>
      </c>
      <c r="L251" s="31"/>
      <c r="M251" s="138" t="s">
        <v>3</v>
      </c>
      <c r="N251" s="139" t="s">
        <v>43</v>
      </c>
      <c r="P251" s="140">
        <f>O251*H251</f>
        <v>0</v>
      </c>
      <c r="Q251" s="140">
        <v>6.6299999999999996E-3</v>
      </c>
      <c r="R251" s="140">
        <f>Q251*H251</f>
        <v>1.4586E-2</v>
      </c>
      <c r="S251" s="140">
        <v>0</v>
      </c>
      <c r="T251" s="141">
        <f>S251*H251</f>
        <v>0</v>
      </c>
      <c r="AR251" s="142" t="s">
        <v>166</v>
      </c>
      <c r="AT251" s="142" t="s">
        <v>161</v>
      </c>
      <c r="AU251" s="142" t="s">
        <v>82</v>
      </c>
      <c r="AY251" s="16" t="s">
        <v>157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80</v>
      </c>
      <c r="BK251" s="143">
        <f>ROUND(I251*H251,2)</f>
        <v>0</v>
      </c>
      <c r="BL251" s="16" t="s">
        <v>166</v>
      </c>
      <c r="BM251" s="142" t="s">
        <v>546</v>
      </c>
    </row>
    <row r="252" spans="2:65" s="1" customFormat="1" ht="11.25">
      <c r="B252" s="31"/>
      <c r="D252" s="144" t="s">
        <v>168</v>
      </c>
      <c r="F252" s="145" t="s">
        <v>547</v>
      </c>
      <c r="I252" s="146"/>
      <c r="L252" s="31"/>
      <c r="M252" s="147"/>
      <c r="T252" s="52"/>
      <c r="AT252" s="16" t="s">
        <v>168</v>
      </c>
      <c r="AU252" s="16" t="s">
        <v>82</v>
      </c>
    </row>
    <row r="253" spans="2:65" s="12" customFormat="1" ht="11.25">
      <c r="B253" s="148"/>
      <c r="D253" s="149" t="s">
        <v>170</v>
      </c>
      <c r="E253" s="150" t="s">
        <v>3</v>
      </c>
      <c r="F253" s="151" t="s">
        <v>548</v>
      </c>
      <c r="H253" s="152">
        <v>2.2000000000000002</v>
      </c>
      <c r="I253" s="153"/>
      <c r="L253" s="148"/>
      <c r="M253" s="154"/>
      <c r="T253" s="155"/>
      <c r="AT253" s="150" t="s">
        <v>170</v>
      </c>
      <c r="AU253" s="150" t="s">
        <v>82</v>
      </c>
      <c r="AV253" s="12" t="s">
        <v>82</v>
      </c>
      <c r="AW253" s="12" t="s">
        <v>32</v>
      </c>
      <c r="AX253" s="12" t="s">
        <v>80</v>
      </c>
      <c r="AY253" s="150" t="s">
        <v>157</v>
      </c>
    </row>
    <row r="254" spans="2:65" s="1" customFormat="1" ht="24.2" customHeight="1">
      <c r="B254" s="130"/>
      <c r="C254" s="131" t="s">
        <v>549</v>
      </c>
      <c r="D254" s="131" t="s">
        <v>161</v>
      </c>
      <c r="E254" s="132" t="s">
        <v>550</v>
      </c>
      <c r="F254" s="133" t="s">
        <v>551</v>
      </c>
      <c r="G254" s="134" t="s">
        <v>206</v>
      </c>
      <c r="H254" s="135">
        <v>2.2000000000000002</v>
      </c>
      <c r="I254" s="136"/>
      <c r="J254" s="137">
        <f>ROUND(I254*H254,2)</f>
        <v>0</v>
      </c>
      <c r="K254" s="133" t="s">
        <v>165</v>
      </c>
      <c r="L254" s="31"/>
      <c r="M254" s="138" t="s">
        <v>3</v>
      </c>
      <c r="N254" s="139" t="s">
        <v>43</v>
      </c>
      <c r="P254" s="140">
        <f>O254*H254</f>
        <v>0</v>
      </c>
      <c r="Q254" s="140">
        <v>0</v>
      </c>
      <c r="R254" s="140">
        <f>Q254*H254</f>
        <v>0</v>
      </c>
      <c r="S254" s="140">
        <v>0</v>
      </c>
      <c r="T254" s="141">
        <f>S254*H254</f>
        <v>0</v>
      </c>
      <c r="AR254" s="142" t="s">
        <v>166</v>
      </c>
      <c r="AT254" s="142" t="s">
        <v>161</v>
      </c>
      <c r="AU254" s="142" t="s">
        <v>82</v>
      </c>
      <c r="AY254" s="16" t="s">
        <v>157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80</v>
      </c>
      <c r="BK254" s="143">
        <f>ROUND(I254*H254,2)</f>
        <v>0</v>
      </c>
      <c r="BL254" s="16" t="s">
        <v>166</v>
      </c>
      <c r="BM254" s="142" t="s">
        <v>552</v>
      </c>
    </row>
    <row r="255" spans="2:65" s="1" customFormat="1" ht="11.25">
      <c r="B255" s="31"/>
      <c r="D255" s="144" t="s">
        <v>168</v>
      </c>
      <c r="F255" s="145" t="s">
        <v>553</v>
      </c>
      <c r="I255" s="146"/>
      <c r="L255" s="31"/>
      <c r="M255" s="147"/>
      <c r="T255" s="52"/>
      <c r="AT255" s="16" t="s">
        <v>168</v>
      </c>
      <c r="AU255" s="16" t="s">
        <v>82</v>
      </c>
    </row>
    <row r="256" spans="2:65" s="1" customFormat="1" ht="24.2" customHeight="1">
      <c r="B256" s="130"/>
      <c r="C256" s="131" t="s">
        <v>554</v>
      </c>
      <c r="D256" s="131" t="s">
        <v>161</v>
      </c>
      <c r="E256" s="132" t="s">
        <v>555</v>
      </c>
      <c r="F256" s="133" t="s">
        <v>556</v>
      </c>
      <c r="G256" s="134" t="s">
        <v>206</v>
      </c>
      <c r="H256" s="135">
        <v>2.2000000000000002</v>
      </c>
      <c r="I256" s="136"/>
      <c r="J256" s="137">
        <f>ROUND(I256*H256,2)</f>
        <v>0</v>
      </c>
      <c r="K256" s="133" t="s">
        <v>165</v>
      </c>
      <c r="L256" s="31"/>
      <c r="M256" s="138" t="s">
        <v>3</v>
      </c>
      <c r="N256" s="139" t="s">
        <v>43</v>
      </c>
      <c r="P256" s="140">
        <f>O256*H256</f>
        <v>0</v>
      </c>
      <c r="Q256" s="140">
        <v>1.34E-3</v>
      </c>
      <c r="R256" s="140">
        <f>Q256*H256</f>
        <v>2.9480000000000005E-3</v>
      </c>
      <c r="S256" s="140">
        <v>0</v>
      </c>
      <c r="T256" s="141">
        <f>S256*H256</f>
        <v>0</v>
      </c>
      <c r="AR256" s="142" t="s">
        <v>166</v>
      </c>
      <c r="AT256" s="142" t="s">
        <v>161</v>
      </c>
      <c r="AU256" s="142" t="s">
        <v>82</v>
      </c>
      <c r="AY256" s="16" t="s">
        <v>157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6" t="s">
        <v>80</v>
      </c>
      <c r="BK256" s="143">
        <f>ROUND(I256*H256,2)</f>
        <v>0</v>
      </c>
      <c r="BL256" s="16" t="s">
        <v>166</v>
      </c>
      <c r="BM256" s="142" t="s">
        <v>557</v>
      </c>
    </row>
    <row r="257" spans="2:65" s="1" customFormat="1" ht="11.25">
      <c r="B257" s="31"/>
      <c r="D257" s="144" t="s">
        <v>168</v>
      </c>
      <c r="F257" s="145" t="s">
        <v>558</v>
      </c>
      <c r="I257" s="146"/>
      <c r="L257" s="31"/>
      <c r="M257" s="147"/>
      <c r="T257" s="52"/>
      <c r="AT257" s="16" t="s">
        <v>168</v>
      </c>
      <c r="AU257" s="16" t="s">
        <v>82</v>
      </c>
    </row>
    <row r="258" spans="2:65" s="1" customFormat="1" ht="24.2" customHeight="1">
      <c r="B258" s="130"/>
      <c r="C258" s="131" t="s">
        <v>559</v>
      </c>
      <c r="D258" s="131" t="s">
        <v>161</v>
      </c>
      <c r="E258" s="132" t="s">
        <v>560</v>
      </c>
      <c r="F258" s="133" t="s">
        <v>561</v>
      </c>
      <c r="G258" s="134" t="s">
        <v>206</v>
      </c>
      <c r="H258" s="135">
        <v>2.2000000000000002</v>
      </c>
      <c r="I258" s="136"/>
      <c r="J258" s="137">
        <f>ROUND(I258*H258,2)</f>
        <v>0</v>
      </c>
      <c r="K258" s="133" t="s">
        <v>165</v>
      </c>
      <c r="L258" s="31"/>
      <c r="M258" s="138" t="s">
        <v>3</v>
      </c>
      <c r="N258" s="139" t="s">
        <v>43</v>
      </c>
      <c r="P258" s="140">
        <f>O258*H258</f>
        <v>0</v>
      </c>
      <c r="Q258" s="140">
        <v>0</v>
      </c>
      <c r="R258" s="140">
        <f>Q258*H258</f>
        <v>0</v>
      </c>
      <c r="S258" s="140">
        <v>0</v>
      </c>
      <c r="T258" s="141">
        <f>S258*H258</f>
        <v>0</v>
      </c>
      <c r="AR258" s="142" t="s">
        <v>166</v>
      </c>
      <c r="AT258" s="142" t="s">
        <v>161</v>
      </c>
      <c r="AU258" s="142" t="s">
        <v>82</v>
      </c>
      <c r="AY258" s="16" t="s">
        <v>157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6" t="s">
        <v>80</v>
      </c>
      <c r="BK258" s="143">
        <f>ROUND(I258*H258,2)</f>
        <v>0</v>
      </c>
      <c r="BL258" s="16" t="s">
        <v>166</v>
      </c>
      <c r="BM258" s="142" t="s">
        <v>562</v>
      </c>
    </row>
    <row r="259" spans="2:65" s="1" customFormat="1" ht="11.25">
      <c r="B259" s="31"/>
      <c r="D259" s="144" t="s">
        <v>168</v>
      </c>
      <c r="F259" s="145" t="s">
        <v>563</v>
      </c>
      <c r="I259" s="146"/>
      <c r="L259" s="31"/>
      <c r="M259" s="147"/>
      <c r="T259" s="52"/>
      <c r="AT259" s="16" t="s">
        <v>168</v>
      </c>
      <c r="AU259" s="16" t="s">
        <v>82</v>
      </c>
    </row>
    <row r="260" spans="2:65" s="1" customFormat="1" ht="16.5" customHeight="1">
      <c r="B260" s="130"/>
      <c r="C260" s="131" t="s">
        <v>564</v>
      </c>
      <c r="D260" s="131" t="s">
        <v>161</v>
      </c>
      <c r="E260" s="132" t="s">
        <v>565</v>
      </c>
      <c r="F260" s="133" t="s">
        <v>566</v>
      </c>
      <c r="G260" s="134" t="s">
        <v>177</v>
      </c>
      <c r="H260" s="135">
        <v>7.1050000000000004</v>
      </c>
      <c r="I260" s="136"/>
      <c r="J260" s="137">
        <f>ROUND(I260*H260,2)</f>
        <v>0</v>
      </c>
      <c r="K260" s="133" t="s">
        <v>165</v>
      </c>
      <c r="L260" s="31"/>
      <c r="M260" s="138" t="s">
        <v>3</v>
      </c>
      <c r="N260" s="139" t="s">
        <v>43</v>
      </c>
      <c r="P260" s="140">
        <f>O260*H260</f>
        <v>0</v>
      </c>
      <c r="Q260" s="140">
        <v>2.5019800000000001</v>
      </c>
      <c r="R260" s="140">
        <f>Q260*H260</f>
        <v>17.776567900000003</v>
      </c>
      <c r="S260" s="140">
        <v>0</v>
      </c>
      <c r="T260" s="141">
        <f>S260*H260</f>
        <v>0</v>
      </c>
      <c r="AR260" s="142" t="s">
        <v>166</v>
      </c>
      <c r="AT260" s="142" t="s">
        <v>161</v>
      </c>
      <c r="AU260" s="142" t="s">
        <v>82</v>
      </c>
      <c r="AY260" s="16" t="s">
        <v>157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80</v>
      </c>
      <c r="BK260" s="143">
        <f>ROUND(I260*H260,2)</f>
        <v>0</v>
      </c>
      <c r="BL260" s="16" t="s">
        <v>166</v>
      </c>
      <c r="BM260" s="142" t="s">
        <v>567</v>
      </c>
    </row>
    <row r="261" spans="2:65" s="1" customFormat="1" ht="11.25">
      <c r="B261" s="31"/>
      <c r="D261" s="144" t="s">
        <v>168</v>
      </c>
      <c r="F261" s="145" t="s">
        <v>568</v>
      </c>
      <c r="I261" s="146"/>
      <c r="L261" s="31"/>
      <c r="M261" s="147"/>
      <c r="T261" s="52"/>
      <c r="AT261" s="16" t="s">
        <v>168</v>
      </c>
      <c r="AU261" s="16" t="s">
        <v>82</v>
      </c>
    </row>
    <row r="262" spans="2:65" s="12" customFormat="1" ht="11.25">
      <c r="B262" s="148"/>
      <c r="D262" s="149" t="s">
        <v>170</v>
      </c>
      <c r="E262" s="150" t="s">
        <v>3</v>
      </c>
      <c r="F262" s="151" t="s">
        <v>569</v>
      </c>
      <c r="H262" s="152">
        <v>7.1050000000000004</v>
      </c>
      <c r="I262" s="153"/>
      <c r="L262" s="148"/>
      <c r="M262" s="154"/>
      <c r="T262" s="155"/>
      <c r="AT262" s="150" t="s">
        <v>170</v>
      </c>
      <c r="AU262" s="150" t="s">
        <v>82</v>
      </c>
      <c r="AV262" s="12" t="s">
        <v>82</v>
      </c>
      <c r="AW262" s="12" t="s">
        <v>32</v>
      </c>
      <c r="AX262" s="12" t="s">
        <v>80</v>
      </c>
      <c r="AY262" s="150" t="s">
        <v>157</v>
      </c>
    </row>
    <row r="263" spans="2:65" s="1" customFormat="1" ht="16.5" customHeight="1">
      <c r="B263" s="130"/>
      <c r="C263" s="131" t="s">
        <v>570</v>
      </c>
      <c r="D263" s="131" t="s">
        <v>161</v>
      </c>
      <c r="E263" s="132" t="s">
        <v>571</v>
      </c>
      <c r="F263" s="133" t="s">
        <v>572</v>
      </c>
      <c r="G263" s="134" t="s">
        <v>206</v>
      </c>
      <c r="H263" s="135">
        <v>30.45</v>
      </c>
      <c r="I263" s="136"/>
      <c r="J263" s="137">
        <f>ROUND(I263*H263,2)</f>
        <v>0</v>
      </c>
      <c r="K263" s="133" t="s">
        <v>165</v>
      </c>
      <c r="L263" s="31"/>
      <c r="M263" s="138" t="s">
        <v>3</v>
      </c>
      <c r="N263" s="139" t="s">
        <v>43</v>
      </c>
      <c r="P263" s="140">
        <f>O263*H263</f>
        <v>0</v>
      </c>
      <c r="Q263" s="140">
        <v>1.1169999999999999E-2</v>
      </c>
      <c r="R263" s="140">
        <f>Q263*H263</f>
        <v>0.3401265</v>
      </c>
      <c r="S263" s="140">
        <v>0</v>
      </c>
      <c r="T263" s="141">
        <f>S263*H263</f>
        <v>0</v>
      </c>
      <c r="AR263" s="142" t="s">
        <v>166</v>
      </c>
      <c r="AT263" s="142" t="s">
        <v>161</v>
      </c>
      <c r="AU263" s="142" t="s">
        <v>82</v>
      </c>
      <c r="AY263" s="16" t="s">
        <v>157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6" t="s">
        <v>80</v>
      </c>
      <c r="BK263" s="143">
        <f>ROUND(I263*H263,2)</f>
        <v>0</v>
      </c>
      <c r="BL263" s="16" t="s">
        <v>166</v>
      </c>
      <c r="BM263" s="142" t="s">
        <v>573</v>
      </c>
    </row>
    <row r="264" spans="2:65" s="1" customFormat="1" ht="11.25">
      <c r="B264" s="31"/>
      <c r="D264" s="144" t="s">
        <v>168</v>
      </c>
      <c r="F264" s="145" t="s">
        <v>574</v>
      </c>
      <c r="I264" s="146"/>
      <c r="L264" s="31"/>
      <c r="M264" s="147"/>
      <c r="T264" s="52"/>
      <c r="AT264" s="16" t="s">
        <v>168</v>
      </c>
      <c r="AU264" s="16" t="s">
        <v>82</v>
      </c>
    </row>
    <row r="265" spans="2:65" s="12" customFormat="1" ht="11.25">
      <c r="B265" s="148"/>
      <c r="D265" s="149" t="s">
        <v>170</v>
      </c>
      <c r="E265" s="150" t="s">
        <v>3</v>
      </c>
      <c r="F265" s="151" t="s">
        <v>575</v>
      </c>
      <c r="H265" s="152">
        <v>30.45</v>
      </c>
      <c r="I265" s="153"/>
      <c r="L265" s="148"/>
      <c r="M265" s="154"/>
      <c r="T265" s="155"/>
      <c r="AT265" s="150" t="s">
        <v>170</v>
      </c>
      <c r="AU265" s="150" t="s">
        <v>82</v>
      </c>
      <c r="AV265" s="12" t="s">
        <v>82</v>
      </c>
      <c r="AW265" s="12" t="s">
        <v>32</v>
      </c>
      <c r="AX265" s="12" t="s">
        <v>80</v>
      </c>
      <c r="AY265" s="150" t="s">
        <v>157</v>
      </c>
    </row>
    <row r="266" spans="2:65" s="1" customFormat="1" ht="16.5" customHeight="1">
      <c r="B266" s="130"/>
      <c r="C266" s="131" t="s">
        <v>576</v>
      </c>
      <c r="D266" s="131" t="s">
        <v>161</v>
      </c>
      <c r="E266" s="132" t="s">
        <v>577</v>
      </c>
      <c r="F266" s="133" t="s">
        <v>578</v>
      </c>
      <c r="G266" s="134" t="s">
        <v>206</v>
      </c>
      <c r="H266" s="135">
        <v>30.45</v>
      </c>
      <c r="I266" s="136"/>
      <c r="J266" s="137">
        <f>ROUND(I266*H266,2)</f>
        <v>0</v>
      </c>
      <c r="K266" s="133" t="s">
        <v>165</v>
      </c>
      <c r="L266" s="31"/>
      <c r="M266" s="138" t="s">
        <v>3</v>
      </c>
      <c r="N266" s="139" t="s">
        <v>43</v>
      </c>
      <c r="P266" s="140">
        <f>O266*H266</f>
        <v>0</v>
      </c>
      <c r="Q266" s="140">
        <v>0</v>
      </c>
      <c r="R266" s="140">
        <f>Q266*H266</f>
        <v>0</v>
      </c>
      <c r="S266" s="140">
        <v>0</v>
      </c>
      <c r="T266" s="141">
        <f>S266*H266</f>
        <v>0</v>
      </c>
      <c r="AR266" s="142" t="s">
        <v>166</v>
      </c>
      <c r="AT266" s="142" t="s">
        <v>161</v>
      </c>
      <c r="AU266" s="142" t="s">
        <v>82</v>
      </c>
      <c r="AY266" s="16" t="s">
        <v>157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6" t="s">
        <v>80</v>
      </c>
      <c r="BK266" s="143">
        <f>ROUND(I266*H266,2)</f>
        <v>0</v>
      </c>
      <c r="BL266" s="16" t="s">
        <v>166</v>
      </c>
      <c r="BM266" s="142" t="s">
        <v>579</v>
      </c>
    </row>
    <row r="267" spans="2:65" s="1" customFormat="1" ht="11.25">
      <c r="B267" s="31"/>
      <c r="D267" s="144" t="s">
        <v>168</v>
      </c>
      <c r="F267" s="145" t="s">
        <v>580</v>
      </c>
      <c r="I267" s="146"/>
      <c r="L267" s="31"/>
      <c r="M267" s="147"/>
      <c r="T267" s="52"/>
      <c r="AT267" s="16" t="s">
        <v>168</v>
      </c>
      <c r="AU267" s="16" t="s">
        <v>82</v>
      </c>
    </row>
    <row r="268" spans="2:65" s="1" customFormat="1" ht="16.5" customHeight="1">
      <c r="B268" s="130"/>
      <c r="C268" s="131" t="s">
        <v>581</v>
      </c>
      <c r="D268" s="131" t="s">
        <v>161</v>
      </c>
      <c r="E268" s="132" t="s">
        <v>582</v>
      </c>
      <c r="F268" s="133" t="s">
        <v>583</v>
      </c>
      <c r="G268" s="134" t="s">
        <v>213</v>
      </c>
      <c r="H268" s="135">
        <v>1.0660000000000001</v>
      </c>
      <c r="I268" s="136"/>
      <c r="J268" s="137">
        <f>ROUND(I268*H268,2)</f>
        <v>0</v>
      </c>
      <c r="K268" s="133" t="s">
        <v>165</v>
      </c>
      <c r="L268" s="31"/>
      <c r="M268" s="138" t="s">
        <v>3</v>
      </c>
      <c r="N268" s="139" t="s">
        <v>43</v>
      </c>
      <c r="P268" s="140">
        <f>O268*H268</f>
        <v>0</v>
      </c>
      <c r="Q268" s="140">
        <v>1.05291</v>
      </c>
      <c r="R268" s="140">
        <f>Q268*H268</f>
        <v>1.12240206</v>
      </c>
      <c r="S268" s="140">
        <v>0</v>
      </c>
      <c r="T268" s="141">
        <f>S268*H268</f>
        <v>0</v>
      </c>
      <c r="AR268" s="142" t="s">
        <v>166</v>
      </c>
      <c r="AT268" s="142" t="s">
        <v>161</v>
      </c>
      <c r="AU268" s="142" t="s">
        <v>82</v>
      </c>
      <c r="AY268" s="16" t="s">
        <v>157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6" t="s">
        <v>80</v>
      </c>
      <c r="BK268" s="143">
        <f>ROUND(I268*H268,2)</f>
        <v>0</v>
      </c>
      <c r="BL268" s="16" t="s">
        <v>166</v>
      </c>
      <c r="BM268" s="142" t="s">
        <v>584</v>
      </c>
    </row>
    <row r="269" spans="2:65" s="1" customFormat="1" ht="11.25">
      <c r="B269" s="31"/>
      <c r="D269" s="144" t="s">
        <v>168</v>
      </c>
      <c r="F269" s="145" t="s">
        <v>585</v>
      </c>
      <c r="I269" s="146"/>
      <c r="L269" s="31"/>
      <c r="M269" s="147"/>
      <c r="T269" s="52"/>
      <c r="AT269" s="16" t="s">
        <v>168</v>
      </c>
      <c r="AU269" s="16" t="s">
        <v>82</v>
      </c>
    </row>
    <row r="270" spans="2:65" s="12" customFormat="1" ht="11.25">
      <c r="B270" s="148"/>
      <c r="D270" s="149" t="s">
        <v>170</v>
      </c>
      <c r="E270" s="150" t="s">
        <v>3</v>
      </c>
      <c r="F270" s="151" t="s">
        <v>586</v>
      </c>
      <c r="H270" s="152">
        <v>1.0660000000000001</v>
      </c>
      <c r="I270" s="153"/>
      <c r="L270" s="148"/>
      <c r="M270" s="154"/>
      <c r="T270" s="155"/>
      <c r="AT270" s="150" t="s">
        <v>170</v>
      </c>
      <c r="AU270" s="150" t="s">
        <v>82</v>
      </c>
      <c r="AV270" s="12" t="s">
        <v>82</v>
      </c>
      <c r="AW270" s="12" t="s">
        <v>32</v>
      </c>
      <c r="AX270" s="12" t="s">
        <v>80</v>
      </c>
      <c r="AY270" s="150" t="s">
        <v>157</v>
      </c>
    </row>
    <row r="271" spans="2:65" s="1" customFormat="1" ht="16.5" customHeight="1">
      <c r="B271" s="130"/>
      <c r="C271" s="131" t="s">
        <v>587</v>
      </c>
      <c r="D271" s="131" t="s">
        <v>161</v>
      </c>
      <c r="E271" s="132" t="s">
        <v>588</v>
      </c>
      <c r="F271" s="133" t="s">
        <v>589</v>
      </c>
      <c r="G271" s="134" t="s">
        <v>206</v>
      </c>
      <c r="H271" s="135">
        <v>11</v>
      </c>
      <c r="I271" s="136"/>
      <c r="J271" s="137">
        <f>ROUND(I271*H271,2)</f>
        <v>0</v>
      </c>
      <c r="K271" s="133" t="s">
        <v>165</v>
      </c>
      <c r="L271" s="31"/>
      <c r="M271" s="138" t="s">
        <v>3</v>
      </c>
      <c r="N271" s="139" t="s">
        <v>43</v>
      </c>
      <c r="P271" s="140">
        <f>O271*H271</f>
        <v>0</v>
      </c>
      <c r="Q271" s="140">
        <v>1.052E-2</v>
      </c>
      <c r="R271" s="140">
        <f>Q271*H271</f>
        <v>0.11572</v>
      </c>
      <c r="S271" s="140">
        <v>0</v>
      </c>
      <c r="T271" s="141">
        <f>S271*H271</f>
        <v>0</v>
      </c>
      <c r="AR271" s="142" t="s">
        <v>166</v>
      </c>
      <c r="AT271" s="142" t="s">
        <v>161</v>
      </c>
      <c r="AU271" s="142" t="s">
        <v>82</v>
      </c>
      <c r="AY271" s="16" t="s">
        <v>157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6" t="s">
        <v>80</v>
      </c>
      <c r="BK271" s="143">
        <f>ROUND(I271*H271,2)</f>
        <v>0</v>
      </c>
      <c r="BL271" s="16" t="s">
        <v>166</v>
      </c>
      <c r="BM271" s="142" t="s">
        <v>590</v>
      </c>
    </row>
    <row r="272" spans="2:65" s="1" customFormat="1" ht="11.25">
      <c r="B272" s="31"/>
      <c r="D272" s="144" t="s">
        <v>168</v>
      </c>
      <c r="F272" s="145" t="s">
        <v>591</v>
      </c>
      <c r="I272" s="146"/>
      <c r="L272" s="31"/>
      <c r="M272" s="147"/>
      <c r="T272" s="52"/>
      <c r="AT272" s="16" t="s">
        <v>168</v>
      </c>
      <c r="AU272" s="16" t="s">
        <v>82</v>
      </c>
    </row>
    <row r="273" spans="2:65" s="12" customFormat="1" ht="11.25">
      <c r="B273" s="148"/>
      <c r="D273" s="149" t="s">
        <v>170</v>
      </c>
      <c r="E273" s="150" t="s">
        <v>3</v>
      </c>
      <c r="F273" s="151" t="s">
        <v>592</v>
      </c>
      <c r="H273" s="152">
        <v>11</v>
      </c>
      <c r="I273" s="153"/>
      <c r="L273" s="148"/>
      <c r="M273" s="154"/>
      <c r="T273" s="155"/>
      <c r="AT273" s="150" t="s">
        <v>170</v>
      </c>
      <c r="AU273" s="150" t="s">
        <v>82</v>
      </c>
      <c r="AV273" s="12" t="s">
        <v>82</v>
      </c>
      <c r="AW273" s="12" t="s">
        <v>32</v>
      </c>
      <c r="AX273" s="12" t="s">
        <v>80</v>
      </c>
      <c r="AY273" s="150" t="s">
        <v>157</v>
      </c>
    </row>
    <row r="274" spans="2:65" s="1" customFormat="1" ht="16.5" customHeight="1">
      <c r="B274" s="130"/>
      <c r="C274" s="131" t="s">
        <v>593</v>
      </c>
      <c r="D274" s="131" t="s">
        <v>161</v>
      </c>
      <c r="E274" s="132" t="s">
        <v>594</v>
      </c>
      <c r="F274" s="133" t="s">
        <v>595</v>
      </c>
      <c r="G274" s="134" t="s">
        <v>206</v>
      </c>
      <c r="H274" s="135">
        <v>11</v>
      </c>
      <c r="I274" s="136"/>
      <c r="J274" s="137">
        <f>ROUND(I274*H274,2)</f>
        <v>0</v>
      </c>
      <c r="K274" s="133" t="s">
        <v>165</v>
      </c>
      <c r="L274" s="31"/>
      <c r="M274" s="138" t="s">
        <v>3</v>
      </c>
      <c r="N274" s="139" t="s">
        <v>43</v>
      </c>
      <c r="P274" s="140">
        <f>O274*H274</f>
        <v>0</v>
      </c>
      <c r="Q274" s="140">
        <v>0</v>
      </c>
      <c r="R274" s="140">
        <f>Q274*H274</f>
        <v>0</v>
      </c>
      <c r="S274" s="140">
        <v>0</v>
      </c>
      <c r="T274" s="141">
        <f>S274*H274</f>
        <v>0</v>
      </c>
      <c r="AR274" s="142" t="s">
        <v>166</v>
      </c>
      <c r="AT274" s="142" t="s">
        <v>161</v>
      </c>
      <c r="AU274" s="142" t="s">
        <v>82</v>
      </c>
      <c r="AY274" s="16" t="s">
        <v>157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6" t="s">
        <v>80</v>
      </c>
      <c r="BK274" s="143">
        <f>ROUND(I274*H274,2)</f>
        <v>0</v>
      </c>
      <c r="BL274" s="16" t="s">
        <v>166</v>
      </c>
      <c r="BM274" s="142" t="s">
        <v>596</v>
      </c>
    </row>
    <row r="275" spans="2:65" s="1" customFormat="1" ht="11.25">
      <c r="B275" s="31"/>
      <c r="D275" s="144" t="s">
        <v>168</v>
      </c>
      <c r="F275" s="145" t="s">
        <v>597</v>
      </c>
      <c r="I275" s="146"/>
      <c r="L275" s="31"/>
      <c r="M275" s="147"/>
      <c r="T275" s="52"/>
      <c r="AT275" s="16" t="s">
        <v>168</v>
      </c>
      <c r="AU275" s="16" t="s">
        <v>82</v>
      </c>
    </row>
    <row r="276" spans="2:65" s="1" customFormat="1" ht="21.75" customHeight="1">
      <c r="B276" s="130"/>
      <c r="C276" s="131" t="s">
        <v>598</v>
      </c>
      <c r="D276" s="131" t="s">
        <v>161</v>
      </c>
      <c r="E276" s="132" t="s">
        <v>599</v>
      </c>
      <c r="F276" s="133" t="s">
        <v>600</v>
      </c>
      <c r="G276" s="134" t="s">
        <v>206</v>
      </c>
      <c r="H276" s="135">
        <v>11</v>
      </c>
      <c r="I276" s="136"/>
      <c r="J276" s="137">
        <f>ROUND(I276*H276,2)</f>
        <v>0</v>
      </c>
      <c r="K276" s="133" t="s">
        <v>165</v>
      </c>
      <c r="L276" s="31"/>
      <c r="M276" s="138" t="s">
        <v>3</v>
      </c>
      <c r="N276" s="139" t="s">
        <v>43</v>
      </c>
      <c r="P276" s="140">
        <f>O276*H276</f>
        <v>0</v>
      </c>
      <c r="Q276" s="140">
        <v>7.92E-3</v>
      </c>
      <c r="R276" s="140">
        <f>Q276*H276</f>
        <v>8.7120000000000003E-2</v>
      </c>
      <c r="S276" s="140">
        <v>0</v>
      </c>
      <c r="T276" s="141">
        <f>S276*H276</f>
        <v>0</v>
      </c>
      <c r="AR276" s="142" t="s">
        <v>166</v>
      </c>
      <c r="AT276" s="142" t="s">
        <v>161</v>
      </c>
      <c r="AU276" s="142" t="s">
        <v>82</v>
      </c>
      <c r="AY276" s="16" t="s">
        <v>157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80</v>
      </c>
      <c r="BK276" s="143">
        <f>ROUND(I276*H276,2)</f>
        <v>0</v>
      </c>
      <c r="BL276" s="16" t="s">
        <v>166</v>
      </c>
      <c r="BM276" s="142" t="s">
        <v>601</v>
      </c>
    </row>
    <row r="277" spans="2:65" s="1" customFormat="1" ht="11.25">
      <c r="B277" s="31"/>
      <c r="D277" s="144" t="s">
        <v>168</v>
      </c>
      <c r="F277" s="145" t="s">
        <v>602</v>
      </c>
      <c r="I277" s="146"/>
      <c r="L277" s="31"/>
      <c r="M277" s="147"/>
      <c r="T277" s="52"/>
      <c r="AT277" s="16" t="s">
        <v>168</v>
      </c>
      <c r="AU277" s="16" t="s">
        <v>82</v>
      </c>
    </row>
    <row r="278" spans="2:65" s="1" customFormat="1" ht="21.75" customHeight="1">
      <c r="B278" s="130"/>
      <c r="C278" s="131" t="s">
        <v>603</v>
      </c>
      <c r="D278" s="131" t="s">
        <v>161</v>
      </c>
      <c r="E278" s="132" t="s">
        <v>604</v>
      </c>
      <c r="F278" s="133" t="s">
        <v>605</v>
      </c>
      <c r="G278" s="134" t="s">
        <v>206</v>
      </c>
      <c r="H278" s="135">
        <v>11</v>
      </c>
      <c r="I278" s="136"/>
      <c r="J278" s="137">
        <f>ROUND(I278*H278,2)</f>
        <v>0</v>
      </c>
      <c r="K278" s="133" t="s">
        <v>165</v>
      </c>
      <c r="L278" s="31"/>
      <c r="M278" s="138" t="s">
        <v>3</v>
      </c>
      <c r="N278" s="139" t="s">
        <v>43</v>
      </c>
      <c r="P278" s="140">
        <f>O278*H278</f>
        <v>0</v>
      </c>
      <c r="Q278" s="140">
        <v>0</v>
      </c>
      <c r="R278" s="140">
        <f>Q278*H278</f>
        <v>0</v>
      </c>
      <c r="S278" s="140">
        <v>0</v>
      </c>
      <c r="T278" s="141">
        <f>S278*H278</f>
        <v>0</v>
      </c>
      <c r="AR278" s="142" t="s">
        <v>166</v>
      </c>
      <c r="AT278" s="142" t="s">
        <v>161</v>
      </c>
      <c r="AU278" s="142" t="s">
        <v>82</v>
      </c>
      <c r="AY278" s="16" t="s">
        <v>157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6" t="s">
        <v>80</v>
      </c>
      <c r="BK278" s="143">
        <f>ROUND(I278*H278,2)</f>
        <v>0</v>
      </c>
      <c r="BL278" s="16" t="s">
        <v>166</v>
      </c>
      <c r="BM278" s="142" t="s">
        <v>606</v>
      </c>
    </row>
    <row r="279" spans="2:65" s="1" customFormat="1" ht="11.25">
      <c r="B279" s="31"/>
      <c r="D279" s="144" t="s">
        <v>168</v>
      </c>
      <c r="F279" s="145" t="s">
        <v>607</v>
      </c>
      <c r="I279" s="146"/>
      <c r="L279" s="31"/>
      <c r="M279" s="147"/>
      <c r="T279" s="52"/>
      <c r="AT279" s="16" t="s">
        <v>168</v>
      </c>
      <c r="AU279" s="16" t="s">
        <v>82</v>
      </c>
    </row>
    <row r="280" spans="2:65" s="11" customFormat="1" ht="22.9" customHeight="1">
      <c r="B280" s="118"/>
      <c r="D280" s="119" t="s">
        <v>71</v>
      </c>
      <c r="E280" s="128" t="s">
        <v>158</v>
      </c>
      <c r="F280" s="128" t="s">
        <v>159</v>
      </c>
      <c r="I280" s="121"/>
      <c r="J280" s="129">
        <f>BK280</f>
        <v>0</v>
      </c>
      <c r="L280" s="118"/>
      <c r="M280" s="123"/>
      <c r="P280" s="124">
        <f>SUM(P281:P324)</f>
        <v>0</v>
      </c>
      <c r="R280" s="124">
        <f>SUM(R281:R324)</f>
        <v>18.463418399999998</v>
      </c>
      <c r="T280" s="125">
        <f>SUM(T281:T324)</f>
        <v>0</v>
      </c>
      <c r="AR280" s="119" t="s">
        <v>80</v>
      </c>
      <c r="AT280" s="126" t="s">
        <v>71</v>
      </c>
      <c r="AU280" s="126" t="s">
        <v>80</v>
      </c>
      <c r="AY280" s="119" t="s">
        <v>157</v>
      </c>
      <c r="BK280" s="127">
        <f>SUM(BK281:BK324)</f>
        <v>0</v>
      </c>
    </row>
    <row r="281" spans="2:65" s="1" customFormat="1" ht="21.75" customHeight="1">
      <c r="B281" s="130"/>
      <c r="C281" s="131" t="s">
        <v>608</v>
      </c>
      <c r="D281" s="131" t="s">
        <v>161</v>
      </c>
      <c r="E281" s="132" t="s">
        <v>609</v>
      </c>
      <c r="F281" s="133" t="s">
        <v>610</v>
      </c>
      <c r="G281" s="134" t="s">
        <v>206</v>
      </c>
      <c r="H281" s="135">
        <v>428.28</v>
      </c>
      <c r="I281" s="136"/>
      <c r="J281" s="137">
        <f>ROUND(I281*H281,2)</f>
        <v>0</v>
      </c>
      <c r="K281" s="133" t="s">
        <v>165</v>
      </c>
      <c r="L281" s="31"/>
      <c r="M281" s="138" t="s">
        <v>3</v>
      </c>
      <c r="N281" s="139" t="s">
        <v>43</v>
      </c>
      <c r="P281" s="140">
        <f>O281*H281</f>
        <v>0</v>
      </c>
      <c r="Q281" s="140">
        <v>7.3499999999999998E-3</v>
      </c>
      <c r="R281" s="140">
        <f>Q281*H281</f>
        <v>3.1478579999999998</v>
      </c>
      <c r="S281" s="140">
        <v>0</v>
      </c>
      <c r="T281" s="141">
        <f>S281*H281</f>
        <v>0</v>
      </c>
      <c r="AR281" s="142" t="s">
        <v>166</v>
      </c>
      <c r="AT281" s="142" t="s">
        <v>161</v>
      </c>
      <c r="AU281" s="142" t="s">
        <v>82</v>
      </c>
      <c r="AY281" s="16" t="s">
        <v>157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6" t="s">
        <v>80</v>
      </c>
      <c r="BK281" s="143">
        <f>ROUND(I281*H281,2)</f>
        <v>0</v>
      </c>
      <c r="BL281" s="16" t="s">
        <v>166</v>
      </c>
      <c r="BM281" s="142" t="s">
        <v>611</v>
      </c>
    </row>
    <row r="282" spans="2:65" s="1" customFormat="1" ht="11.25">
      <c r="B282" s="31"/>
      <c r="D282" s="144" t="s">
        <v>168</v>
      </c>
      <c r="F282" s="145" t="s">
        <v>612</v>
      </c>
      <c r="I282" s="146"/>
      <c r="L282" s="31"/>
      <c r="M282" s="147"/>
      <c r="T282" s="52"/>
      <c r="AT282" s="16" t="s">
        <v>168</v>
      </c>
      <c r="AU282" s="16" t="s">
        <v>82</v>
      </c>
    </row>
    <row r="283" spans="2:65" s="12" customFormat="1" ht="11.25">
      <c r="B283" s="148"/>
      <c r="D283" s="149" t="s">
        <v>170</v>
      </c>
      <c r="E283" s="150" t="s">
        <v>3</v>
      </c>
      <c r="F283" s="151" t="s">
        <v>613</v>
      </c>
      <c r="H283" s="152">
        <v>428.28</v>
      </c>
      <c r="I283" s="153"/>
      <c r="L283" s="148"/>
      <c r="M283" s="154"/>
      <c r="T283" s="155"/>
      <c r="AT283" s="150" t="s">
        <v>170</v>
      </c>
      <c r="AU283" s="150" t="s">
        <v>82</v>
      </c>
      <c r="AV283" s="12" t="s">
        <v>82</v>
      </c>
      <c r="AW283" s="12" t="s">
        <v>32</v>
      </c>
      <c r="AX283" s="12" t="s">
        <v>80</v>
      </c>
      <c r="AY283" s="150" t="s">
        <v>157</v>
      </c>
    </row>
    <row r="284" spans="2:65" s="1" customFormat="1" ht="24.2" customHeight="1">
      <c r="B284" s="130"/>
      <c r="C284" s="131" t="s">
        <v>614</v>
      </c>
      <c r="D284" s="131" t="s">
        <v>161</v>
      </c>
      <c r="E284" s="132" t="s">
        <v>615</v>
      </c>
      <c r="F284" s="133" t="s">
        <v>616</v>
      </c>
      <c r="G284" s="134" t="s">
        <v>206</v>
      </c>
      <c r="H284" s="135">
        <v>428.28</v>
      </c>
      <c r="I284" s="136"/>
      <c r="J284" s="137">
        <f>ROUND(I284*H284,2)</f>
        <v>0</v>
      </c>
      <c r="K284" s="133" t="s">
        <v>165</v>
      </c>
      <c r="L284" s="31"/>
      <c r="M284" s="138" t="s">
        <v>3</v>
      </c>
      <c r="N284" s="139" t="s">
        <v>43</v>
      </c>
      <c r="P284" s="140">
        <f>O284*H284</f>
        <v>0</v>
      </c>
      <c r="Q284" s="140">
        <v>4.3800000000000002E-3</v>
      </c>
      <c r="R284" s="140">
        <f>Q284*H284</f>
        <v>1.8758664</v>
      </c>
      <c r="S284" s="140">
        <v>0</v>
      </c>
      <c r="T284" s="141">
        <f>S284*H284</f>
        <v>0</v>
      </c>
      <c r="AR284" s="142" t="s">
        <v>166</v>
      </c>
      <c r="AT284" s="142" t="s">
        <v>161</v>
      </c>
      <c r="AU284" s="142" t="s">
        <v>82</v>
      </c>
      <c r="AY284" s="16" t="s">
        <v>157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6" t="s">
        <v>80</v>
      </c>
      <c r="BK284" s="143">
        <f>ROUND(I284*H284,2)</f>
        <v>0</v>
      </c>
      <c r="BL284" s="16" t="s">
        <v>166</v>
      </c>
      <c r="BM284" s="142" t="s">
        <v>617</v>
      </c>
    </row>
    <row r="285" spans="2:65" s="1" customFormat="1" ht="11.25">
      <c r="B285" s="31"/>
      <c r="D285" s="144" t="s">
        <v>168</v>
      </c>
      <c r="F285" s="145" t="s">
        <v>618</v>
      </c>
      <c r="I285" s="146"/>
      <c r="L285" s="31"/>
      <c r="M285" s="147"/>
      <c r="T285" s="52"/>
      <c r="AT285" s="16" t="s">
        <v>168</v>
      </c>
      <c r="AU285" s="16" t="s">
        <v>82</v>
      </c>
    </row>
    <row r="286" spans="2:65" s="12" customFormat="1" ht="11.25">
      <c r="B286" s="148"/>
      <c r="D286" s="149" t="s">
        <v>170</v>
      </c>
      <c r="E286" s="150" t="s">
        <v>3</v>
      </c>
      <c r="F286" s="151" t="s">
        <v>613</v>
      </c>
      <c r="H286" s="152">
        <v>428.28</v>
      </c>
      <c r="I286" s="153"/>
      <c r="L286" s="148"/>
      <c r="M286" s="154"/>
      <c r="T286" s="155"/>
      <c r="AT286" s="150" t="s">
        <v>170</v>
      </c>
      <c r="AU286" s="150" t="s">
        <v>82</v>
      </c>
      <c r="AV286" s="12" t="s">
        <v>82</v>
      </c>
      <c r="AW286" s="12" t="s">
        <v>32</v>
      </c>
      <c r="AX286" s="12" t="s">
        <v>80</v>
      </c>
      <c r="AY286" s="150" t="s">
        <v>157</v>
      </c>
    </row>
    <row r="287" spans="2:65" s="1" customFormat="1" ht="24.2" customHeight="1">
      <c r="B287" s="130"/>
      <c r="C287" s="131" t="s">
        <v>619</v>
      </c>
      <c r="D287" s="131" t="s">
        <v>161</v>
      </c>
      <c r="E287" s="132" t="s">
        <v>620</v>
      </c>
      <c r="F287" s="133" t="s">
        <v>621</v>
      </c>
      <c r="G287" s="134" t="s">
        <v>206</v>
      </c>
      <c r="H287" s="135">
        <v>428.28</v>
      </c>
      <c r="I287" s="136"/>
      <c r="J287" s="137">
        <f>ROUND(I287*H287,2)</f>
        <v>0</v>
      </c>
      <c r="K287" s="133" t="s">
        <v>165</v>
      </c>
      <c r="L287" s="31"/>
      <c r="M287" s="138" t="s">
        <v>3</v>
      </c>
      <c r="N287" s="139" t="s">
        <v>43</v>
      </c>
      <c r="P287" s="140">
        <f>O287*H287</f>
        <v>0</v>
      </c>
      <c r="Q287" s="140">
        <v>2.1000000000000001E-2</v>
      </c>
      <c r="R287" s="140">
        <f>Q287*H287</f>
        <v>8.9938800000000008</v>
      </c>
      <c r="S287" s="140">
        <v>0</v>
      </c>
      <c r="T287" s="141">
        <f>S287*H287</f>
        <v>0</v>
      </c>
      <c r="AR287" s="142" t="s">
        <v>166</v>
      </c>
      <c r="AT287" s="142" t="s">
        <v>161</v>
      </c>
      <c r="AU287" s="142" t="s">
        <v>82</v>
      </c>
      <c r="AY287" s="16" t="s">
        <v>157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6" t="s">
        <v>80</v>
      </c>
      <c r="BK287" s="143">
        <f>ROUND(I287*H287,2)</f>
        <v>0</v>
      </c>
      <c r="BL287" s="16" t="s">
        <v>166</v>
      </c>
      <c r="BM287" s="142" t="s">
        <v>622</v>
      </c>
    </row>
    <row r="288" spans="2:65" s="1" customFormat="1" ht="11.25">
      <c r="B288" s="31"/>
      <c r="D288" s="144" t="s">
        <v>168</v>
      </c>
      <c r="F288" s="145" t="s">
        <v>623</v>
      </c>
      <c r="I288" s="146"/>
      <c r="L288" s="31"/>
      <c r="M288" s="147"/>
      <c r="T288" s="52"/>
      <c r="AT288" s="16" t="s">
        <v>168</v>
      </c>
      <c r="AU288" s="16" t="s">
        <v>82</v>
      </c>
    </row>
    <row r="289" spans="2:65" s="12" customFormat="1" ht="11.25">
      <c r="B289" s="148"/>
      <c r="D289" s="149" t="s">
        <v>170</v>
      </c>
      <c r="E289" s="150" t="s">
        <v>3</v>
      </c>
      <c r="F289" s="151" t="s">
        <v>613</v>
      </c>
      <c r="H289" s="152">
        <v>428.28</v>
      </c>
      <c r="I289" s="153"/>
      <c r="L289" s="148"/>
      <c r="M289" s="154"/>
      <c r="T289" s="155"/>
      <c r="AT289" s="150" t="s">
        <v>170</v>
      </c>
      <c r="AU289" s="150" t="s">
        <v>82</v>
      </c>
      <c r="AV289" s="12" t="s">
        <v>82</v>
      </c>
      <c r="AW289" s="12" t="s">
        <v>32</v>
      </c>
      <c r="AX289" s="12" t="s">
        <v>80</v>
      </c>
      <c r="AY289" s="150" t="s">
        <v>157</v>
      </c>
    </row>
    <row r="290" spans="2:65" s="1" customFormat="1" ht="16.5" customHeight="1">
      <c r="B290" s="130"/>
      <c r="C290" s="131" t="s">
        <v>624</v>
      </c>
      <c r="D290" s="131" t="s">
        <v>161</v>
      </c>
      <c r="E290" s="132" t="s">
        <v>625</v>
      </c>
      <c r="F290" s="133" t="s">
        <v>626</v>
      </c>
      <c r="G290" s="134" t="s">
        <v>206</v>
      </c>
      <c r="H290" s="135">
        <v>428.28</v>
      </c>
      <c r="I290" s="136"/>
      <c r="J290" s="137">
        <f>ROUND(I290*H290,2)</f>
        <v>0</v>
      </c>
      <c r="K290" s="133" t="s">
        <v>165</v>
      </c>
      <c r="L290" s="31"/>
      <c r="M290" s="138" t="s">
        <v>3</v>
      </c>
      <c r="N290" s="139" t="s">
        <v>43</v>
      </c>
      <c r="P290" s="140">
        <f>O290*H290</f>
        <v>0</v>
      </c>
      <c r="Q290" s="140">
        <v>3.0000000000000001E-3</v>
      </c>
      <c r="R290" s="140">
        <f>Q290*H290</f>
        <v>1.28484</v>
      </c>
      <c r="S290" s="140">
        <v>0</v>
      </c>
      <c r="T290" s="141">
        <f>S290*H290</f>
        <v>0</v>
      </c>
      <c r="AR290" s="142" t="s">
        <v>166</v>
      </c>
      <c r="AT290" s="142" t="s">
        <v>161</v>
      </c>
      <c r="AU290" s="142" t="s">
        <v>82</v>
      </c>
      <c r="AY290" s="16" t="s">
        <v>157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6" t="s">
        <v>80</v>
      </c>
      <c r="BK290" s="143">
        <f>ROUND(I290*H290,2)</f>
        <v>0</v>
      </c>
      <c r="BL290" s="16" t="s">
        <v>166</v>
      </c>
      <c r="BM290" s="142" t="s">
        <v>627</v>
      </c>
    </row>
    <row r="291" spans="2:65" s="1" customFormat="1" ht="11.25">
      <c r="B291" s="31"/>
      <c r="D291" s="144" t="s">
        <v>168</v>
      </c>
      <c r="F291" s="145" t="s">
        <v>628</v>
      </c>
      <c r="I291" s="146"/>
      <c r="L291" s="31"/>
      <c r="M291" s="147"/>
      <c r="T291" s="52"/>
      <c r="AT291" s="16" t="s">
        <v>168</v>
      </c>
      <c r="AU291" s="16" t="s">
        <v>82</v>
      </c>
    </row>
    <row r="292" spans="2:65" s="12" customFormat="1" ht="11.25">
      <c r="B292" s="148"/>
      <c r="D292" s="149" t="s">
        <v>170</v>
      </c>
      <c r="E292" s="150" t="s">
        <v>3</v>
      </c>
      <c r="F292" s="151" t="s">
        <v>613</v>
      </c>
      <c r="H292" s="152">
        <v>428.28</v>
      </c>
      <c r="I292" s="153"/>
      <c r="L292" s="148"/>
      <c r="M292" s="154"/>
      <c r="T292" s="155"/>
      <c r="AT292" s="150" t="s">
        <v>170</v>
      </c>
      <c r="AU292" s="150" t="s">
        <v>82</v>
      </c>
      <c r="AV292" s="12" t="s">
        <v>82</v>
      </c>
      <c r="AW292" s="12" t="s">
        <v>32</v>
      </c>
      <c r="AX292" s="12" t="s">
        <v>80</v>
      </c>
      <c r="AY292" s="150" t="s">
        <v>157</v>
      </c>
    </row>
    <row r="293" spans="2:65" s="1" customFormat="1" ht="16.5" customHeight="1">
      <c r="B293" s="130"/>
      <c r="C293" s="131" t="s">
        <v>629</v>
      </c>
      <c r="D293" s="131" t="s">
        <v>161</v>
      </c>
      <c r="E293" s="132" t="s">
        <v>630</v>
      </c>
      <c r="F293" s="133" t="s">
        <v>631</v>
      </c>
      <c r="G293" s="134" t="s">
        <v>164</v>
      </c>
      <c r="H293" s="135">
        <v>6</v>
      </c>
      <c r="I293" s="136"/>
      <c r="J293" s="137">
        <f>ROUND(I293*H293,2)</f>
        <v>0</v>
      </c>
      <c r="K293" s="133" t="s">
        <v>165</v>
      </c>
      <c r="L293" s="31"/>
      <c r="M293" s="138" t="s">
        <v>3</v>
      </c>
      <c r="N293" s="139" t="s">
        <v>43</v>
      </c>
      <c r="P293" s="140">
        <f>O293*H293</f>
        <v>0</v>
      </c>
      <c r="Q293" s="140">
        <v>1.5E-3</v>
      </c>
      <c r="R293" s="140">
        <f>Q293*H293</f>
        <v>9.0000000000000011E-3</v>
      </c>
      <c r="S293" s="140">
        <v>0</v>
      </c>
      <c r="T293" s="141">
        <f>S293*H293</f>
        <v>0</v>
      </c>
      <c r="AR293" s="142" t="s">
        <v>166</v>
      </c>
      <c r="AT293" s="142" t="s">
        <v>161</v>
      </c>
      <c r="AU293" s="142" t="s">
        <v>82</v>
      </c>
      <c r="AY293" s="16" t="s">
        <v>157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6" t="s">
        <v>80</v>
      </c>
      <c r="BK293" s="143">
        <f>ROUND(I293*H293,2)</f>
        <v>0</v>
      </c>
      <c r="BL293" s="16" t="s">
        <v>166</v>
      </c>
      <c r="BM293" s="142" t="s">
        <v>632</v>
      </c>
    </row>
    <row r="294" spans="2:65" s="1" customFormat="1" ht="11.25">
      <c r="B294" s="31"/>
      <c r="D294" s="144" t="s">
        <v>168</v>
      </c>
      <c r="F294" s="145" t="s">
        <v>633</v>
      </c>
      <c r="I294" s="146"/>
      <c r="L294" s="31"/>
      <c r="M294" s="147"/>
      <c r="T294" s="52"/>
      <c r="AT294" s="16" t="s">
        <v>168</v>
      </c>
      <c r="AU294" s="16" t="s">
        <v>82</v>
      </c>
    </row>
    <row r="295" spans="2:65" s="1" customFormat="1" ht="24.2" customHeight="1">
      <c r="B295" s="130"/>
      <c r="C295" s="131" t="s">
        <v>634</v>
      </c>
      <c r="D295" s="131" t="s">
        <v>161</v>
      </c>
      <c r="E295" s="132" t="s">
        <v>635</v>
      </c>
      <c r="F295" s="133" t="s">
        <v>636</v>
      </c>
      <c r="G295" s="134" t="s">
        <v>206</v>
      </c>
      <c r="H295" s="135">
        <v>174.3</v>
      </c>
      <c r="I295" s="136"/>
      <c r="J295" s="137">
        <f>ROUND(I295*H295,2)</f>
        <v>0</v>
      </c>
      <c r="K295" s="133" t="s">
        <v>165</v>
      </c>
      <c r="L295" s="31"/>
      <c r="M295" s="138" t="s">
        <v>3</v>
      </c>
      <c r="N295" s="139" t="s">
        <v>43</v>
      </c>
      <c r="P295" s="140">
        <f>O295*H295</f>
        <v>0</v>
      </c>
      <c r="Q295" s="140">
        <v>4.3800000000000002E-3</v>
      </c>
      <c r="R295" s="140">
        <f>Q295*H295</f>
        <v>0.76343400000000006</v>
      </c>
      <c r="S295" s="140">
        <v>0</v>
      </c>
      <c r="T295" s="141">
        <f>S295*H295</f>
        <v>0</v>
      </c>
      <c r="AR295" s="142" t="s">
        <v>166</v>
      </c>
      <c r="AT295" s="142" t="s">
        <v>161</v>
      </c>
      <c r="AU295" s="142" t="s">
        <v>82</v>
      </c>
      <c r="AY295" s="16" t="s">
        <v>157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6" t="s">
        <v>80</v>
      </c>
      <c r="BK295" s="143">
        <f>ROUND(I295*H295,2)</f>
        <v>0</v>
      </c>
      <c r="BL295" s="16" t="s">
        <v>166</v>
      </c>
      <c r="BM295" s="142" t="s">
        <v>637</v>
      </c>
    </row>
    <row r="296" spans="2:65" s="1" customFormat="1" ht="11.25">
      <c r="B296" s="31"/>
      <c r="D296" s="144" t="s">
        <v>168</v>
      </c>
      <c r="F296" s="145" t="s">
        <v>638</v>
      </c>
      <c r="I296" s="146"/>
      <c r="L296" s="31"/>
      <c r="M296" s="147"/>
      <c r="T296" s="52"/>
      <c r="AT296" s="16" t="s">
        <v>168</v>
      </c>
      <c r="AU296" s="16" t="s">
        <v>82</v>
      </c>
    </row>
    <row r="297" spans="2:65" s="12" customFormat="1" ht="11.25">
      <c r="B297" s="148"/>
      <c r="D297" s="149" t="s">
        <v>170</v>
      </c>
      <c r="E297" s="150" t="s">
        <v>3</v>
      </c>
      <c r="F297" s="151" t="s">
        <v>639</v>
      </c>
      <c r="H297" s="152">
        <v>174.3</v>
      </c>
      <c r="I297" s="153"/>
      <c r="L297" s="148"/>
      <c r="M297" s="154"/>
      <c r="T297" s="155"/>
      <c r="AT297" s="150" t="s">
        <v>170</v>
      </c>
      <c r="AU297" s="150" t="s">
        <v>82</v>
      </c>
      <c r="AV297" s="12" t="s">
        <v>82</v>
      </c>
      <c r="AW297" s="12" t="s">
        <v>32</v>
      </c>
      <c r="AX297" s="12" t="s">
        <v>80</v>
      </c>
      <c r="AY297" s="150" t="s">
        <v>157</v>
      </c>
    </row>
    <row r="298" spans="2:65" s="1" customFormat="1" ht="16.5" customHeight="1">
      <c r="B298" s="130"/>
      <c r="C298" s="131" t="s">
        <v>640</v>
      </c>
      <c r="D298" s="131" t="s">
        <v>161</v>
      </c>
      <c r="E298" s="132" t="s">
        <v>641</v>
      </c>
      <c r="F298" s="133" t="s">
        <v>642</v>
      </c>
      <c r="G298" s="134" t="s">
        <v>164</v>
      </c>
      <c r="H298" s="135">
        <v>6</v>
      </c>
      <c r="I298" s="136"/>
      <c r="J298" s="137">
        <f>ROUND(I298*H298,2)</f>
        <v>0</v>
      </c>
      <c r="K298" s="133" t="s">
        <v>165</v>
      </c>
      <c r="L298" s="31"/>
      <c r="M298" s="138" t="s">
        <v>3</v>
      </c>
      <c r="N298" s="139" t="s">
        <v>43</v>
      </c>
      <c r="P298" s="140">
        <f>O298*H298</f>
        <v>0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166</v>
      </c>
      <c r="AT298" s="142" t="s">
        <v>161</v>
      </c>
      <c r="AU298" s="142" t="s">
        <v>82</v>
      </c>
      <c r="AY298" s="16" t="s">
        <v>157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6" t="s">
        <v>80</v>
      </c>
      <c r="BK298" s="143">
        <f>ROUND(I298*H298,2)</f>
        <v>0</v>
      </c>
      <c r="BL298" s="16" t="s">
        <v>166</v>
      </c>
      <c r="BM298" s="142" t="s">
        <v>643</v>
      </c>
    </row>
    <row r="299" spans="2:65" s="1" customFormat="1" ht="11.25">
      <c r="B299" s="31"/>
      <c r="D299" s="144" t="s">
        <v>168</v>
      </c>
      <c r="F299" s="145" t="s">
        <v>644</v>
      </c>
      <c r="I299" s="146"/>
      <c r="L299" s="31"/>
      <c r="M299" s="147"/>
      <c r="T299" s="52"/>
      <c r="AT299" s="16" t="s">
        <v>168</v>
      </c>
      <c r="AU299" s="16" t="s">
        <v>82</v>
      </c>
    </row>
    <row r="300" spans="2:65" s="1" customFormat="1" ht="16.5" customHeight="1">
      <c r="B300" s="130"/>
      <c r="C300" s="167" t="s">
        <v>645</v>
      </c>
      <c r="D300" s="167" t="s">
        <v>281</v>
      </c>
      <c r="E300" s="168" t="s">
        <v>646</v>
      </c>
      <c r="F300" s="169" t="s">
        <v>647</v>
      </c>
      <c r="G300" s="170" t="s">
        <v>164</v>
      </c>
      <c r="H300" s="171">
        <v>6</v>
      </c>
      <c r="I300" s="172"/>
      <c r="J300" s="173">
        <f>ROUND(I300*H300,2)</f>
        <v>0</v>
      </c>
      <c r="K300" s="169" t="s">
        <v>165</v>
      </c>
      <c r="L300" s="174"/>
      <c r="M300" s="175" t="s">
        <v>3</v>
      </c>
      <c r="N300" s="176" t="s">
        <v>43</v>
      </c>
      <c r="P300" s="140">
        <f>O300*H300</f>
        <v>0</v>
      </c>
      <c r="Q300" s="140">
        <v>0</v>
      </c>
      <c r="R300" s="140">
        <f>Q300*H300</f>
        <v>0</v>
      </c>
      <c r="S300" s="140">
        <v>0</v>
      </c>
      <c r="T300" s="141">
        <f>S300*H300</f>
        <v>0</v>
      </c>
      <c r="AR300" s="142" t="s">
        <v>183</v>
      </c>
      <c r="AT300" s="142" t="s">
        <v>281</v>
      </c>
      <c r="AU300" s="142" t="s">
        <v>82</v>
      </c>
      <c r="AY300" s="16" t="s">
        <v>157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6" t="s">
        <v>80</v>
      </c>
      <c r="BK300" s="143">
        <f>ROUND(I300*H300,2)</f>
        <v>0</v>
      </c>
      <c r="BL300" s="16" t="s">
        <v>166</v>
      </c>
      <c r="BM300" s="142" t="s">
        <v>648</v>
      </c>
    </row>
    <row r="301" spans="2:65" s="1" customFormat="1" ht="16.5" customHeight="1">
      <c r="B301" s="130"/>
      <c r="C301" s="131" t="s">
        <v>649</v>
      </c>
      <c r="D301" s="131" t="s">
        <v>161</v>
      </c>
      <c r="E301" s="132" t="s">
        <v>650</v>
      </c>
      <c r="F301" s="133" t="s">
        <v>651</v>
      </c>
      <c r="G301" s="134" t="s">
        <v>206</v>
      </c>
      <c r="H301" s="135">
        <v>161.69999999999999</v>
      </c>
      <c r="I301" s="136"/>
      <c r="J301" s="137">
        <f>ROUND(I301*H301,2)</f>
        <v>0</v>
      </c>
      <c r="K301" s="133" t="s">
        <v>165</v>
      </c>
      <c r="L301" s="31"/>
      <c r="M301" s="138" t="s">
        <v>3</v>
      </c>
      <c r="N301" s="139" t="s">
        <v>43</v>
      </c>
      <c r="P301" s="140">
        <f>O301*H301</f>
        <v>0</v>
      </c>
      <c r="Q301" s="140">
        <v>0</v>
      </c>
      <c r="R301" s="140">
        <f>Q301*H301</f>
        <v>0</v>
      </c>
      <c r="S301" s="140">
        <v>0</v>
      </c>
      <c r="T301" s="141">
        <f>S301*H301</f>
        <v>0</v>
      </c>
      <c r="AR301" s="142" t="s">
        <v>166</v>
      </c>
      <c r="AT301" s="142" t="s">
        <v>161</v>
      </c>
      <c r="AU301" s="142" t="s">
        <v>82</v>
      </c>
      <c r="AY301" s="16" t="s">
        <v>157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6" t="s">
        <v>80</v>
      </c>
      <c r="BK301" s="143">
        <f>ROUND(I301*H301,2)</f>
        <v>0</v>
      </c>
      <c r="BL301" s="16" t="s">
        <v>166</v>
      </c>
      <c r="BM301" s="142" t="s">
        <v>652</v>
      </c>
    </row>
    <row r="302" spans="2:65" s="1" customFormat="1" ht="11.25">
      <c r="B302" s="31"/>
      <c r="D302" s="144" t="s">
        <v>168</v>
      </c>
      <c r="F302" s="145" t="s">
        <v>653</v>
      </c>
      <c r="I302" s="146"/>
      <c r="L302" s="31"/>
      <c r="M302" s="147"/>
      <c r="T302" s="52"/>
      <c r="AT302" s="16" t="s">
        <v>168</v>
      </c>
      <c r="AU302" s="16" t="s">
        <v>82</v>
      </c>
    </row>
    <row r="303" spans="2:65" s="12" customFormat="1" ht="11.25">
      <c r="B303" s="148"/>
      <c r="D303" s="149" t="s">
        <v>170</v>
      </c>
      <c r="E303" s="150" t="s">
        <v>3</v>
      </c>
      <c r="F303" s="151" t="s">
        <v>654</v>
      </c>
      <c r="H303" s="152">
        <v>161.69999999999999</v>
      </c>
      <c r="I303" s="153"/>
      <c r="L303" s="148"/>
      <c r="M303" s="154"/>
      <c r="T303" s="155"/>
      <c r="AT303" s="150" t="s">
        <v>170</v>
      </c>
      <c r="AU303" s="150" t="s">
        <v>82</v>
      </c>
      <c r="AV303" s="12" t="s">
        <v>82</v>
      </c>
      <c r="AW303" s="12" t="s">
        <v>32</v>
      </c>
      <c r="AX303" s="12" t="s">
        <v>80</v>
      </c>
      <c r="AY303" s="150" t="s">
        <v>157</v>
      </c>
    </row>
    <row r="304" spans="2:65" s="1" customFormat="1" ht="16.5" customHeight="1">
      <c r="B304" s="130"/>
      <c r="C304" s="131" t="s">
        <v>655</v>
      </c>
      <c r="D304" s="131" t="s">
        <v>161</v>
      </c>
      <c r="E304" s="132" t="s">
        <v>656</v>
      </c>
      <c r="F304" s="133" t="s">
        <v>657</v>
      </c>
      <c r="G304" s="134" t="s">
        <v>206</v>
      </c>
      <c r="H304" s="135">
        <v>12.6</v>
      </c>
      <c r="I304" s="136"/>
      <c r="J304" s="137">
        <f>ROUND(I304*H304,2)</f>
        <v>0</v>
      </c>
      <c r="K304" s="133" t="s">
        <v>165</v>
      </c>
      <c r="L304" s="31"/>
      <c r="M304" s="138" t="s">
        <v>3</v>
      </c>
      <c r="N304" s="139" t="s">
        <v>43</v>
      </c>
      <c r="P304" s="140">
        <f>O304*H304</f>
        <v>0</v>
      </c>
      <c r="Q304" s="140">
        <v>0</v>
      </c>
      <c r="R304" s="140">
        <f>Q304*H304</f>
        <v>0</v>
      </c>
      <c r="S304" s="140">
        <v>0</v>
      </c>
      <c r="T304" s="141">
        <f>S304*H304</f>
        <v>0</v>
      </c>
      <c r="AR304" s="142" t="s">
        <v>166</v>
      </c>
      <c r="AT304" s="142" t="s">
        <v>161</v>
      </c>
      <c r="AU304" s="142" t="s">
        <v>82</v>
      </c>
      <c r="AY304" s="16" t="s">
        <v>157</v>
      </c>
      <c r="BE304" s="143">
        <f>IF(N304="základní",J304,0)</f>
        <v>0</v>
      </c>
      <c r="BF304" s="143">
        <f>IF(N304="snížená",J304,0)</f>
        <v>0</v>
      </c>
      <c r="BG304" s="143">
        <f>IF(N304="zákl. přenesená",J304,0)</f>
        <v>0</v>
      </c>
      <c r="BH304" s="143">
        <f>IF(N304="sníž. přenesená",J304,0)</f>
        <v>0</v>
      </c>
      <c r="BI304" s="143">
        <f>IF(N304="nulová",J304,0)</f>
        <v>0</v>
      </c>
      <c r="BJ304" s="16" t="s">
        <v>80</v>
      </c>
      <c r="BK304" s="143">
        <f>ROUND(I304*H304,2)</f>
        <v>0</v>
      </c>
      <c r="BL304" s="16" t="s">
        <v>166</v>
      </c>
      <c r="BM304" s="142" t="s">
        <v>658</v>
      </c>
    </row>
    <row r="305" spans="2:65" s="1" customFormat="1" ht="11.25">
      <c r="B305" s="31"/>
      <c r="D305" s="144" t="s">
        <v>168</v>
      </c>
      <c r="F305" s="145" t="s">
        <v>659</v>
      </c>
      <c r="I305" s="146"/>
      <c r="L305" s="31"/>
      <c r="M305" s="147"/>
      <c r="T305" s="52"/>
      <c r="AT305" s="16" t="s">
        <v>168</v>
      </c>
      <c r="AU305" s="16" t="s">
        <v>82</v>
      </c>
    </row>
    <row r="306" spans="2:65" s="12" customFormat="1" ht="11.25">
      <c r="B306" s="148"/>
      <c r="D306" s="149" t="s">
        <v>170</v>
      </c>
      <c r="E306" s="150" t="s">
        <v>3</v>
      </c>
      <c r="F306" s="151" t="s">
        <v>660</v>
      </c>
      <c r="H306" s="152">
        <v>12.6</v>
      </c>
      <c r="I306" s="153"/>
      <c r="L306" s="148"/>
      <c r="M306" s="154"/>
      <c r="T306" s="155"/>
      <c r="AT306" s="150" t="s">
        <v>170</v>
      </c>
      <c r="AU306" s="150" t="s">
        <v>82</v>
      </c>
      <c r="AV306" s="12" t="s">
        <v>82</v>
      </c>
      <c r="AW306" s="12" t="s">
        <v>32</v>
      </c>
      <c r="AX306" s="12" t="s">
        <v>80</v>
      </c>
      <c r="AY306" s="150" t="s">
        <v>157</v>
      </c>
    </row>
    <row r="307" spans="2:65" s="1" customFormat="1" ht="37.9" customHeight="1">
      <c r="B307" s="130"/>
      <c r="C307" s="131" t="s">
        <v>661</v>
      </c>
      <c r="D307" s="131" t="s">
        <v>161</v>
      </c>
      <c r="E307" s="132" t="s">
        <v>662</v>
      </c>
      <c r="F307" s="133" t="s">
        <v>663</v>
      </c>
      <c r="G307" s="134" t="s">
        <v>206</v>
      </c>
      <c r="H307" s="135">
        <v>207.9</v>
      </c>
      <c r="I307" s="136"/>
      <c r="J307" s="137">
        <f>ROUND(I307*H307,2)</f>
        <v>0</v>
      </c>
      <c r="K307" s="133" t="s">
        <v>165</v>
      </c>
      <c r="L307" s="31"/>
      <c r="M307" s="138" t="s">
        <v>3</v>
      </c>
      <c r="N307" s="139" t="s">
        <v>43</v>
      </c>
      <c r="P307" s="140">
        <f>O307*H307</f>
        <v>0</v>
      </c>
      <c r="Q307" s="140">
        <v>8.6800000000000002E-3</v>
      </c>
      <c r="R307" s="140">
        <f>Q307*H307</f>
        <v>1.8045720000000001</v>
      </c>
      <c r="S307" s="140">
        <v>0</v>
      </c>
      <c r="T307" s="141">
        <f>S307*H307</f>
        <v>0</v>
      </c>
      <c r="AR307" s="142" t="s">
        <v>166</v>
      </c>
      <c r="AT307" s="142" t="s">
        <v>161</v>
      </c>
      <c r="AU307" s="142" t="s">
        <v>82</v>
      </c>
      <c r="AY307" s="16" t="s">
        <v>157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6" t="s">
        <v>80</v>
      </c>
      <c r="BK307" s="143">
        <f>ROUND(I307*H307,2)</f>
        <v>0</v>
      </c>
      <c r="BL307" s="16" t="s">
        <v>166</v>
      </c>
      <c r="BM307" s="142" t="s">
        <v>664</v>
      </c>
    </row>
    <row r="308" spans="2:65" s="1" customFormat="1" ht="11.25">
      <c r="B308" s="31"/>
      <c r="D308" s="144" t="s">
        <v>168</v>
      </c>
      <c r="F308" s="145" t="s">
        <v>665</v>
      </c>
      <c r="I308" s="146"/>
      <c r="L308" s="31"/>
      <c r="M308" s="147"/>
      <c r="T308" s="52"/>
      <c r="AT308" s="16" t="s">
        <v>168</v>
      </c>
      <c r="AU308" s="16" t="s">
        <v>82</v>
      </c>
    </row>
    <row r="309" spans="2:65" s="12" customFormat="1" ht="11.25">
      <c r="B309" s="148"/>
      <c r="D309" s="149" t="s">
        <v>170</v>
      </c>
      <c r="E309" s="150" t="s">
        <v>3</v>
      </c>
      <c r="F309" s="151" t="s">
        <v>666</v>
      </c>
      <c r="H309" s="152">
        <v>207.9</v>
      </c>
      <c r="I309" s="153"/>
      <c r="L309" s="148"/>
      <c r="M309" s="154"/>
      <c r="T309" s="155"/>
      <c r="AT309" s="150" t="s">
        <v>170</v>
      </c>
      <c r="AU309" s="150" t="s">
        <v>82</v>
      </c>
      <c r="AV309" s="12" t="s">
        <v>82</v>
      </c>
      <c r="AW309" s="12" t="s">
        <v>32</v>
      </c>
      <c r="AX309" s="12" t="s">
        <v>80</v>
      </c>
      <c r="AY309" s="150" t="s">
        <v>157</v>
      </c>
    </row>
    <row r="310" spans="2:65" s="1" customFormat="1" ht="16.5" customHeight="1">
      <c r="B310" s="130"/>
      <c r="C310" s="167" t="s">
        <v>667</v>
      </c>
      <c r="D310" s="167" t="s">
        <v>281</v>
      </c>
      <c r="E310" s="168" t="s">
        <v>668</v>
      </c>
      <c r="F310" s="169" t="s">
        <v>669</v>
      </c>
      <c r="G310" s="170" t="s">
        <v>206</v>
      </c>
      <c r="H310" s="171">
        <v>161.69999999999999</v>
      </c>
      <c r="I310" s="172"/>
      <c r="J310" s="173">
        <f>ROUND(I310*H310,2)</f>
        <v>0</v>
      </c>
      <c r="K310" s="169" t="s">
        <v>165</v>
      </c>
      <c r="L310" s="174"/>
      <c r="M310" s="175" t="s">
        <v>3</v>
      </c>
      <c r="N310" s="176" t="s">
        <v>43</v>
      </c>
      <c r="P310" s="140">
        <f>O310*H310</f>
        <v>0</v>
      </c>
      <c r="Q310" s="140">
        <v>2.2399999999999998E-3</v>
      </c>
      <c r="R310" s="140">
        <f>Q310*H310</f>
        <v>0.36220799999999992</v>
      </c>
      <c r="S310" s="140">
        <v>0</v>
      </c>
      <c r="T310" s="141">
        <f>S310*H310</f>
        <v>0</v>
      </c>
      <c r="AR310" s="142" t="s">
        <v>183</v>
      </c>
      <c r="AT310" s="142" t="s">
        <v>281</v>
      </c>
      <c r="AU310" s="142" t="s">
        <v>82</v>
      </c>
      <c r="AY310" s="16" t="s">
        <v>157</v>
      </c>
      <c r="BE310" s="143">
        <f>IF(N310="základní",J310,0)</f>
        <v>0</v>
      </c>
      <c r="BF310" s="143">
        <f>IF(N310="snížená",J310,0)</f>
        <v>0</v>
      </c>
      <c r="BG310" s="143">
        <f>IF(N310="zákl. přenesená",J310,0)</f>
        <v>0</v>
      </c>
      <c r="BH310" s="143">
        <f>IF(N310="sníž. přenesená",J310,0)</f>
        <v>0</v>
      </c>
      <c r="BI310" s="143">
        <f>IF(N310="nulová",J310,0)</f>
        <v>0</v>
      </c>
      <c r="BJ310" s="16" t="s">
        <v>80</v>
      </c>
      <c r="BK310" s="143">
        <f>ROUND(I310*H310,2)</f>
        <v>0</v>
      </c>
      <c r="BL310" s="16" t="s">
        <v>166</v>
      </c>
      <c r="BM310" s="142" t="s">
        <v>670</v>
      </c>
    </row>
    <row r="311" spans="2:65" s="12" customFormat="1" ht="11.25">
      <c r="B311" s="148"/>
      <c r="D311" s="149" t="s">
        <v>170</v>
      </c>
      <c r="E311" s="150" t="s">
        <v>3</v>
      </c>
      <c r="F311" s="151" t="s">
        <v>654</v>
      </c>
      <c r="H311" s="152">
        <v>161.69999999999999</v>
      </c>
      <c r="I311" s="153"/>
      <c r="L311" s="148"/>
      <c r="M311" s="154"/>
      <c r="T311" s="155"/>
      <c r="AT311" s="150" t="s">
        <v>170</v>
      </c>
      <c r="AU311" s="150" t="s">
        <v>82</v>
      </c>
      <c r="AV311" s="12" t="s">
        <v>82</v>
      </c>
      <c r="AW311" s="12" t="s">
        <v>32</v>
      </c>
      <c r="AX311" s="12" t="s">
        <v>80</v>
      </c>
      <c r="AY311" s="150" t="s">
        <v>157</v>
      </c>
    </row>
    <row r="312" spans="2:65" s="1" customFormat="1" ht="16.5" customHeight="1">
      <c r="B312" s="130"/>
      <c r="C312" s="167" t="s">
        <v>671</v>
      </c>
      <c r="D312" s="167" t="s">
        <v>281</v>
      </c>
      <c r="E312" s="168" t="s">
        <v>672</v>
      </c>
      <c r="F312" s="169" t="s">
        <v>673</v>
      </c>
      <c r="G312" s="170" t="s">
        <v>206</v>
      </c>
      <c r="H312" s="171">
        <v>46.2</v>
      </c>
      <c r="I312" s="172"/>
      <c r="J312" s="173">
        <f>ROUND(I312*H312,2)</f>
        <v>0</v>
      </c>
      <c r="K312" s="169" t="s">
        <v>165</v>
      </c>
      <c r="L312" s="174"/>
      <c r="M312" s="175" t="s">
        <v>3</v>
      </c>
      <c r="N312" s="176" t="s">
        <v>43</v>
      </c>
      <c r="P312" s="140">
        <f>O312*H312</f>
        <v>0</v>
      </c>
      <c r="Q312" s="140">
        <v>4.7999999999999996E-3</v>
      </c>
      <c r="R312" s="140">
        <f>Q312*H312</f>
        <v>0.22175999999999998</v>
      </c>
      <c r="S312" s="140">
        <v>0</v>
      </c>
      <c r="T312" s="141">
        <f>S312*H312</f>
        <v>0</v>
      </c>
      <c r="AR312" s="142" t="s">
        <v>183</v>
      </c>
      <c r="AT312" s="142" t="s">
        <v>281</v>
      </c>
      <c r="AU312" s="142" t="s">
        <v>82</v>
      </c>
      <c r="AY312" s="16" t="s">
        <v>157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6" t="s">
        <v>80</v>
      </c>
      <c r="BK312" s="143">
        <f>ROUND(I312*H312,2)</f>
        <v>0</v>
      </c>
      <c r="BL312" s="16" t="s">
        <v>166</v>
      </c>
      <c r="BM312" s="142" t="s">
        <v>674</v>
      </c>
    </row>
    <row r="313" spans="2:65" s="12" customFormat="1" ht="11.25">
      <c r="B313" s="148"/>
      <c r="D313" s="149" t="s">
        <v>170</v>
      </c>
      <c r="E313" s="150" t="s">
        <v>3</v>
      </c>
      <c r="F313" s="151" t="s">
        <v>675</v>
      </c>
      <c r="H313" s="152">
        <v>46.2</v>
      </c>
      <c r="I313" s="153"/>
      <c r="L313" s="148"/>
      <c r="M313" s="154"/>
      <c r="T313" s="155"/>
      <c r="AT313" s="150" t="s">
        <v>170</v>
      </c>
      <c r="AU313" s="150" t="s">
        <v>82</v>
      </c>
      <c r="AV313" s="12" t="s">
        <v>82</v>
      </c>
      <c r="AW313" s="12" t="s">
        <v>32</v>
      </c>
      <c r="AX313" s="12" t="s">
        <v>80</v>
      </c>
      <c r="AY313" s="150" t="s">
        <v>157</v>
      </c>
    </row>
    <row r="314" spans="2:65" s="1" customFormat="1" ht="16.5" customHeight="1">
      <c r="B314" s="130"/>
      <c r="C314" s="131" t="s">
        <v>676</v>
      </c>
      <c r="D314" s="131" t="s">
        <v>161</v>
      </c>
      <c r="E314" s="132" t="s">
        <v>677</v>
      </c>
      <c r="F314" s="133" t="s">
        <v>678</v>
      </c>
      <c r="G314" s="134" t="s">
        <v>164</v>
      </c>
      <c r="H314" s="135">
        <v>26</v>
      </c>
      <c r="I314" s="136"/>
      <c r="J314" s="137">
        <f>ROUND(I314*H314,2)</f>
        <v>0</v>
      </c>
      <c r="K314" s="133" t="s">
        <v>165</v>
      </c>
      <c r="L314" s="31"/>
      <c r="M314" s="138" t="s">
        <v>3</v>
      </c>
      <c r="N314" s="139" t="s">
        <v>43</v>
      </c>
      <c r="P314" s="140">
        <f>O314*H314</f>
        <v>0</v>
      </c>
      <c r="Q314" s="140">
        <v>0</v>
      </c>
      <c r="R314" s="140">
        <f>Q314*H314</f>
        <v>0</v>
      </c>
      <c r="S314" s="140">
        <v>0</v>
      </c>
      <c r="T314" s="141">
        <f>S314*H314</f>
        <v>0</v>
      </c>
      <c r="AR314" s="142" t="s">
        <v>166</v>
      </c>
      <c r="AT314" s="142" t="s">
        <v>161</v>
      </c>
      <c r="AU314" s="142" t="s">
        <v>82</v>
      </c>
      <c r="AY314" s="16" t="s">
        <v>157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6" t="s">
        <v>80</v>
      </c>
      <c r="BK314" s="143">
        <f>ROUND(I314*H314,2)</f>
        <v>0</v>
      </c>
      <c r="BL314" s="16" t="s">
        <v>166</v>
      </c>
      <c r="BM314" s="142" t="s">
        <v>679</v>
      </c>
    </row>
    <row r="315" spans="2:65" s="1" customFormat="1" ht="11.25">
      <c r="B315" s="31"/>
      <c r="D315" s="144" t="s">
        <v>168</v>
      </c>
      <c r="F315" s="145" t="s">
        <v>680</v>
      </c>
      <c r="I315" s="146"/>
      <c r="L315" s="31"/>
      <c r="M315" s="147"/>
      <c r="T315" s="52"/>
      <c r="AT315" s="16" t="s">
        <v>168</v>
      </c>
      <c r="AU315" s="16" t="s">
        <v>82</v>
      </c>
    </row>
    <row r="316" spans="2:65" s="1" customFormat="1" ht="16.5" customHeight="1">
      <c r="B316" s="130"/>
      <c r="C316" s="167" t="s">
        <v>681</v>
      </c>
      <c r="D316" s="167" t="s">
        <v>281</v>
      </c>
      <c r="E316" s="168" t="s">
        <v>682</v>
      </c>
      <c r="F316" s="169" t="s">
        <v>683</v>
      </c>
      <c r="G316" s="170" t="s">
        <v>164</v>
      </c>
      <c r="H316" s="171">
        <v>26</v>
      </c>
      <c r="I316" s="172"/>
      <c r="J316" s="173">
        <f>ROUND(I316*H316,2)</f>
        <v>0</v>
      </c>
      <c r="K316" s="169" t="s">
        <v>165</v>
      </c>
      <c r="L316" s="174"/>
      <c r="M316" s="175" t="s">
        <v>3</v>
      </c>
      <c r="N316" s="176" t="s">
        <v>43</v>
      </c>
      <c r="P316" s="140">
        <f>O316*H316</f>
        <v>0</v>
      </c>
      <c r="Q316" s="140">
        <v>0</v>
      </c>
      <c r="R316" s="140">
        <f>Q316*H316</f>
        <v>0</v>
      </c>
      <c r="S316" s="140">
        <v>0</v>
      </c>
      <c r="T316" s="141">
        <f>S316*H316</f>
        <v>0</v>
      </c>
      <c r="AR316" s="142" t="s">
        <v>183</v>
      </c>
      <c r="AT316" s="142" t="s">
        <v>281</v>
      </c>
      <c r="AU316" s="142" t="s">
        <v>82</v>
      </c>
      <c r="AY316" s="16" t="s">
        <v>157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6" t="s">
        <v>80</v>
      </c>
      <c r="BK316" s="143">
        <f>ROUND(I316*H316,2)</f>
        <v>0</v>
      </c>
      <c r="BL316" s="16" t="s">
        <v>166</v>
      </c>
      <c r="BM316" s="142" t="s">
        <v>684</v>
      </c>
    </row>
    <row r="317" spans="2:65" s="1" customFormat="1" ht="16.5" customHeight="1">
      <c r="B317" s="130"/>
      <c r="C317" s="167" t="s">
        <v>685</v>
      </c>
      <c r="D317" s="167" t="s">
        <v>281</v>
      </c>
      <c r="E317" s="168" t="s">
        <v>686</v>
      </c>
      <c r="F317" s="169" t="s">
        <v>687</v>
      </c>
      <c r="G317" s="170" t="s">
        <v>164</v>
      </c>
      <c r="H317" s="171">
        <v>2.75</v>
      </c>
      <c r="I317" s="172"/>
      <c r="J317" s="173">
        <f>ROUND(I317*H317,2)</f>
        <v>0</v>
      </c>
      <c r="K317" s="169" t="s">
        <v>165</v>
      </c>
      <c r="L317" s="174"/>
      <c r="M317" s="175" t="s">
        <v>3</v>
      </c>
      <c r="N317" s="176" t="s">
        <v>43</v>
      </c>
      <c r="P317" s="140">
        <f>O317*H317</f>
        <v>0</v>
      </c>
      <c r="Q317" s="140">
        <v>0</v>
      </c>
      <c r="R317" s="140">
        <f>Q317*H317</f>
        <v>0</v>
      </c>
      <c r="S317" s="140">
        <v>0</v>
      </c>
      <c r="T317" s="141">
        <f>S317*H317</f>
        <v>0</v>
      </c>
      <c r="AR317" s="142" t="s">
        <v>183</v>
      </c>
      <c r="AT317" s="142" t="s">
        <v>281</v>
      </c>
      <c r="AU317" s="142" t="s">
        <v>82</v>
      </c>
      <c r="AY317" s="16" t="s">
        <v>157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6" t="s">
        <v>80</v>
      </c>
      <c r="BK317" s="143">
        <f>ROUND(I317*H317,2)</f>
        <v>0</v>
      </c>
      <c r="BL317" s="16" t="s">
        <v>166</v>
      </c>
      <c r="BM317" s="142" t="s">
        <v>688</v>
      </c>
    </row>
    <row r="318" spans="2:65" s="1" customFormat="1" ht="16.5" customHeight="1">
      <c r="B318" s="130"/>
      <c r="C318" s="167" t="s">
        <v>689</v>
      </c>
      <c r="D318" s="167" t="s">
        <v>281</v>
      </c>
      <c r="E318" s="168" t="s">
        <v>690</v>
      </c>
      <c r="F318" s="169" t="s">
        <v>691</v>
      </c>
      <c r="G318" s="170" t="s">
        <v>164</v>
      </c>
      <c r="H318" s="171">
        <v>6</v>
      </c>
      <c r="I318" s="172"/>
      <c r="J318" s="173">
        <f>ROUND(I318*H318,2)</f>
        <v>0</v>
      </c>
      <c r="K318" s="169" t="s">
        <v>165</v>
      </c>
      <c r="L318" s="174"/>
      <c r="M318" s="175" t="s">
        <v>3</v>
      </c>
      <c r="N318" s="176" t="s">
        <v>43</v>
      </c>
      <c r="P318" s="140">
        <f>O318*H318</f>
        <v>0</v>
      </c>
      <c r="Q318" s="140">
        <v>0</v>
      </c>
      <c r="R318" s="140">
        <f>Q318*H318</f>
        <v>0</v>
      </c>
      <c r="S318" s="140">
        <v>0</v>
      </c>
      <c r="T318" s="141">
        <f>S318*H318</f>
        <v>0</v>
      </c>
      <c r="AR318" s="142" t="s">
        <v>183</v>
      </c>
      <c r="AT318" s="142" t="s">
        <v>281</v>
      </c>
      <c r="AU318" s="142" t="s">
        <v>82</v>
      </c>
      <c r="AY318" s="16" t="s">
        <v>157</v>
      </c>
      <c r="BE318" s="143">
        <f>IF(N318="základní",J318,0)</f>
        <v>0</v>
      </c>
      <c r="BF318" s="143">
        <f>IF(N318="snížená",J318,0)</f>
        <v>0</v>
      </c>
      <c r="BG318" s="143">
        <f>IF(N318="zákl. přenesená",J318,0)</f>
        <v>0</v>
      </c>
      <c r="BH318" s="143">
        <f>IF(N318="sníž. přenesená",J318,0)</f>
        <v>0</v>
      </c>
      <c r="BI318" s="143">
        <f>IF(N318="nulová",J318,0)</f>
        <v>0</v>
      </c>
      <c r="BJ318" s="16" t="s">
        <v>80</v>
      </c>
      <c r="BK318" s="143">
        <f>ROUND(I318*H318,2)</f>
        <v>0</v>
      </c>
      <c r="BL318" s="16" t="s">
        <v>166</v>
      </c>
      <c r="BM318" s="142" t="s">
        <v>692</v>
      </c>
    </row>
    <row r="319" spans="2:65" s="1" customFormat="1" ht="16.5" customHeight="1">
      <c r="B319" s="130"/>
      <c r="C319" s="131" t="s">
        <v>693</v>
      </c>
      <c r="D319" s="131" t="s">
        <v>161</v>
      </c>
      <c r="E319" s="132" t="s">
        <v>694</v>
      </c>
      <c r="F319" s="133" t="s">
        <v>695</v>
      </c>
      <c r="G319" s="134" t="s">
        <v>206</v>
      </c>
      <c r="H319" s="135">
        <v>12.6</v>
      </c>
      <c r="I319" s="136"/>
      <c r="J319" s="137">
        <f>ROUND(I319*H319,2)</f>
        <v>0</v>
      </c>
      <c r="K319" s="133" t="s">
        <v>165</v>
      </c>
      <c r="L319" s="31"/>
      <c r="M319" s="138" t="s">
        <v>3</v>
      </c>
      <c r="N319" s="139" t="s">
        <v>43</v>
      </c>
      <c r="P319" s="140">
        <f>O319*H319</f>
        <v>0</v>
      </c>
      <c r="Q319" s="140">
        <v>0</v>
      </c>
      <c r="R319" s="140">
        <f>Q319*H319</f>
        <v>0</v>
      </c>
      <c r="S319" s="140">
        <v>0</v>
      </c>
      <c r="T319" s="141">
        <f>S319*H319</f>
        <v>0</v>
      </c>
      <c r="AR319" s="142" t="s">
        <v>166</v>
      </c>
      <c r="AT319" s="142" t="s">
        <v>161</v>
      </c>
      <c r="AU319" s="142" t="s">
        <v>82</v>
      </c>
      <c r="AY319" s="16" t="s">
        <v>157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6" t="s">
        <v>80</v>
      </c>
      <c r="BK319" s="143">
        <f>ROUND(I319*H319,2)</f>
        <v>0</v>
      </c>
      <c r="BL319" s="16" t="s">
        <v>166</v>
      </c>
      <c r="BM319" s="142" t="s">
        <v>696</v>
      </c>
    </row>
    <row r="320" spans="2:65" s="1" customFormat="1" ht="11.25">
      <c r="B320" s="31"/>
      <c r="D320" s="144" t="s">
        <v>168</v>
      </c>
      <c r="F320" s="145" t="s">
        <v>697</v>
      </c>
      <c r="I320" s="146"/>
      <c r="L320" s="31"/>
      <c r="M320" s="147"/>
      <c r="T320" s="52"/>
      <c r="AT320" s="16" t="s">
        <v>168</v>
      </c>
      <c r="AU320" s="16" t="s">
        <v>82</v>
      </c>
    </row>
    <row r="321" spans="2:65" s="12" customFormat="1" ht="11.25">
      <c r="B321" s="148"/>
      <c r="D321" s="149" t="s">
        <v>170</v>
      </c>
      <c r="E321" s="150" t="s">
        <v>3</v>
      </c>
      <c r="F321" s="151" t="s">
        <v>660</v>
      </c>
      <c r="H321" s="152">
        <v>12.6</v>
      </c>
      <c r="I321" s="153"/>
      <c r="L321" s="148"/>
      <c r="M321" s="154"/>
      <c r="T321" s="155"/>
      <c r="AT321" s="150" t="s">
        <v>170</v>
      </c>
      <c r="AU321" s="150" t="s">
        <v>82</v>
      </c>
      <c r="AV321" s="12" t="s">
        <v>82</v>
      </c>
      <c r="AW321" s="12" t="s">
        <v>32</v>
      </c>
      <c r="AX321" s="12" t="s">
        <v>80</v>
      </c>
      <c r="AY321" s="150" t="s">
        <v>157</v>
      </c>
    </row>
    <row r="322" spans="2:65" s="1" customFormat="1" ht="16.5" customHeight="1">
      <c r="B322" s="130"/>
      <c r="C322" s="131" t="s">
        <v>698</v>
      </c>
      <c r="D322" s="131" t="s">
        <v>161</v>
      </c>
      <c r="E322" s="132" t="s">
        <v>699</v>
      </c>
      <c r="F322" s="133" t="s">
        <v>700</v>
      </c>
      <c r="G322" s="134" t="s">
        <v>206</v>
      </c>
      <c r="H322" s="135">
        <v>161.69999999999999</v>
      </c>
      <c r="I322" s="136"/>
      <c r="J322" s="137">
        <f>ROUND(I322*H322,2)</f>
        <v>0</v>
      </c>
      <c r="K322" s="133" t="s">
        <v>165</v>
      </c>
      <c r="L322" s="31"/>
      <c r="M322" s="138" t="s">
        <v>3</v>
      </c>
      <c r="N322" s="139" t="s">
        <v>43</v>
      </c>
      <c r="P322" s="140">
        <f>O322*H322</f>
        <v>0</v>
      </c>
      <c r="Q322" s="140">
        <v>0</v>
      </c>
      <c r="R322" s="140">
        <f>Q322*H322</f>
        <v>0</v>
      </c>
      <c r="S322" s="140">
        <v>0</v>
      </c>
      <c r="T322" s="141">
        <f>S322*H322</f>
        <v>0</v>
      </c>
      <c r="AR322" s="142" t="s">
        <v>166</v>
      </c>
      <c r="AT322" s="142" t="s">
        <v>161</v>
      </c>
      <c r="AU322" s="142" t="s">
        <v>82</v>
      </c>
      <c r="AY322" s="16" t="s">
        <v>157</v>
      </c>
      <c r="BE322" s="143">
        <f>IF(N322="základní",J322,0)</f>
        <v>0</v>
      </c>
      <c r="BF322" s="143">
        <f>IF(N322="snížená",J322,0)</f>
        <v>0</v>
      </c>
      <c r="BG322" s="143">
        <f>IF(N322="zákl. přenesená",J322,0)</f>
        <v>0</v>
      </c>
      <c r="BH322" s="143">
        <f>IF(N322="sníž. přenesená",J322,0)</f>
        <v>0</v>
      </c>
      <c r="BI322" s="143">
        <f>IF(N322="nulová",J322,0)</f>
        <v>0</v>
      </c>
      <c r="BJ322" s="16" t="s">
        <v>80</v>
      </c>
      <c r="BK322" s="143">
        <f>ROUND(I322*H322,2)</f>
        <v>0</v>
      </c>
      <c r="BL322" s="16" t="s">
        <v>166</v>
      </c>
      <c r="BM322" s="142" t="s">
        <v>701</v>
      </c>
    </row>
    <row r="323" spans="2:65" s="1" customFormat="1" ht="11.25">
      <c r="B323" s="31"/>
      <c r="D323" s="144" t="s">
        <v>168</v>
      </c>
      <c r="F323" s="145" t="s">
        <v>702</v>
      </c>
      <c r="I323" s="146"/>
      <c r="L323" s="31"/>
      <c r="M323" s="147"/>
      <c r="T323" s="52"/>
      <c r="AT323" s="16" t="s">
        <v>168</v>
      </c>
      <c r="AU323" s="16" t="s">
        <v>82</v>
      </c>
    </row>
    <row r="324" spans="2:65" s="12" customFormat="1" ht="11.25">
      <c r="B324" s="148"/>
      <c r="D324" s="149" t="s">
        <v>170</v>
      </c>
      <c r="E324" s="150" t="s">
        <v>3</v>
      </c>
      <c r="F324" s="151" t="s">
        <v>654</v>
      </c>
      <c r="H324" s="152">
        <v>161.69999999999999</v>
      </c>
      <c r="I324" s="153"/>
      <c r="L324" s="148"/>
      <c r="M324" s="154"/>
      <c r="T324" s="155"/>
      <c r="AT324" s="150" t="s">
        <v>170</v>
      </c>
      <c r="AU324" s="150" t="s">
        <v>82</v>
      </c>
      <c r="AV324" s="12" t="s">
        <v>82</v>
      </c>
      <c r="AW324" s="12" t="s">
        <v>32</v>
      </c>
      <c r="AX324" s="12" t="s">
        <v>80</v>
      </c>
      <c r="AY324" s="150" t="s">
        <v>157</v>
      </c>
    </row>
    <row r="325" spans="2:65" s="11" customFormat="1" ht="22.9" customHeight="1">
      <c r="B325" s="118"/>
      <c r="D325" s="119" t="s">
        <v>71</v>
      </c>
      <c r="E325" s="128" t="s">
        <v>172</v>
      </c>
      <c r="F325" s="128" t="s">
        <v>173</v>
      </c>
      <c r="I325" s="121"/>
      <c r="J325" s="129">
        <f>BK325</f>
        <v>0</v>
      </c>
      <c r="L325" s="118"/>
      <c r="M325" s="123"/>
      <c r="P325" s="124">
        <f>SUM(P326:P387)</f>
        <v>0</v>
      </c>
      <c r="R325" s="124">
        <f>SUM(R326:R387)</f>
        <v>1.8172232399999997</v>
      </c>
      <c r="T325" s="125">
        <f>SUM(T326:T387)</f>
        <v>89.106075000000004</v>
      </c>
      <c r="AR325" s="119" t="s">
        <v>80</v>
      </c>
      <c r="AT325" s="126" t="s">
        <v>71</v>
      </c>
      <c r="AU325" s="126" t="s">
        <v>80</v>
      </c>
      <c r="AY325" s="119" t="s">
        <v>157</v>
      </c>
      <c r="BK325" s="127">
        <f>SUM(BK326:BK387)</f>
        <v>0</v>
      </c>
    </row>
    <row r="326" spans="2:65" s="1" customFormat="1" ht="16.5" customHeight="1">
      <c r="B326" s="130"/>
      <c r="C326" s="327" t="s">
        <v>703</v>
      </c>
      <c r="D326" s="327" t="s">
        <v>281</v>
      </c>
      <c r="E326" s="328" t="s">
        <v>704</v>
      </c>
      <c r="F326" s="329" t="s">
        <v>705</v>
      </c>
      <c r="G326" s="330" t="s">
        <v>495</v>
      </c>
      <c r="H326" s="331">
        <v>1</v>
      </c>
      <c r="I326" s="332"/>
      <c r="J326" s="332">
        <f>ROUND(I326*H326,2)</f>
        <v>0</v>
      </c>
      <c r="K326" s="329" t="s">
        <v>165</v>
      </c>
      <c r="L326" s="174"/>
      <c r="M326" s="175" t="s">
        <v>3</v>
      </c>
      <c r="N326" s="176" t="s">
        <v>43</v>
      </c>
      <c r="P326" s="140">
        <f>O326*H326</f>
        <v>0</v>
      </c>
      <c r="Q326" s="140">
        <v>1.2E-2</v>
      </c>
      <c r="R326" s="140">
        <f>Q326*H326</f>
        <v>1.2E-2</v>
      </c>
      <c r="S326" s="140">
        <v>0</v>
      </c>
      <c r="T326" s="141">
        <f>S326*H326</f>
        <v>0</v>
      </c>
      <c r="AR326" s="142" t="s">
        <v>183</v>
      </c>
      <c r="AT326" s="142" t="s">
        <v>281</v>
      </c>
      <c r="AU326" s="142" t="s">
        <v>82</v>
      </c>
      <c r="AY326" s="16" t="s">
        <v>157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6" t="s">
        <v>80</v>
      </c>
      <c r="BK326" s="143">
        <f>ROUND(I326*H326,2)</f>
        <v>0</v>
      </c>
      <c r="BL326" s="16" t="s">
        <v>166</v>
      </c>
      <c r="BM326" s="142" t="s">
        <v>706</v>
      </c>
    </row>
    <row r="327" spans="2:65" s="1" customFormat="1" ht="29.25">
      <c r="B327" s="31"/>
      <c r="C327" s="333"/>
      <c r="D327" s="334" t="s">
        <v>216</v>
      </c>
      <c r="E327" s="333"/>
      <c r="F327" s="335" t="s">
        <v>707</v>
      </c>
      <c r="G327" s="333"/>
      <c r="H327" s="333"/>
      <c r="I327" s="336"/>
      <c r="J327" s="333"/>
      <c r="K327" s="333"/>
      <c r="L327" s="31"/>
      <c r="M327" s="147"/>
      <c r="T327" s="52"/>
      <c r="AT327" s="16" t="s">
        <v>216</v>
      </c>
      <c r="AU327" s="16" t="s">
        <v>82</v>
      </c>
    </row>
    <row r="328" spans="2:65" s="1" customFormat="1" ht="21.75" customHeight="1">
      <c r="B328" s="130"/>
      <c r="C328" s="131" t="s">
        <v>708</v>
      </c>
      <c r="D328" s="131" t="s">
        <v>161</v>
      </c>
      <c r="E328" s="132" t="s">
        <v>709</v>
      </c>
      <c r="F328" s="133" t="s">
        <v>710</v>
      </c>
      <c r="G328" s="134" t="s">
        <v>206</v>
      </c>
      <c r="H328" s="135">
        <v>252</v>
      </c>
      <c r="I328" s="136"/>
      <c r="J328" s="137">
        <f>ROUND(I328*H328,2)</f>
        <v>0</v>
      </c>
      <c r="K328" s="133" t="s">
        <v>165</v>
      </c>
      <c r="L328" s="31"/>
      <c r="M328" s="138" t="s">
        <v>3</v>
      </c>
      <c r="N328" s="139" t="s">
        <v>43</v>
      </c>
      <c r="P328" s="140">
        <f>O328*H328</f>
        <v>0</v>
      </c>
      <c r="Q328" s="140">
        <v>0</v>
      </c>
      <c r="R328" s="140">
        <f>Q328*H328</f>
        <v>0</v>
      </c>
      <c r="S328" s="140">
        <v>0</v>
      </c>
      <c r="T328" s="141">
        <f>S328*H328</f>
        <v>0</v>
      </c>
      <c r="AR328" s="142" t="s">
        <v>166</v>
      </c>
      <c r="AT328" s="142" t="s">
        <v>161</v>
      </c>
      <c r="AU328" s="142" t="s">
        <v>82</v>
      </c>
      <c r="AY328" s="16" t="s">
        <v>157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6" t="s">
        <v>80</v>
      </c>
      <c r="BK328" s="143">
        <f>ROUND(I328*H328,2)</f>
        <v>0</v>
      </c>
      <c r="BL328" s="16" t="s">
        <v>166</v>
      </c>
      <c r="BM328" s="142" t="s">
        <v>711</v>
      </c>
    </row>
    <row r="329" spans="2:65" s="1" customFormat="1" ht="11.25">
      <c r="B329" s="31"/>
      <c r="D329" s="144" t="s">
        <v>168</v>
      </c>
      <c r="F329" s="145" t="s">
        <v>712</v>
      </c>
      <c r="I329" s="146"/>
      <c r="L329" s="31"/>
      <c r="M329" s="147"/>
      <c r="T329" s="52"/>
      <c r="AT329" s="16" t="s">
        <v>168</v>
      </c>
      <c r="AU329" s="16" t="s">
        <v>82</v>
      </c>
    </row>
    <row r="330" spans="2:65" s="1" customFormat="1" ht="19.5">
      <c r="B330" s="31"/>
      <c r="D330" s="149" t="s">
        <v>216</v>
      </c>
      <c r="F330" s="163" t="s">
        <v>713</v>
      </c>
      <c r="I330" s="146"/>
      <c r="L330" s="31"/>
      <c r="M330" s="147"/>
      <c r="T330" s="52"/>
      <c r="AT330" s="16" t="s">
        <v>216</v>
      </c>
      <c r="AU330" s="16" t="s">
        <v>82</v>
      </c>
    </row>
    <row r="331" spans="2:65" s="12" customFormat="1" ht="11.25">
      <c r="B331" s="148"/>
      <c r="D331" s="149" t="s">
        <v>170</v>
      </c>
      <c r="E331" s="150" t="s">
        <v>3</v>
      </c>
      <c r="F331" s="151" t="s">
        <v>714</v>
      </c>
      <c r="H331" s="152">
        <v>252</v>
      </c>
      <c r="I331" s="153"/>
      <c r="L331" s="148"/>
      <c r="M331" s="154"/>
      <c r="T331" s="155"/>
      <c r="AT331" s="150" t="s">
        <v>170</v>
      </c>
      <c r="AU331" s="150" t="s">
        <v>82</v>
      </c>
      <c r="AV331" s="12" t="s">
        <v>82</v>
      </c>
      <c r="AW331" s="12" t="s">
        <v>32</v>
      </c>
      <c r="AX331" s="12" t="s">
        <v>80</v>
      </c>
      <c r="AY331" s="150" t="s">
        <v>157</v>
      </c>
    </row>
    <row r="332" spans="2:65" s="1" customFormat="1" ht="21.75" customHeight="1">
      <c r="B332" s="130"/>
      <c r="C332" s="131" t="s">
        <v>715</v>
      </c>
      <c r="D332" s="131" t="s">
        <v>161</v>
      </c>
      <c r="E332" s="132" t="s">
        <v>716</v>
      </c>
      <c r="F332" s="133" t="s">
        <v>717</v>
      </c>
      <c r="G332" s="134" t="s">
        <v>206</v>
      </c>
      <c r="H332" s="135">
        <v>15120</v>
      </c>
      <c r="I332" s="136"/>
      <c r="J332" s="137">
        <f>ROUND(I332*H332,2)</f>
        <v>0</v>
      </c>
      <c r="K332" s="133" t="s">
        <v>165</v>
      </c>
      <c r="L332" s="31"/>
      <c r="M332" s="138" t="s">
        <v>3</v>
      </c>
      <c r="N332" s="139" t="s">
        <v>43</v>
      </c>
      <c r="P332" s="140">
        <f>O332*H332</f>
        <v>0</v>
      </c>
      <c r="Q332" s="140">
        <v>0</v>
      </c>
      <c r="R332" s="140">
        <f>Q332*H332</f>
        <v>0</v>
      </c>
      <c r="S332" s="140">
        <v>0</v>
      </c>
      <c r="T332" s="141">
        <f>S332*H332</f>
        <v>0</v>
      </c>
      <c r="AR332" s="142" t="s">
        <v>166</v>
      </c>
      <c r="AT332" s="142" t="s">
        <v>161</v>
      </c>
      <c r="AU332" s="142" t="s">
        <v>82</v>
      </c>
      <c r="AY332" s="16" t="s">
        <v>157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6" t="s">
        <v>80</v>
      </c>
      <c r="BK332" s="143">
        <f>ROUND(I332*H332,2)</f>
        <v>0</v>
      </c>
      <c r="BL332" s="16" t="s">
        <v>166</v>
      </c>
      <c r="BM332" s="142" t="s">
        <v>718</v>
      </c>
    </row>
    <row r="333" spans="2:65" s="1" customFormat="1" ht="11.25">
      <c r="B333" s="31"/>
      <c r="D333" s="144" t="s">
        <v>168</v>
      </c>
      <c r="F333" s="145" t="s">
        <v>719</v>
      </c>
      <c r="I333" s="146"/>
      <c r="L333" s="31"/>
      <c r="M333" s="147"/>
      <c r="T333" s="52"/>
      <c r="AT333" s="16" t="s">
        <v>168</v>
      </c>
      <c r="AU333" s="16" t="s">
        <v>82</v>
      </c>
    </row>
    <row r="334" spans="2:65" s="12" customFormat="1" ht="11.25">
      <c r="B334" s="148"/>
      <c r="D334" s="149" t="s">
        <v>170</v>
      </c>
      <c r="E334" s="150" t="s">
        <v>3</v>
      </c>
      <c r="F334" s="151" t="s">
        <v>720</v>
      </c>
      <c r="H334" s="152">
        <v>15120</v>
      </c>
      <c r="I334" s="153"/>
      <c r="L334" s="148"/>
      <c r="M334" s="154"/>
      <c r="T334" s="155"/>
      <c r="AT334" s="150" t="s">
        <v>170</v>
      </c>
      <c r="AU334" s="150" t="s">
        <v>82</v>
      </c>
      <c r="AV334" s="12" t="s">
        <v>82</v>
      </c>
      <c r="AW334" s="12" t="s">
        <v>32</v>
      </c>
      <c r="AX334" s="12" t="s">
        <v>80</v>
      </c>
      <c r="AY334" s="150" t="s">
        <v>157</v>
      </c>
    </row>
    <row r="335" spans="2:65" s="1" customFormat="1" ht="21.75" customHeight="1">
      <c r="B335" s="130"/>
      <c r="C335" s="131" t="s">
        <v>721</v>
      </c>
      <c r="D335" s="131" t="s">
        <v>161</v>
      </c>
      <c r="E335" s="132" t="s">
        <v>722</v>
      </c>
      <c r="F335" s="133" t="s">
        <v>723</v>
      </c>
      <c r="G335" s="134" t="s">
        <v>206</v>
      </c>
      <c r="H335" s="135">
        <v>252</v>
      </c>
      <c r="I335" s="136"/>
      <c r="J335" s="137">
        <f>ROUND(I335*H335,2)</f>
        <v>0</v>
      </c>
      <c r="K335" s="133" t="s">
        <v>165</v>
      </c>
      <c r="L335" s="31"/>
      <c r="M335" s="138" t="s">
        <v>3</v>
      </c>
      <c r="N335" s="139" t="s">
        <v>43</v>
      </c>
      <c r="P335" s="140">
        <f>O335*H335</f>
        <v>0</v>
      </c>
      <c r="Q335" s="140">
        <v>0</v>
      </c>
      <c r="R335" s="140">
        <f>Q335*H335</f>
        <v>0</v>
      </c>
      <c r="S335" s="140">
        <v>0</v>
      </c>
      <c r="T335" s="141">
        <f>S335*H335</f>
        <v>0</v>
      </c>
      <c r="AR335" s="142" t="s">
        <v>166</v>
      </c>
      <c r="AT335" s="142" t="s">
        <v>161</v>
      </c>
      <c r="AU335" s="142" t="s">
        <v>82</v>
      </c>
      <c r="AY335" s="16" t="s">
        <v>157</v>
      </c>
      <c r="BE335" s="143">
        <f>IF(N335="základní",J335,0)</f>
        <v>0</v>
      </c>
      <c r="BF335" s="143">
        <f>IF(N335="snížená",J335,0)</f>
        <v>0</v>
      </c>
      <c r="BG335" s="143">
        <f>IF(N335="zákl. přenesená",J335,0)</f>
        <v>0</v>
      </c>
      <c r="BH335" s="143">
        <f>IF(N335="sníž. přenesená",J335,0)</f>
        <v>0</v>
      </c>
      <c r="BI335" s="143">
        <f>IF(N335="nulová",J335,0)</f>
        <v>0</v>
      </c>
      <c r="BJ335" s="16" t="s">
        <v>80</v>
      </c>
      <c r="BK335" s="143">
        <f>ROUND(I335*H335,2)</f>
        <v>0</v>
      </c>
      <c r="BL335" s="16" t="s">
        <v>166</v>
      </c>
      <c r="BM335" s="142" t="s">
        <v>724</v>
      </c>
    </row>
    <row r="336" spans="2:65" s="1" customFormat="1" ht="11.25">
      <c r="B336" s="31"/>
      <c r="D336" s="144" t="s">
        <v>168</v>
      </c>
      <c r="F336" s="145" t="s">
        <v>725</v>
      </c>
      <c r="I336" s="146"/>
      <c r="L336" s="31"/>
      <c r="M336" s="147"/>
      <c r="T336" s="52"/>
      <c r="AT336" s="16" t="s">
        <v>168</v>
      </c>
      <c r="AU336" s="16" t="s">
        <v>82</v>
      </c>
    </row>
    <row r="337" spans="2:65" s="1" customFormat="1" ht="16.5" customHeight="1">
      <c r="B337" s="130"/>
      <c r="C337" s="131" t="s">
        <v>726</v>
      </c>
      <c r="D337" s="131" t="s">
        <v>161</v>
      </c>
      <c r="E337" s="132" t="s">
        <v>727</v>
      </c>
      <c r="F337" s="133" t="s">
        <v>728</v>
      </c>
      <c r="G337" s="134" t="s">
        <v>206</v>
      </c>
      <c r="H337" s="135">
        <v>252</v>
      </c>
      <c r="I337" s="136"/>
      <c r="J337" s="137">
        <f>ROUND(I337*H337,2)</f>
        <v>0</v>
      </c>
      <c r="K337" s="133" t="s">
        <v>165</v>
      </c>
      <c r="L337" s="31"/>
      <c r="M337" s="138" t="s">
        <v>3</v>
      </c>
      <c r="N337" s="139" t="s">
        <v>43</v>
      </c>
      <c r="P337" s="140">
        <f>O337*H337</f>
        <v>0</v>
      </c>
      <c r="Q337" s="140">
        <v>0</v>
      </c>
      <c r="R337" s="140">
        <f>Q337*H337</f>
        <v>0</v>
      </c>
      <c r="S337" s="140">
        <v>0</v>
      </c>
      <c r="T337" s="141">
        <f>S337*H337</f>
        <v>0</v>
      </c>
      <c r="AR337" s="142" t="s">
        <v>166</v>
      </c>
      <c r="AT337" s="142" t="s">
        <v>161</v>
      </c>
      <c r="AU337" s="142" t="s">
        <v>82</v>
      </c>
      <c r="AY337" s="16" t="s">
        <v>157</v>
      </c>
      <c r="BE337" s="143">
        <f>IF(N337="základní",J337,0)</f>
        <v>0</v>
      </c>
      <c r="BF337" s="143">
        <f>IF(N337="snížená",J337,0)</f>
        <v>0</v>
      </c>
      <c r="BG337" s="143">
        <f>IF(N337="zákl. přenesená",J337,0)</f>
        <v>0</v>
      </c>
      <c r="BH337" s="143">
        <f>IF(N337="sníž. přenesená",J337,0)</f>
        <v>0</v>
      </c>
      <c r="BI337" s="143">
        <f>IF(N337="nulová",J337,0)</f>
        <v>0</v>
      </c>
      <c r="BJ337" s="16" t="s">
        <v>80</v>
      </c>
      <c r="BK337" s="143">
        <f>ROUND(I337*H337,2)</f>
        <v>0</v>
      </c>
      <c r="BL337" s="16" t="s">
        <v>166</v>
      </c>
      <c r="BM337" s="142" t="s">
        <v>729</v>
      </c>
    </row>
    <row r="338" spans="2:65" s="1" customFormat="1" ht="11.25">
      <c r="B338" s="31"/>
      <c r="D338" s="144" t="s">
        <v>168</v>
      </c>
      <c r="F338" s="145" t="s">
        <v>730</v>
      </c>
      <c r="I338" s="146"/>
      <c r="L338" s="31"/>
      <c r="M338" s="147"/>
      <c r="T338" s="52"/>
      <c r="AT338" s="16" t="s">
        <v>168</v>
      </c>
      <c r="AU338" s="16" t="s">
        <v>82</v>
      </c>
    </row>
    <row r="339" spans="2:65" s="1" customFormat="1" ht="16.5" customHeight="1">
      <c r="B339" s="130"/>
      <c r="C339" s="131" t="s">
        <v>731</v>
      </c>
      <c r="D339" s="131" t="s">
        <v>161</v>
      </c>
      <c r="E339" s="132" t="s">
        <v>732</v>
      </c>
      <c r="F339" s="133" t="s">
        <v>733</v>
      </c>
      <c r="G339" s="134" t="s">
        <v>206</v>
      </c>
      <c r="H339" s="135">
        <v>15120</v>
      </c>
      <c r="I339" s="136"/>
      <c r="J339" s="137">
        <f>ROUND(I339*H339,2)</f>
        <v>0</v>
      </c>
      <c r="K339" s="133" t="s">
        <v>165</v>
      </c>
      <c r="L339" s="31"/>
      <c r="M339" s="138" t="s">
        <v>3</v>
      </c>
      <c r="N339" s="139" t="s">
        <v>43</v>
      </c>
      <c r="P339" s="140">
        <f>O339*H339</f>
        <v>0</v>
      </c>
      <c r="Q339" s="140">
        <v>0</v>
      </c>
      <c r="R339" s="140">
        <f>Q339*H339</f>
        <v>0</v>
      </c>
      <c r="S339" s="140">
        <v>0</v>
      </c>
      <c r="T339" s="141">
        <f>S339*H339</f>
        <v>0</v>
      </c>
      <c r="AR339" s="142" t="s">
        <v>166</v>
      </c>
      <c r="AT339" s="142" t="s">
        <v>161</v>
      </c>
      <c r="AU339" s="142" t="s">
        <v>82</v>
      </c>
      <c r="AY339" s="16" t="s">
        <v>157</v>
      </c>
      <c r="BE339" s="143">
        <f>IF(N339="základní",J339,0)</f>
        <v>0</v>
      </c>
      <c r="BF339" s="143">
        <f>IF(N339="snížená",J339,0)</f>
        <v>0</v>
      </c>
      <c r="BG339" s="143">
        <f>IF(N339="zákl. přenesená",J339,0)</f>
        <v>0</v>
      </c>
      <c r="BH339" s="143">
        <f>IF(N339="sníž. přenesená",J339,0)</f>
        <v>0</v>
      </c>
      <c r="BI339" s="143">
        <f>IF(N339="nulová",J339,0)</f>
        <v>0</v>
      </c>
      <c r="BJ339" s="16" t="s">
        <v>80</v>
      </c>
      <c r="BK339" s="143">
        <f>ROUND(I339*H339,2)</f>
        <v>0</v>
      </c>
      <c r="BL339" s="16" t="s">
        <v>166</v>
      </c>
      <c r="BM339" s="142" t="s">
        <v>734</v>
      </c>
    </row>
    <row r="340" spans="2:65" s="1" customFormat="1" ht="11.25">
      <c r="B340" s="31"/>
      <c r="D340" s="144" t="s">
        <v>168</v>
      </c>
      <c r="F340" s="145" t="s">
        <v>735</v>
      </c>
      <c r="I340" s="146"/>
      <c r="L340" s="31"/>
      <c r="M340" s="147"/>
      <c r="T340" s="52"/>
      <c r="AT340" s="16" t="s">
        <v>168</v>
      </c>
      <c r="AU340" s="16" t="s">
        <v>82</v>
      </c>
    </row>
    <row r="341" spans="2:65" s="12" customFormat="1" ht="11.25">
      <c r="B341" s="148"/>
      <c r="D341" s="149" t="s">
        <v>170</v>
      </c>
      <c r="E341" s="150" t="s">
        <v>3</v>
      </c>
      <c r="F341" s="151" t="s">
        <v>720</v>
      </c>
      <c r="H341" s="152">
        <v>15120</v>
      </c>
      <c r="I341" s="153"/>
      <c r="L341" s="148"/>
      <c r="M341" s="154"/>
      <c r="T341" s="155"/>
      <c r="AT341" s="150" t="s">
        <v>170</v>
      </c>
      <c r="AU341" s="150" t="s">
        <v>82</v>
      </c>
      <c r="AV341" s="12" t="s">
        <v>82</v>
      </c>
      <c r="AW341" s="12" t="s">
        <v>32</v>
      </c>
      <c r="AX341" s="12" t="s">
        <v>80</v>
      </c>
      <c r="AY341" s="150" t="s">
        <v>157</v>
      </c>
    </row>
    <row r="342" spans="2:65" s="1" customFormat="1" ht="24.2" customHeight="1">
      <c r="B342" s="130"/>
      <c r="C342" s="131" t="s">
        <v>736</v>
      </c>
      <c r="D342" s="131" t="s">
        <v>161</v>
      </c>
      <c r="E342" s="132" t="s">
        <v>737</v>
      </c>
      <c r="F342" s="133" t="s">
        <v>738</v>
      </c>
      <c r="G342" s="134" t="s">
        <v>206</v>
      </c>
      <c r="H342" s="135">
        <v>84.03</v>
      </c>
      <c r="I342" s="136"/>
      <c r="J342" s="137">
        <f>ROUND(I342*H342,2)</f>
        <v>0</v>
      </c>
      <c r="K342" s="133" t="s">
        <v>165</v>
      </c>
      <c r="L342" s="31"/>
      <c r="M342" s="138" t="s">
        <v>3</v>
      </c>
      <c r="N342" s="139" t="s">
        <v>43</v>
      </c>
      <c r="P342" s="140">
        <f>O342*H342</f>
        <v>0</v>
      </c>
      <c r="Q342" s="140">
        <v>1.2999999999999999E-4</v>
      </c>
      <c r="R342" s="140">
        <f>Q342*H342</f>
        <v>1.0923899999999999E-2</v>
      </c>
      <c r="S342" s="140">
        <v>0</v>
      </c>
      <c r="T342" s="141">
        <f>S342*H342</f>
        <v>0</v>
      </c>
      <c r="AR342" s="142" t="s">
        <v>166</v>
      </c>
      <c r="AT342" s="142" t="s">
        <v>161</v>
      </c>
      <c r="AU342" s="142" t="s">
        <v>82</v>
      </c>
      <c r="AY342" s="16" t="s">
        <v>157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6" t="s">
        <v>80</v>
      </c>
      <c r="BK342" s="143">
        <f>ROUND(I342*H342,2)</f>
        <v>0</v>
      </c>
      <c r="BL342" s="16" t="s">
        <v>166</v>
      </c>
      <c r="BM342" s="142" t="s">
        <v>739</v>
      </c>
    </row>
    <row r="343" spans="2:65" s="1" customFormat="1" ht="11.25">
      <c r="B343" s="31"/>
      <c r="D343" s="144" t="s">
        <v>168</v>
      </c>
      <c r="F343" s="145" t="s">
        <v>740</v>
      </c>
      <c r="I343" s="146"/>
      <c r="L343" s="31"/>
      <c r="M343" s="147"/>
      <c r="T343" s="52"/>
      <c r="AT343" s="16" t="s">
        <v>168</v>
      </c>
      <c r="AU343" s="16" t="s">
        <v>82</v>
      </c>
    </row>
    <row r="344" spans="2:65" s="12" customFormat="1" ht="11.25">
      <c r="B344" s="148"/>
      <c r="D344" s="149" t="s">
        <v>170</v>
      </c>
      <c r="E344" s="150" t="s">
        <v>3</v>
      </c>
      <c r="F344" s="151" t="s">
        <v>741</v>
      </c>
      <c r="H344" s="152">
        <v>84.03</v>
      </c>
      <c r="I344" s="153"/>
      <c r="L344" s="148"/>
      <c r="M344" s="154"/>
      <c r="T344" s="155"/>
      <c r="AT344" s="150" t="s">
        <v>170</v>
      </c>
      <c r="AU344" s="150" t="s">
        <v>82</v>
      </c>
      <c r="AV344" s="12" t="s">
        <v>82</v>
      </c>
      <c r="AW344" s="12" t="s">
        <v>32</v>
      </c>
      <c r="AX344" s="12" t="s">
        <v>80</v>
      </c>
      <c r="AY344" s="150" t="s">
        <v>157</v>
      </c>
    </row>
    <row r="345" spans="2:65" s="1" customFormat="1" ht="16.5" customHeight="1">
      <c r="B345" s="130"/>
      <c r="C345" s="131" t="s">
        <v>742</v>
      </c>
      <c r="D345" s="131" t="s">
        <v>161</v>
      </c>
      <c r="E345" s="132" t="s">
        <v>743</v>
      </c>
      <c r="F345" s="133" t="s">
        <v>744</v>
      </c>
      <c r="G345" s="134" t="s">
        <v>206</v>
      </c>
      <c r="H345" s="135">
        <v>3.7890000000000001</v>
      </c>
      <c r="I345" s="136"/>
      <c r="J345" s="137">
        <f>ROUND(I345*H345,2)</f>
        <v>0</v>
      </c>
      <c r="K345" s="133" t="s">
        <v>165</v>
      </c>
      <c r="L345" s="31"/>
      <c r="M345" s="138" t="s">
        <v>3</v>
      </c>
      <c r="N345" s="139" t="s">
        <v>43</v>
      </c>
      <c r="P345" s="140">
        <f>O345*H345</f>
        <v>0</v>
      </c>
      <c r="Q345" s="140">
        <v>2.1059999999999999E-2</v>
      </c>
      <c r="R345" s="140">
        <f>Q345*H345</f>
        <v>7.9796339999999993E-2</v>
      </c>
      <c r="S345" s="140">
        <v>0</v>
      </c>
      <c r="T345" s="141">
        <f>S345*H345</f>
        <v>0</v>
      </c>
      <c r="AR345" s="142" t="s">
        <v>166</v>
      </c>
      <c r="AT345" s="142" t="s">
        <v>161</v>
      </c>
      <c r="AU345" s="142" t="s">
        <v>82</v>
      </c>
      <c r="AY345" s="16" t="s">
        <v>157</v>
      </c>
      <c r="BE345" s="143">
        <f>IF(N345="základní",J345,0)</f>
        <v>0</v>
      </c>
      <c r="BF345" s="143">
        <f>IF(N345="snížená",J345,0)</f>
        <v>0</v>
      </c>
      <c r="BG345" s="143">
        <f>IF(N345="zákl. přenesená",J345,0)</f>
        <v>0</v>
      </c>
      <c r="BH345" s="143">
        <f>IF(N345="sníž. přenesená",J345,0)</f>
        <v>0</v>
      </c>
      <c r="BI345" s="143">
        <f>IF(N345="nulová",J345,0)</f>
        <v>0</v>
      </c>
      <c r="BJ345" s="16" t="s">
        <v>80</v>
      </c>
      <c r="BK345" s="143">
        <f>ROUND(I345*H345,2)</f>
        <v>0</v>
      </c>
      <c r="BL345" s="16" t="s">
        <v>166</v>
      </c>
      <c r="BM345" s="142" t="s">
        <v>745</v>
      </c>
    </row>
    <row r="346" spans="2:65" s="1" customFormat="1" ht="11.25">
      <c r="B346" s="31"/>
      <c r="D346" s="144" t="s">
        <v>168</v>
      </c>
      <c r="F346" s="145" t="s">
        <v>746</v>
      </c>
      <c r="I346" s="146"/>
      <c r="L346" s="31"/>
      <c r="M346" s="147"/>
      <c r="T346" s="52"/>
      <c r="AT346" s="16" t="s">
        <v>168</v>
      </c>
      <c r="AU346" s="16" t="s">
        <v>82</v>
      </c>
    </row>
    <row r="347" spans="2:65" s="1" customFormat="1" ht="33" customHeight="1">
      <c r="B347" s="130"/>
      <c r="C347" s="131" t="s">
        <v>747</v>
      </c>
      <c r="D347" s="131" t="s">
        <v>161</v>
      </c>
      <c r="E347" s="132" t="s">
        <v>748</v>
      </c>
      <c r="F347" s="133" t="s">
        <v>749</v>
      </c>
      <c r="G347" s="134" t="s">
        <v>164</v>
      </c>
      <c r="H347" s="135">
        <v>198</v>
      </c>
      <c r="I347" s="136"/>
      <c r="J347" s="137">
        <f>ROUND(I347*H347,2)</f>
        <v>0</v>
      </c>
      <c r="K347" s="133" t="s">
        <v>165</v>
      </c>
      <c r="L347" s="31"/>
      <c r="M347" s="138" t="s">
        <v>3</v>
      </c>
      <c r="N347" s="139" t="s">
        <v>43</v>
      </c>
      <c r="P347" s="140">
        <f>O347*H347</f>
        <v>0</v>
      </c>
      <c r="Q347" s="140">
        <v>2.32E-3</v>
      </c>
      <c r="R347" s="140">
        <f>Q347*H347</f>
        <v>0.45935999999999999</v>
      </c>
      <c r="S347" s="140">
        <v>0</v>
      </c>
      <c r="T347" s="141">
        <f>S347*H347</f>
        <v>0</v>
      </c>
      <c r="AR347" s="142" t="s">
        <v>166</v>
      </c>
      <c r="AT347" s="142" t="s">
        <v>161</v>
      </c>
      <c r="AU347" s="142" t="s">
        <v>82</v>
      </c>
      <c r="AY347" s="16" t="s">
        <v>157</v>
      </c>
      <c r="BE347" s="143">
        <f>IF(N347="základní",J347,0)</f>
        <v>0</v>
      </c>
      <c r="BF347" s="143">
        <f>IF(N347="snížená",J347,0)</f>
        <v>0</v>
      </c>
      <c r="BG347" s="143">
        <f>IF(N347="zákl. přenesená",J347,0)</f>
        <v>0</v>
      </c>
      <c r="BH347" s="143">
        <f>IF(N347="sníž. přenesená",J347,0)</f>
        <v>0</v>
      </c>
      <c r="BI347" s="143">
        <f>IF(N347="nulová",J347,0)</f>
        <v>0</v>
      </c>
      <c r="BJ347" s="16" t="s">
        <v>80</v>
      </c>
      <c r="BK347" s="143">
        <f>ROUND(I347*H347,2)</f>
        <v>0</v>
      </c>
      <c r="BL347" s="16" t="s">
        <v>166</v>
      </c>
      <c r="BM347" s="142" t="s">
        <v>750</v>
      </c>
    </row>
    <row r="348" spans="2:65" s="1" customFormat="1" ht="11.25">
      <c r="B348" s="31"/>
      <c r="D348" s="144" t="s">
        <v>168</v>
      </c>
      <c r="F348" s="145" t="s">
        <v>751</v>
      </c>
      <c r="I348" s="146"/>
      <c r="L348" s="31"/>
      <c r="M348" s="147"/>
      <c r="T348" s="52"/>
      <c r="AT348" s="16" t="s">
        <v>168</v>
      </c>
      <c r="AU348" s="16" t="s">
        <v>82</v>
      </c>
    </row>
    <row r="349" spans="2:65" s="12" customFormat="1" ht="11.25">
      <c r="B349" s="148"/>
      <c r="D349" s="149" t="s">
        <v>170</v>
      </c>
      <c r="E349" s="150" t="s">
        <v>3</v>
      </c>
      <c r="F349" s="151" t="s">
        <v>752</v>
      </c>
      <c r="H349" s="152">
        <v>198</v>
      </c>
      <c r="I349" s="153"/>
      <c r="L349" s="148"/>
      <c r="M349" s="154"/>
      <c r="T349" s="155"/>
      <c r="AT349" s="150" t="s">
        <v>170</v>
      </c>
      <c r="AU349" s="150" t="s">
        <v>82</v>
      </c>
      <c r="AV349" s="12" t="s">
        <v>82</v>
      </c>
      <c r="AW349" s="12" t="s">
        <v>32</v>
      </c>
      <c r="AX349" s="12" t="s">
        <v>80</v>
      </c>
      <c r="AY349" s="150" t="s">
        <v>157</v>
      </c>
    </row>
    <row r="350" spans="2:65" s="1" customFormat="1" ht="24.2" customHeight="1">
      <c r="B350" s="130"/>
      <c r="C350" s="131" t="s">
        <v>753</v>
      </c>
      <c r="D350" s="131" t="s">
        <v>161</v>
      </c>
      <c r="E350" s="132" t="s">
        <v>754</v>
      </c>
      <c r="F350" s="133" t="s">
        <v>755</v>
      </c>
      <c r="G350" s="134" t="s">
        <v>495</v>
      </c>
      <c r="H350" s="135">
        <v>1100</v>
      </c>
      <c r="I350" s="136"/>
      <c r="J350" s="137">
        <f>ROUND(I350*H350,2)</f>
        <v>0</v>
      </c>
      <c r="K350" s="133" t="s">
        <v>165</v>
      </c>
      <c r="L350" s="31"/>
      <c r="M350" s="138" t="s">
        <v>3</v>
      </c>
      <c r="N350" s="139" t="s">
        <v>43</v>
      </c>
      <c r="P350" s="140">
        <f>O350*H350</f>
        <v>0</v>
      </c>
      <c r="Q350" s="140">
        <v>1.0000000000000001E-5</v>
      </c>
      <c r="R350" s="140">
        <f>Q350*H350</f>
        <v>1.1000000000000001E-2</v>
      </c>
      <c r="S350" s="140">
        <v>0</v>
      </c>
      <c r="T350" s="141">
        <f>S350*H350</f>
        <v>0</v>
      </c>
      <c r="AR350" s="142" t="s">
        <v>166</v>
      </c>
      <c r="AT350" s="142" t="s">
        <v>161</v>
      </c>
      <c r="AU350" s="142" t="s">
        <v>82</v>
      </c>
      <c r="AY350" s="16" t="s">
        <v>157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6" t="s">
        <v>80</v>
      </c>
      <c r="BK350" s="143">
        <f>ROUND(I350*H350,2)</f>
        <v>0</v>
      </c>
      <c r="BL350" s="16" t="s">
        <v>166</v>
      </c>
      <c r="BM350" s="142" t="s">
        <v>756</v>
      </c>
    </row>
    <row r="351" spans="2:65" s="1" customFormat="1" ht="11.25">
      <c r="B351" s="31"/>
      <c r="D351" s="144" t="s">
        <v>168</v>
      </c>
      <c r="F351" s="145" t="s">
        <v>757</v>
      </c>
      <c r="I351" s="146"/>
      <c r="L351" s="31"/>
      <c r="M351" s="147"/>
      <c r="T351" s="52"/>
      <c r="AT351" s="16" t="s">
        <v>168</v>
      </c>
      <c r="AU351" s="16" t="s">
        <v>82</v>
      </c>
    </row>
    <row r="352" spans="2:65" s="12" customFormat="1" ht="11.25">
      <c r="B352" s="148"/>
      <c r="D352" s="149" t="s">
        <v>170</v>
      </c>
      <c r="E352" s="150" t="s">
        <v>3</v>
      </c>
      <c r="F352" s="151" t="s">
        <v>758</v>
      </c>
      <c r="H352" s="152">
        <v>1100</v>
      </c>
      <c r="I352" s="153"/>
      <c r="L352" s="148"/>
      <c r="M352" s="154"/>
      <c r="T352" s="155"/>
      <c r="AT352" s="150" t="s">
        <v>170</v>
      </c>
      <c r="AU352" s="150" t="s">
        <v>82</v>
      </c>
      <c r="AV352" s="12" t="s">
        <v>82</v>
      </c>
      <c r="AW352" s="12" t="s">
        <v>32</v>
      </c>
      <c r="AX352" s="12" t="s">
        <v>80</v>
      </c>
      <c r="AY352" s="150" t="s">
        <v>157</v>
      </c>
    </row>
    <row r="353" spans="2:65" s="1" customFormat="1" ht="24.2" customHeight="1">
      <c r="B353" s="130"/>
      <c r="C353" s="131" t="s">
        <v>759</v>
      </c>
      <c r="D353" s="131" t="s">
        <v>161</v>
      </c>
      <c r="E353" s="132" t="s">
        <v>760</v>
      </c>
      <c r="F353" s="133" t="s">
        <v>761</v>
      </c>
      <c r="G353" s="134" t="s">
        <v>495</v>
      </c>
      <c r="H353" s="135">
        <v>500</v>
      </c>
      <c r="I353" s="136"/>
      <c r="J353" s="137">
        <f>ROUND(I353*H353,2)</f>
        <v>0</v>
      </c>
      <c r="K353" s="133" t="s">
        <v>165</v>
      </c>
      <c r="L353" s="31"/>
      <c r="M353" s="138" t="s">
        <v>3</v>
      </c>
      <c r="N353" s="139" t="s">
        <v>43</v>
      </c>
      <c r="P353" s="140">
        <f>O353*H353</f>
        <v>0</v>
      </c>
      <c r="Q353" s="140">
        <v>1.0000000000000001E-5</v>
      </c>
      <c r="R353" s="140">
        <f>Q353*H353</f>
        <v>5.0000000000000001E-3</v>
      </c>
      <c r="S353" s="140">
        <v>0</v>
      </c>
      <c r="T353" s="141">
        <f>S353*H353</f>
        <v>0</v>
      </c>
      <c r="AR353" s="142" t="s">
        <v>166</v>
      </c>
      <c r="AT353" s="142" t="s">
        <v>161</v>
      </c>
      <c r="AU353" s="142" t="s">
        <v>82</v>
      </c>
      <c r="AY353" s="16" t="s">
        <v>157</v>
      </c>
      <c r="BE353" s="143">
        <f>IF(N353="základní",J353,0)</f>
        <v>0</v>
      </c>
      <c r="BF353" s="143">
        <f>IF(N353="snížená",J353,0)</f>
        <v>0</v>
      </c>
      <c r="BG353" s="143">
        <f>IF(N353="zákl. přenesená",J353,0)</f>
        <v>0</v>
      </c>
      <c r="BH353" s="143">
        <f>IF(N353="sníž. přenesená",J353,0)</f>
        <v>0</v>
      </c>
      <c r="BI353" s="143">
        <f>IF(N353="nulová",J353,0)</f>
        <v>0</v>
      </c>
      <c r="BJ353" s="16" t="s">
        <v>80</v>
      </c>
      <c r="BK353" s="143">
        <f>ROUND(I353*H353,2)</f>
        <v>0</v>
      </c>
      <c r="BL353" s="16" t="s">
        <v>166</v>
      </c>
      <c r="BM353" s="142" t="s">
        <v>762</v>
      </c>
    </row>
    <row r="354" spans="2:65" s="1" customFormat="1" ht="11.25">
      <c r="B354" s="31"/>
      <c r="D354" s="144" t="s">
        <v>168</v>
      </c>
      <c r="F354" s="145" t="s">
        <v>763</v>
      </c>
      <c r="I354" s="146"/>
      <c r="L354" s="31"/>
      <c r="M354" s="147"/>
      <c r="T354" s="52"/>
      <c r="AT354" s="16" t="s">
        <v>168</v>
      </c>
      <c r="AU354" s="16" t="s">
        <v>82</v>
      </c>
    </row>
    <row r="355" spans="2:65" s="1" customFormat="1" ht="24.2" customHeight="1">
      <c r="B355" s="130"/>
      <c r="C355" s="131" t="s">
        <v>764</v>
      </c>
      <c r="D355" s="131" t="s">
        <v>161</v>
      </c>
      <c r="E355" s="132" t="s">
        <v>765</v>
      </c>
      <c r="F355" s="133" t="s">
        <v>766</v>
      </c>
      <c r="G355" s="134" t="s">
        <v>495</v>
      </c>
      <c r="H355" s="135">
        <v>72</v>
      </c>
      <c r="I355" s="136"/>
      <c r="J355" s="137">
        <f>ROUND(I355*H355,2)</f>
        <v>0</v>
      </c>
      <c r="K355" s="133" t="s">
        <v>165</v>
      </c>
      <c r="L355" s="31"/>
      <c r="M355" s="138" t="s">
        <v>3</v>
      </c>
      <c r="N355" s="139" t="s">
        <v>43</v>
      </c>
      <c r="P355" s="140">
        <f>O355*H355</f>
        <v>0</v>
      </c>
      <c r="Q355" s="140">
        <v>2.0000000000000002E-5</v>
      </c>
      <c r="R355" s="140">
        <f>Q355*H355</f>
        <v>1.4400000000000001E-3</v>
      </c>
      <c r="S355" s="140">
        <v>0</v>
      </c>
      <c r="T355" s="141">
        <f>S355*H355</f>
        <v>0</v>
      </c>
      <c r="AR355" s="142" t="s">
        <v>166</v>
      </c>
      <c r="AT355" s="142" t="s">
        <v>161</v>
      </c>
      <c r="AU355" s="142" t="s">
        <v>82</v>
      </c>
      <c r="AY355" s="16" t="s">
        <v>157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6" t="s">
        <v>80</v>
      </c>
      <c r="BK355" s="143">
        <f>ROUND(I355*H355,2)</f>
        <v>0</v>
      </c>
      <c r="BL355" s="16" t="s">
        <v>166</v>
      </c>
      <c r="BM355" s="142" t="s">
        <v>767</v>
      </c>
    </row>
    <row r="356" spans="2:65" s="1" customFormat="1" ht="11.25">
      <c r="B356" s="31"/>
      <c r="D356" s="144" t="s">
        <v>168</v>
      </c>
      <c r="F356" s="145" t="s">
        <v>768</v>
      </c>
      <c r="I356" s="146"/>
      <c r="L356" s="31"/>
      <c r="M356" s="147"/>
      <c r="T356" s="52"/>
      <c r="AT356" s="16" t="s">
        <v>168</v>
      </c>
      <c r="AU356" s="16" t="s">
        <v>82</v>
      </c>
    </row>
    <row r="357" spans="2:65" s="1" customFormat="1" ht="21.75" customHeight="1">
      <c r="B357" s="130"/>
      <c r="C357" s="131" t="s">
        <v>769</v>
      </c>
      <c r="D357" s="131" t="s">
        <v>161</v>
      </c>
      <c r="E357" s="132" t="s">
        <v>770</v>
      </c>
      <c r="F357" s="133" t="s">
        <v>771</v>
      </c>
      <c r="G357" s="134" t="s">
        <v>495</v>
      </c>
      <c r="H357" s="135">
        <v>1100</v>
      </c>
      <c r="I357" s="136"/>
      <c r="J357" s="137">
        <f>ROUND(I357*H357,2)</f>
        <v>0</v>
      </c>
      <c r="K357" s="133" t="s">
        <v>165</v>
      </c>
      <c r="L357" s="31"/>
      <c r="M357" s="138" t="s">
        <v>3</v>
      </c>
      <c r="N357" s="139" t="s">
        <v>43</v>
      </c>
      <c r="P357" s="140">
        <f>O357*H357</f>
        <v>0</v>
      </c>
      <c r="Q357" s="140">
        <v>1.7000000000000001E-4</v>
      </c>
      <c r="R357" s="140">
        <f>Q357*H357</f>
        <v>0.187</v>
      </c>
      <c r="S357" s="140">
        <v>0</v>
      </c>
      <c r="T357" s="141">
        <f>S357*H357</f>
        <v>0</v>
      </c>
      <c r="AR357" s="142" t="s">
        <v>166</v>
      </c>
      <c r="AT357" s="142" t="s">
        <v>161</v>
      </c>
      <c r="AU357" s="142" t="s">
        <v>82</v>
      </c>
      <c r="AY357" s="16" t="s">
        <v>157</v>
      </c>
      <c r="BE357" s="143">
        <f>IF(N357="základní",J357,0)</f>
        <v>0</v>
      </c>
      <c r="BF357" s="143">
        <f>IF(N357="snížená",J357,0)</f>
        <v>0</v>
      </c>
      <c r="BG357" s="143">
        <f>IF(N357="zákl. přenesená",J357,0)</f>
        <v>0</v>
      </c>
      <c r="BH357" s="143">
        <f>IF(N357="sníž. přenesená",J357,0)</f>
        <v>0</v>
      </c>
      <c r="BI357" s="143">
        <f>IF(N357="nulová",J357,0)</f>
        <v>0</v>
      </c>
      <c r="BJ357" s="16" t="s">
        <v>80</v>
      </c>
      <c r="BK357" s="143">
        <f>ROUND(I357*H357,2)</f>
        <v>0</v>
      </c>
      <c r="BL357" s="16" t="s">
        <v>166</v>
      </c>
      <c r="BM357" s="142" t="s">
        <v>772</v>
      </c>
    </row>
    <row r="358" spans="2:65" s="1" customFormat="1" ht="11.25">
      <c r="B358" s="31"/>
      <c r="D358" s="144" t="s">
        <v>168</v>
      </c>
      <c r="F358" s="145" t="s">
        <v>773</v>
      </c>
      <c r="I358" s="146"/>
      <c r="L358" s="31"/>
      <c r="M358" s="147"/>
      <c r="T358" s="52"/>
      <c r="AT358" s="16" t="s">
        <v>168</v>
      </c>
      <c r="AU358" s="16" t="s">
        <v>82</v>
      </c>
    </row>
    <row r="359" spans="2:65" s="1" customFormat="1" ht="21.75" customHeight="1">
      <c r="B359" s="130"/>
      <c r="C359" s="131" t="s">
        <v>774</v>
      </c>
      <c r="D359" s="131" t="s">
        <v>161</v>
      </c>
      <c r="E359" s="132" t="s">
        <v>775</v>
      </c>
      <c r="F359" s="133" t="s">
        <v>776</v>
      </c>
      <c r="G359" s="134" t="s">
        <v>495</v>
      </c>
      <c r="H359" s="135">
        <v>500</v>
      </c>
      <c r="I359" s="136"/>
      <c r="J359" s="137">
        <f>ROUND(I359*H359,2)</f>
        <v>0</v>
      </c>
      <c r="K359" s="133" t="s">
        <v>165</v>
      </c>
      <c r="L359" s="31"/>
      <c r="M359" s="138" t="s">
        <v>3</v>
      </c>
      <c r="N359" s="139" t="s">
        <v>43</v>
      </c>
      <c r="P359" s="140">
        <f>O359*H359</f>
        <v>0</v>
      </c>
      <c r="Q359" s="140">
        <v>2.0000000000000001E-4</v>
      </c>
      <c r="R359" s="140">
        <f>Q359*H359</f>
        <v>0.1</v>
      </c>
      <c r="S359" s="140">
        <v>0</v>
      </c>
      <c r="T359" s="141">
        <f>S359*H359</f>
        <v>0</v>
      </c>
      <c r="AR359" s="142" t="s">
        <v>166</v>
      </c>
      <c r="AT359" s="142" t="s">
        <v>161</v>
      </c>
      <c r="AU359" s="142" t="s">
        <v>82</v>
      </c>
      <c r="AY359" s="16" t="s">
        <v>157</v>
      </c>
      <c r="BE359" s="143">
        <f>IF(N359="základní",J359,0)</f>
        <v>0</v>
      </c>
      <c r="BF359" s="143">
        <f>IF(N359="snížená",J359,0)</f>
        <v>0</v>
      </c>
      <c r="BG359" s="143">
        <f>IF(N359="zákl. přenesená",J359,0)</f>
        <v>0</v>
      </c>
      <c r="BH359" s="143">
        <f>IF(N359="sníž. přenesená",J359,0)</f>
        <v>0</v>
      </c>
      <c r="BI359" s="143">
        <f>IF(N359="nulová",J359,0)</f>
        <v>0</v>
      </c>
      <c r="BJ359" s="16" t="s">
        <v>80</v>
      </c>
      <c r="BK359" s="143">
        <f>ROUND(I359*H359,2)</f>
        <v>0</v>
      </c>
      <c r="BL359" s="16" t="s">
        <v>166</v>
      </c>
      <c r="BM359" s="142" t="s">
        <v>777</v>
      </c>
    </row>
    <row r="360" spans="2:65" s="1" customFormat="1" ht="11.25">
      <c r="B360" s="31"/>
      <c r="D360" s="144" t="s">
        <v>168</v>
      </c>
      <c r="F360" s="145" t="s">
        <v>778</v>
      </c>
      <c r="I360" s="146"/>
      <c r="L360" s="31"/>
      <c r="M360" s="147"/>
      <c r="T360" s="52"/>
      <c r="AT360" s="16" t="s">
        <v>168</v>
      </c>
      <c r="AU360" s="16" t="s">
        <v>82</v>
      </c>
    </row>
    <row r="361" spans="2:65" s="1" customFormat="1" ht="21.75" customHeight="1">
      <c r="B361" s="130"/>
      <c r="C361" s="131" t="s">
        <v>779</v>
      </c>
      <c r="D361" s="131" t="s">
        <v>161</v>
      </c>
      <c r="E361" s="132" t="s">
        <v>780</v>
      </c>
      <c r="F361" s="133" t="s">
        <v>781</v>
      </c>
      <c r="G361" s="134" t="s">
        <v>495</v>
      </c>
      <c r="H361" s="135">
        <v>72</v>
      </c>
      <c r="I361" s="136"/>
      <c r="J361" s="137">
        <f>ROUND(I361*H361,2)</f>
        <v>0</v>
      </c>
      <c r="K361" s="133" t="s">
        <v>165</v>
      </c>
      <c r="L361" s="31"/>
      <c r="M361" s="138" t="s">
        <v>3</v>
      </c>
      <c r="N361" s="139" t="s">
        <v>43</v>
      </c>
      <c r="P361" s="140">
        <f>O361*H361</f>
        <v>0</v>
      </c>
      <c r="Q361" s="140">
        <v>3.6999999999999999E-4</v>
      </c>
      <c r="R361" s="140">
        <f>Q361*H361</f>
        <v>2.664E-2</v>
      </c>
      <c r="S361" s="140">
        <v>0</v>
      </c>
      <c r="T361" s="141">
        <f>S361*H361</f>
        <v>0</v>
      </c>
      <c r="AR361" s="142" t="s">
        <v>166</v>
      </c>
      <c r="AT361" s="142" t="s">
        <v>161</v>
      </c>
      <c r="AU361" s="142" t="s">
        <v>82</v>
      </c>
      <c r="AY361" s="16" t="s">
        <v>157</v>
      </c>
      <c r="BE361" s="143">
        <f>IF(N361="základní",J361,0)</f>
        <v>0</v>
      </c>
      <c r="BF361" s="143">
        <f>IF(N361="snížená",J361,0)</f>
        <v>0</v>
      </c>
      <c r="BG361" s="143">
        <f>IF(N361="zákl. přenesená",J361,0)</f>
        <v>0</v>
      </c>
      <c r="BH361" s="143">
        <f>IF(N361="sníž. přenesená",J361,0)</f>
        <v>0</v>
      </c>
      <c r="BI361" s="143">
        <f>IF(N361="nulová",J361,0)</f>
        <v>0</v>
      </c>
      <c r="BJ361" s="16" t="s">
        <v>80</v>
      </c>
      <c r="BK361" s="143">
        <f>ROUND(I361*H361,2)</f>
        <v>0</v>
      </c>
      <c r="BL361" s="16" t="s">
        <v>166</v>
      </c>
      <c r="BM361" s="142" t="s">
        <v>782</v>
      </c>
    </row>
    <row r="362" spans="2:65" s="1" customFormat="1" ht="11.25">
      <c r="B362" s="31"/>
      <c r="D362" s="144" t="s">
        <v>168</v>
      </c>
      <c r="F362" s="145" t="s">
        <v>783</v>
      </c>
      <c r="I362" s="146"/>
      <c r="L362" s="31"/>
      <c r="M362" s="147"/>
      <c r="T362" s="52"/>
      <c r="AT362" s="16" t="s">
        <v>168</v>
      </c>
      <c r="AU362" s="16" t="s">
        <v>82</v>
      </c>
    </row>
    <row r="363" spans="2:65" s="1" customFormat="1" ht="16.5" customHeight="1">
      <c r="B363" s="130"/>
      <c r="C363" s="131" t="s">
        <v>784</v>
      </c>
      <c r="D363" s="131" t="s">
        <v>161</v>
      </c>
      <c r="E363" s="132" t="s">
        <v>785</v>
      </c>
      <c r="F363" s="133" t="s">
        <v>786</v>
      </c>
      <c r="G363" s="134" t="s">
        <v>206</v>
      </c>
      <c r="H363" s="135">
        <v>440.03</v>
      </c>
      <c r="I363" s="136"/>
      <c r="J363" s="137">
        <f>ROUND(I363*H363,2)</f>
        <v>0</v>
      </c>
      <c r="K363" s="133" t="s">
        <v>165</v>
      </c>
      <c r="L363" s="31"/>
      <c r="M363" s="138" t="s">
        <v>3</v>
      </c>
      <c r="N363" s="139" t="s">
        <v>43</v>
      </c>
      <c r="P363" s="140">
        <f>O363*H363</f>
        <v>0</v>
      </c>
      <c r="Q363" s="140">
        <v>0</v>
      </c>
      <c r="R363" s="140">
        <f>Q363*H363</f>
        <v>0</v>
      </c>
      <c r="S363" s="140">
        <v>0.11</v>
      </c>
      <c r="T363" s="141">
        <f>S363*H363</f>
        <v>48.403299999999994</v>
      </c>
      <c r="AR363" s="142" t="s">
        <v>166</v>
      </c>
      <c r="AT363" s="142" t="s">
        <v>161</v>
      </c>
      <c r="AU363" s="142" t="s">
        <v>82</v>
      </c>
      <c r="AY363" s="16" t="s">
        <v>157</v>
      </c>
      <c r="BE363" s="143">
        <f>IF(N363="základní",J363,0)</f>
        <v>0</v>
      </c>
      <c r="BF363" s="143">
        <f>IF(N363="snížená",J363,0)</f>
        <v>0</v>
      </c>
      <c r="BG363" s="143">
        <f>IF(N363="zákl. přenesená",J363,0)</f>
        <v>0</v>
      </c>
      <c r="BH363" s="143">
        <f>IF(N363="sníž. přenesená",J363,0)</f>
        <v>0</v>
      </c>
      <c r="BI363" s="143">
        <f>IF(N363="nulová",J363,0)</f>
        <v>0</v>
      </c>
      <c r="BJ363" s="16" t="s">
        <v>80</v>
      </c>
      <c r="BK363" s="143">
        <f>ROUND(I363*H363,2)</f>
        <v>0</v>
      </c>
      <c r="BL363" s="16" t="s">
        <v>166</v>
      </c>
      <c r="BM363" s="142" t="s">
        <v>787</v>
      </c>
    </row>
    <row r="364" spans="2:65" s="1" customFormat="1" ht="11.25">
      <c r="B364" s="31"/>
      <c r="D364" s="144" t="s">
        <v>168</v>
      </c>
      <c r="F364" s="145" t="s">
        <v>788</v>
      </c>
      <c r="I364" s="146"/>
      <c r="L364" s="31"/>
      <c r="M364" s="147"/>
      <c r="T364" s="52"/>
      <c r="AT364" s="16" t="s">
        <v>168</v>
      </c>
      <c r="AU364" s="16" t="s">
        <v>82</v>
      </c>
    </row>
    <row r="365" spans="2:65" s="1" customFormat="1" ht="29.25">
      <c r="B365" s="31"/>
      <c r="D365" s="149" t="s">
        <v>216</v>
      </c>
      <c r="F365" s="163" t="s">
        <v>789</v>
      </c>
      <c r="I365" s="146"/>
      <c r="L365" s="31"/>
      <c r="M365" s="147"/>
      <c r="T365" s="52"/>
      <c r="AT365" s="16" t="s">
        <v>216</v>
      </c>
      <c r="AU365" s="16" t="s">
        <v>82</v>
      </c>
    </row>
    <row r="366" spans="2:65" s="12" customFormat="1" ht="11.25">
      <c r="B366" s="148"/>
      <c r="D366" s="149" t="s">
        <v>170</v>
      </c>
      <c r="E366" s="150" t="s">
        <v>3</v>
      </c>
      <c r="F366" s="151" t="s">
        <v>790</v>
      </c>
      <c r="H366" s="152">
        <v>440.03</v>
      </c>
      <c r="I366" s="153"/>
      <c r="L366" s="148"/>
      <c r="M366" s="154"/>
      <c r="T366" s="155"/>
      <c r="AT366" s="150" t="s">
        <v>170</v>
      </c>
      <c r="AU366" s="150" t="s">
        <v>82</v>
      </c>
      <c r="AV366" s="12" t="s">
        <v>82</v>
      </c>
      <c r="AW366" s="12" t="s">
        <v>32</v>
      </c>
      <c r="AX366" s="12" t="s">
        <v>80</v>
      </c>
      <c r="AY366" s="150" t="s">
        <v>157</v>
      </c>
    </row>
    <row r="367" spans="2:65" s="1" customFormat="1" ht="16.5" customHeight="1">
      <c r="B367" s="130"/>
      <c r="C367" s="131" t="s">
        <v>791</v>
      </c>
      <c r="D367" s="131" t="s">
        <v>161</v>
      </c>
      <c r="E367" s="132" t="s">
        <v>792</v>
      </c>
      <c r="F367" s="133" t="s">
        <v>793</v>
      </c>
      <c r="G367" s="134" t="s">
        <v>206</v>
      </c>
      <c r="H367" s="135">
        <v>440.03</v>
      </c>
      <c r="I367" s="136"/>
      <c r="J367" s="137">
        <f>ROUND(I367*H367,2)</f>
        <v>0</v>
      </c>
      <c r="K367" s="133" t="s">
        <v>165</v>
      </c>
      <c r="L367" s="31"/>
      <c r="M367" s="138" t="s">
        <v>3</v>
      </c>
      <c r="N367" s="139" t="s">
        <v>43</v>
      </c>
      <c r="P367" s="140">
        <f>O367*H367</f>
        <v>0</v>
      </c>
      <c r="Q367" s="140">
        <v>0</v>
      </c>
      <c r="R367" s="140">
        <f>Q367*H367</f>
        <v>0</v>
      </c>
      <c r="S367" s="140">
        <v>0</v>
      </c>
      <c r="T367" s="141">
        <f>S367*H367</f>
        <v>0</v>
      </c>
      <c r="AR367" s="142" t="s">
        <v>166</v>
      </c>
      <c r="AT367" s="142" t="s">
        <v>161</v>
      </c>
      <c r="AU367" s="142" t="s">
        <v>82</v>
      </c>
      <c r="AY367" s="16" t="s">
        <v>157</v>
      </c>
      <c r="BE367" s="143">
        <f>IF(N367="základní",J367,0)</f>
        <v>0</v>
      </c>
      <c r="BF367" s="143">
        <f>IF(N367="snížená",J367,0)</f>
        <v>0</v>
      </c>
      <c r="BG367" s="143">
        <f>IF(N367="zákl. přenesená",J367,0)</f>
        <v>0</v>
      </c>
      <c r="BH367" s="143">
        <f>IF(N367="sníž. přenesená",J367,0)</f>
        <v>0</v>
      </c>
      <c r="BI367" s="143">
        <f>IF(N367="nulová",J367,0)</f>
        <v>0</v>
      </c>
      <c r="BJ367" s="16" t="s">
        <v>80</v>
      </c>
      <c r="BK367" s="143">
        <f>ROUND(I367*H367,2)</f>
        <v>0</v>
      </c>
      <c r="BL367" s="16" t="s">
        <v>166</v>
      </c>
      <c r="BM367" s="142" t="s">
        <v>794</v>
      </c>
    </row>
    <row r="368" spans="2:65" s="1" customFormat="1" ht="11.25">
      <c r="B368" s="31"/>
      <c r="D368" s="144" t="s">
        <v>168</v>
      </c>
      <c r="F368" s="145" t="s">
        <v>795</v>
      </c>
      <c r="I368" s="146"/>
      <c r="L368" s="31"/>
      <c r="M368" s="147"/>
      <c r="T368" s="52"/>
      <c r="AT368" s="16" t="s">
        <v>168</v>
      </c>
      <c r="AU368" s="16" t="s">
        <v>82</v>
      </c>
    </row>
    <row r="369" spans="2:65" s="1" customFormat="1" ht="29.25">
      <c r="B369" s="31"/>
      <c r="D369" s="149" t="s">
        <v>216</v>
      </c>
      <c r="F369" s="163" t="s">
        <v>789</v>
      </c>
      <c r="I369" s="146"/>
      <c r="L369" s="31"/>
      <c r="M369" s="147"/>
      <c r="T369" s="52"/>
      <c r="AT369" s="16" t="s">
        <v>216</v>
      </c>
      <c r="AU369" s="16" t="s">
        <v>82</v>
      </c>
    </row>
    <row r="370" spans="2:65" s="1" customFormat="1" ht="21.75" customHeight="1">
      <c r="B370" s="130"/>
      <c r="C370" s="131" t="s">
        <v>796</v>
      </c>
      <c r="D370" s="131" t="s">
        <v>161</v>
      </c>
      <c r="E370" s="132" t="s">
        <v>797</v>
      </c>
      <c r="F370" s="133" t="s">
        <v>798</v>
      </c>
      <c r="G370" s="134" t="s">
        <v>206</v>
      </c>
      <c r="H370" s="135">
        <v>440.03</v>
      </c>
      <c r="I370" s="136"/>
      <c r="J370" s="137">
        <f>ROUND(I370*H370,2)</f>
        <v>0</v>
      </c>
      <c r="K370" s="133" t="s">
        <v>165</v>
      </c>
      <c r="L370" s="31"/>
      <c r="M370" s="138" t="s">
        <v>3</v>
      </c>
      <c r="N370" s="139" t="s">
        <v>43</v>
      </c>
      <c r="P370" s="140">
        <f>O370*H370</f>
        <v>0</v>
      </c>
      <c r="Q370" s="140">
        <v>0</v>
      </c>
      <c r="R370" s="140">
        <f>Q370*H370</f>
        <v>0</v>
      </c>
      <c r="S370" s="140">
        <v>7.0000000000000007E-2</v>
      </c>
      <c r="T370" s="141">
        <f>S370*H370</f>
        <v>30.802099999999999</v>
      </c>
      <c r="AR370" s="142" t="s">
        <v>166</v>
      </c>
      <c r="AT370" s="142" t="s">
        <v>161</v>
      </c>
      <c r="AU370" s="142" t="s">
        <v>82</v>
      </c>
      <c r="AY370" s="16" t="s">
        <v>157</v>
      </c>
      <c r="BE370" s="143">
        <f>IF(N370="základní",J370,0)</f>
        <v>0</v>
      </c>
      <c r="BF370" s="143">
        <f>IF(N370="snížená",J370,0)</f>
        <v>0</v>
      </c>
      <c r="BG370" s="143">
        <f>IF(N370="zákl. přenesená",J370,0)</f>
        <v>0</v>
      </c>
      <c r="BH370" s="143">
        <f>IF(N370="sníž. přenesená",J370,0)</f>
        <v>0</v>
      </c>
      <c r="BI370" s="143">
        <f>IF(N370="nulová",J370,0)</f>
        <v>0</v>
      </c>
      <c r="BJ370" s="16" t="s">
        <v>80</v>
      </c>
      <c r="BK370" s="143">
        <f>ROUND(I370*H370,2)</f>
        <v>0</v>
      </c>
      <c r="BL370" s="16" t="s">
        <v>166</v>
      </c>
      <c r="BM370" s="142" t="s">
        <v>799</v>
      </c>
    </row>
    <row r="371" spans="2:65" s="1" customFormat="1" ht="11.25">
      <c r="B371" s="31"/>
      <c r="D371" s="144" t="s">
        <v>168</v>
      </c>
      <c r="F371" s="145" t="s">
        <v>800</v>
      </c>
      <c r="I371" s="146"/>
      <c r="L371" s="31"/>
      <c r="M371" s="147"/>
      <c r="T371" s="52"/>
      <c r="AT371" s="16" t="s">
        <v>168</v>
      </c>
      <c r="AU371" s="16" t="s">
        <v>82</v>
      </c>
    </row>
    <row r="372" spans="2:65" s="1" customFormat="1" ht="29.25">
      <c r="B372" s="31"/>
      <c r="D372" s="149" t="s">
        <v>216</v>
      </c>
      <c r="F372" s="163" t="s">
        <v>789</v>
      </c>
      <c r="I372" s="146"/>
      <c r="L372" s="31"/>
      <c r="M372" s="147"/>
      <c r="T372" s="52"/>
      <c r="AT372" s="16" t="s">
        <v>216</v>
      </c>
      <c r="AU372" s="16" t="s">
        <v>82</v>
      </c>
    </row>
    <row r="373" spans="2:65" s="1" customFormat="1" ht="16.5" customHeight="1">
      <c r="B373" s="130"/>
      <c r="C373" s="131" t="s">
        <v>801</v>
      </c>
      <c r="D373" s="131" t="s">
        <v>161</v>
      </c>
      <c r="E373" s="132" t="s">
        <v>802</v>
      </c>
      <c r="F373" s="133" t="s">
        <v>803</v>
      </c>
      <c r="G373" s="134" t="s">
        <v>206</v>
      </c>
      <c r="H373" s="135">
        <v>440.03</v>
      </c>
      <c r="I373" s="136"/>
      <c r="J373" s="137">
        <f>ROUND(I373*H373,2)</f>
        <v>0</v>
      </c>
      <c r="K373" s="133" t="s">
        <v>165</v>
      </c>
      <c r="L373" s="31"/>
      <c r="M373" s="138" t="s">
        <v>3</v>
      </c>
      <c r="N373" s="139" t="s">
        <v>43</v>
      </c>
      <c r="P373" s="140">
        <f>O373*H373</f>
        <v>0</v>
      </c>
      <c r="Q373" s="140">
        <v>0</v>
      </c>
      <c r="R373" s="140">
        <f>Q373*H373</f>
        <v>0</v>
      </c>
      <c r="S373" s="140">
        <v>0</v>
      </c>
      <c r="T373" s="141">
        <f>S373*H373</f>
        <v>0</v>
      </c>
      <c r="AR373" s="142" t="s">
        <v>166</v>
      </c>
      <c r="AT373" s="142" t="s">
        <v>161</v>
      </c>
      <c r="AU373" s="142" t="s">
        <v>82</v>
      </c>
      <c r="AY373" s="16" t="s">
        <v>157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6" t="s">
        <v>80</v>
      </c>
      <c r="BK373" s="143">
        <f>ROUND(I373*H373,2)</f>
        <v>0</v>
      </c>
      <c r="BL373" s="16" t="s">
        <v>166</v>
      </c>
      <c r="BM373" s="142" t="s">
        <v>804</v>
      </c>
    </row>
    <row r="374" spans="2:65" s="1" customFormat="1" ht="11.25">
      <c r="B374" s="31"/>
      <c r="D374" s="144" t="s">
        <v>168</v>
      </c>
      <c r="F374" s="145" t="s">
        <v>805</v>
      </c>
      <c r="I374" s="146"/>
      <c r="L374" s="31"/>
      <c r="M374" s="147"/>
      <c r="T374" s="52"/>
      <c r="AT374" s="16" t="s">
        <v>168</v>
      </c>
      <c r="AU374" s="16" t="s">
        <v>82</v>
      </c>
    </row>
    <row r="375" spans="2:65" s="1" customFormat="1" ht="29.25">
      <c r="B375" s="31"/>
      <c r="D375" s="149" t="s">
        <v>216</v>
      </c>
      <c r="F375" s="163" t="s">
        <v>789</v>
      </c>
      <c r="I375" s="146"/>
      <c r="L375" s="31"/>
      <c r="M375" s="147"/>
      <c r="T375" s="52"/>
      <c r="AT375" s="16" t="s">
        <v>216</v>
      </c>
      <c r="AU375" s="16" t="s">
        <v>82</v>
      </c>
    </row>
    <row r="376" spans="2:65" s="1" customFormat="1" ht="16.5" customHeight="1">
      <c r="B376" s="130"/>
      <c r="C376" s="131" t="s">
        <v>806</v>
      </c>
      <c r="D376" s="131" t="s">
        <v>161</v>
      </c>
      <c r="E376" s="132" t="s">
        <v>807</v>
      </c>
      <c r="F376" s="133" t="s">
        <v>808</v>
      </c>
      <c r="G376" s="134" t="s">
        <v>206</v>
      </c>
      <c r="H376" s="135">
        <v>440.03</v>
      </c>
      <c r="I376" s="136"/>
      <c r="J376" s="137">
        <f>ROUND(I376*H376,2)</f>
        <v>0</v>
      </c>
      <c r="K376" s="133" t="s">
        <v>165</v>
      </c>
      <c r="L376" s="31"/>
      <c r="M376" s="138" t="s">
        <v>3</v>
      </c>
      <c r="N376" s="139" t="s">
        <v>43</v>
      </c>
      <c r="P376" s="140">
        <f>O376*H376</f>
        <v>0</v>
      </c>
      <c r="Q376" s="140">
        <v>0</v>
      </c>
      <c r="R376" s="140">
        <f>Q376*H376</f>
        <v>0</v>
      </c>
      <c r="S376" s="140">
        <v>0</v>
      </c>
      <c r="T376" s="141">
        <f>S376*H376</f>
        <v>0</v>
      </c>
      <c r="AR376" s="142" t="s">
        <v>166</v>
      </c>
      <c r="AT376" s="142" t="s">
        <v>161</v>
      </c>
      <c r="AU376" s="142" t="s">
        <v>82</v>
      </c>
      <c r="AY376" s="16" t="s">
        <v>157</v>
      </c>
      <c r="BE376" s="143">
        <f>IF(N376="základní",J376,0)</f>
        <v>0</v>
      </c>
      <c r="BF376" s="143">
        <f>IF(N376="snížená",J376,0)</f>
        <v>0</v>
      </c>
      <c r="BG376" s="143">
        <f>IF(N376="zákl. přenesená",J376,0)</f>
        <v>0</v>
      </c>
      <c r="BH376" s="143">
        <f>IF(N376="sníž. přenesená",J376,0)</f>
        <v>0</v>
      </c>
      <c r="BI376" s="143">
        <f>IF(N376="nulová",J376,0)</f>
        <v>0</v>
      </c>
      <c r="BJ376" s="16" t="s">
        <v>80</v>
      </c>
      <c r="BK376" s="143">
        <f>ROUND(I376*H376,2)</f>
        <v>0</v>
      </c>
      <c r="BL376" s="16" t="s">
        <v>166</v>
      </c>
      <c r="BM376" s="142" t="s">
        <v>809</v>
      </c>
    </row>
    <row r="377" spans="2:65" s="1" customFormat="1" ht="11.25">
      <c r="B377" s="31"/>
      <c r="D377" s="144" t="s">
        <v>168</v>
      </c>
      <c r="F377" s="145" t="s">
        <v>810</v>
      </c>
      <c r="I377" s="146"/>
      <c r="L377" s="31"/>
      <c r="M377" s="147"/>
      <c r="T377" s="52"/>
      <c r="AT377" s="16" t="s">
        <v>168</v>
      </c>
      <c r="AU377" s="16" t="s">
        <v>82</v>
      </c>
    </row>
    <row r="378" spans="2:65" s="1" customFormat="1" ht="29.25">
      <c r="B378" s="31"/>
      <c r="D378" s="149" t="s">
        <v>216</v>
      </c>
      <c r="F378" s="163" t="s">
        <v>789</v>
      </c>
      <c r="I378" s="146"/>
      <c r="L378" s="31"/>
      <c r="M378" s="147"/>
      <c r="T378" s="52"/>
      <c r="AT378" s="16" t="s">
        <v>216</v>
      </c>
      <c r="AU378" s="16" t="s">
        <v>82</v>
      </c>
    </row>
    <row r="379" spans="2:65" s="1" customFormat="1" ht="16.5" customHeight="1">
      <c r="B379" s="130"/>
      <c r="C379" s="131" t="s">
        <v>811</v>
      </c>
      <c r="D379" s="131" t="s">
        <v>161</v>
      </c>
      <c r="E379" s="132" t="s">
        <v>812</v>
      </c>
      <c r="F379" s="133" t="s">
        <v>813</v>
      </c>
      <c r="G379" s="134" t="s">
        <v>206</v>
      </c>
      <c r="H379" s="135">
        <v>440.03</v>
      </c>
      <c r="I379" s="136"/>
      <c r="J379" s="137">
        <f>ROUND(I379*H379,2)</f>
        <v>0</v>
      </c>
      <c r="K379" s="133" t="s">
        <v>165</v>
      </c>
      <c r="L379" s="31"/>
      <c r="M379" s="138" t="s">
        <v>3</v>
      </c>
      <c r="N379" s="139" t="s">
        <v>43</v>
      </c>
      <c r="P379" s="140">
        <f>O379*H379</f>
        <v>0</v>
      </c>
      <c r="Q379" s="140">
        <v>2.0999999999999999E-3</v>
      </c>
      <c r="R379" s="140">
        <f>Q379*H379</f>
        <v>0.92406299999999986</v>
      </c>
      <c r="S379" s="140">
        <v>0</v>
      </c>
      <c r="T379" s="141">
        <f>S379*H379</f>
        <v>0</v>
      </c>
      <c r="AR379" s="142" t="s">
        <v>166</v>
      </c>
      <c r="AT379" s="142" t="s">
        <v>161</v>
      </c>
      <c r="AU379" s="142" t="s">
        <v>82</v>
      </c>
      <c r="AY379" s="16" t="s">
        <v>157</v>
      </c>
      <c r="BE379" s="143">
        <f>IF(N379="základní",J379,0)</f>
        <v>0</v>
      </c>
      <c r="BF379" s="143">
        <f>IF(N379="snížená",J379,0)</f>
        <v>0</v>
      </c>
      <c r="BG379" s="143">
        <f>IF(N379="zákl. přenesená",J379,0)</f>
        <v>0</v>
      </c>
      <c r="BH379" s="143">
        <f>IF(N379="sníž. přenesená",J379,0)</f>
        <v>0</v>
      </c>
      <c r="BI379" s="143">
        <f>IF(N379="nulová",J379,0)</f>
        <v>0</v>
      </c>
      <c r="BJ379" s="16" t="s">
        <v>80</v>
      </c>
      <c r="BK379" s="143">
        <f>ROUND(I379*H379,2)</f>
        <v>0</v>
      </c>
      <c r="BL379" s="16" t="s">
        <v>166</v>
      </c>
      <c r="BM379" s="142" t="s">
        <v>814</v>
      </c>
    </row>
    <row r="380" spans="2:65" s="1" customFormat="1" ht="11.25">
      <c r="B380" s="31"/>
      <c r="D380" s="144" t="s">
        <v>168</v>
      </c>
      <c r="F380" s="145" t="s">
        <v>815</v>
      </c>
      <c r="I380" s="146"/>
      <c r="L380" s="31"/>
      <c r="M380" s="147"/>
      <c r="T380" s="52"/>
      <c r="AT380" s="16" t="s">
        <v>168</v>
      </c>
      <c r="AU380" s="16" t="s">
        <v>82</v>
      </c>
    </row>
    <row r="381" spans="2:65" s="1" customFormat="1" ht="29.25">
      <c r="B381" s="31"/>
      <c r="D381" s="149" t="s">
        <v>216</v>
      </c>
      <c r="F381" s="163" t="s">
        <v>789</v>
      </c>
      <c r="I381" s="146"/>
      <c r="L381" s="31"/>
      <c r="M381" s="147"/>
      <c r="T381" s="52"/>
      <c r="AT381" s="16" t="s">
        <v>216</v>
      </c>
      <c r="AU381" s="16" t="s">
        <v>82</v>
      </c>
    </row>
    <row r="382" spans="2:65" s="1" customFormat="1" ht="16.5" customHeight="1">
      <c r="B382" s="130"/>
      <c r="C382" s="131" t="s">
        <v>816</v>
      </c>
      <c r="D382" s="131" t="s">
        <v>161</v>
      </c>
      <c r="E382" s="132" t="s">
        <v>817</v>
      </c>
      <c r="F382" s="133" t="s">
        <v>818</v>
      </c>
      <c r="G382" s="134" t="s">
        <v>206</v>
      </c>
      <c r="H382" s="135">
        <v>440.03</v>
      </c>
      <c r="I382" s="136"/>
      <c r="J382" s="137">
        <f>ROUND(I382*H382,2)</f>
        <v>0</v>
      </c>
      <c r="K382" s="133" t="s">
        <v>165</v>
      </c>
      <c r="L382" s="31"/>
      <c r="M382" s="138" t="s">
        <v>3</v>
      </c>
      <c r="N382" s="139" t="s">
        <v>43</v>
      </c>
      <c r="P382" s="140">
        <f>O382*H382</f>
        <v>0</v>
      </c>
      <c r="Q382" s="140">
        <v>0</v>
      </c>
      <c r="R382" s="140">
        <f>Q382*H382</f>
        <v>0</v>
      </c>
      <c r="S382" s="140">
        <v>0</v>
      </c>
      <c r="T382" s="141">
        <f>S382*H382</f>
        <v>0</v>
      </c>
      <c r="AR382" s="142" t="s">
        <v>166</v>
      </c>
      <c r="AT382" s="142" t="s">
        <v>161</v>
      </c>
      <c r="AU382" s="142" t="s">
        <v>82</v>
      </c>
      <c r="AY382" s="16" t="s">
        <v>157</v>
      </c>
      <c r="BE382" s="143">
        <f>IF(N382="základní",J382,0)</f>
        <v>0</v>
      </c>
      <c r="BF382" s="143">
        <f>IF(N382="snížená",J382,0)</f>
        <v>0</v>
      </c>
      <c r="BG382" s="143">
        <f>IF(N382="zákl. přenesená",J382,0)</f>
        <v>0</v>
      </c>
      <c r="BH382" s="143">
        <f>IF(N382="sníž. přenesená",J382,0)</f>
        <v>0</v>
      </c>
      <c r="BI382" s="143">
        <f>IF(N382="nulová",J382,0)</f>
        <v>0</v>
      </c>
      <c r="BJ382" s="16" t="s">
        <v>80</v>
      </c>
      <c r="BK382" s="143">
        <f>ROUND(I382*H382,2)</f>
        <v>0</v>
      </c>
      <c r="BL382" s="16" t="s">
        <v>166</v>
      </c>
      <c r="BM382" s="142" t="s">
        <v>819</v>
      </c>
    </row>
    <row r="383" spans="2:65" s="1" customFormat="1" ht="11.25">
      <c r="B383" s="31"/>
      <c r="D383" s="144" t="s">
        <v>168</v>
      </c>
      <c r="F383" s="145" t="s">
        <v>820</v>
      </c>
      <c r="I383" s="146"/>
      <c r="L383" s="31"/>
      <c r="M383" s="147"/>
      <c r="T383" s="52"/>
      <c r="AT383" s="16" t="s">
        <v>168</v>
      </c>
      <c r="AU383" s="16" t="s">
        <v>82</v>
      </c>
    </row>
    <row r="384" spans="2:65" s="1" customFormat="1" ht="29.25">
      <c r="B384" s="31"/>
      <c r="D384" s="149" t="s">
        <v>216</v>
      </c>
      <c r="F384" s="163" t="s">
        <v>789</v>
      </c>
      <c r="I384" s="146"/>
      <c r="L384" s="31"/>
      <c r="M384" s="147"/>
      <c r="T384" s="52"/>
      <c r="AT384" s="16" t="s">
        <v>216</v>
      </c>
      <c r="AU384" s="16" t="s">
        <v>82</v>
      </c>
    </row>
    <row r="385" spans="2:65" s="1" customFormat="1" ht="16.5" customHeight="1">
      <c r="B385" s="130"/>
      <c r="C385" s="131" t="s">
        <v>821</v>
      </c>
      <c r="D385" s="131" t="s">
        <v>161</v>
      </c>
      <c r="E385" s="132" t="s">
        <v>822</v>
      </c>
      <c r="F385" s="133" t="s">
        <v>823</v>
      </c>
      <c r="G385" s="134" t="s">
        <v>206</v>
      </c>
      <c r="H385" s="135">
        <v>440.03</v>
      </c>
      <c r="I385" s="136"/>
      <c r="J385" s="137">
        <f>ROUND(I385*H385,2)</f>
        <v>0</v>
      </c>
      <c r="K385" s="133" t="s">
        <v>165</v>
      </c>
      <c r="L385" s="31"/>
      <c r="M385" s="138" t="s">
        <v>3</v>
      </c>
      <c r="N385" s="139" t="s">
        <v>43</v>
      </c>
      <c r="P385" s="140">
        <f>O385*H385</f>
        <v>0</v>
      </c>
      <c r="Q385" s="140">
        <v>0</v>
      </c>
      <c r="R385" s="140">
        <f>Q385*H385</f>
        <v>0</v>
      </c>
      <c r="S385" s="140">
        <v>2.2499999999999999E-2</v>
      </c>
      <c r="T385" s="141">
        <f>S385*H385</f>
        <v>9.9006749999999997</v>
      </c>
      <c r="AR385" s="142" t="s">
        <v>166</v>
      </c>
      <c r="AT385" s="142" t="s">
        <v>161</v>
      </c>
      <c r="AU385" s="142" t="s">
        <v>82</v>
      </c>
      <c r="AY385" s="16" t="s">
        <v>157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6" t="s">
        <v>80</v>
      </c>
      <c r="BK385" s="143">
        <f>ROUND(I385*H385,2)</f>
        <v>0</v>
      </c>
      <c r="BL385" s="16" t="s">
        <v>166</v>
      </c>
      <c r="BM385" s="142" t="s">
        <v>824</v>
      </c>
    </row>
    <row r="386" spans="2:65" s="1" customFormat="1" ht="11.25">
      <c r="B386" s="31"/>
      <c r="D386" s="144" t="s">
        <v>168</v>
      </c>
      <c r="F386" s="145" t="s">
        <v>825</v>
      </c>
      <c r="I386" s="146"/>
      <c r="L386" s="31"/>
      <c r="M386" s="147"/>
      <c r="T386" s="52"/>
      <c r="AT386" s="16" t="s">
        <v>168</v>
      </c>
      <c r="AU386" s="16" t="s">
        <v>82</v>
      </c>
    </row>
    <row r="387" spans="2:65" s="1" customFormat="1" ht="39">
      <c r="B387" s="31"/>
      <c r="D387" s="149" t="s">
        <v>216</v>
      </c>
      <c r="F387" s="163" t="s">
        <v>826</v>
      </c>
      <c r="I387" s="146"/>
      <c r="L387" s="31"/>
      <c r="M387" s="147"/>
      <c r="T387" s="52"/>
      <c r="AT387" s="16" t="s">
        <v>216</v>
      </c>
      <c r="AU387" s="16" t="s">
        <v>82</v>
      </c>
    </row>
    <row r="388" spans="2:65" s="11" customFormat="1" ht="25.9" customHeight="1">
      <c r="B388" s="118"/>
      <c r="D388" s="119" t="s">
        <v>71</v>
      </c>
      <c r="E388" s="120" t="s">
        <v>241</v>
      </c>
      <c r="F388" s="120" t="s">
        <v>242</v>
      </c>
      <c r="I388" s="121"/>
      <c r="J388" s="122">
        <f>BK388</f>
        <v>0</v>
      </c>
      <c r="L388" s="118"/>
      <c r="M388" s="123"/>
      <c r="P388" s="124">
        <f>P389+P423+P433+P442+P450+P478+P502</f>
        <v>0</v>
      </c>
      <c r="R388" s="124">
        <f>R389+R423+R433+R442+R450+R478+R502</f>
        <v>42.459246299999997</v>
      </c>
      <c r="T388" s="125">
        <f>T389+T423+T433+T442+T450+T478+T502</f>
        <v>0</v>
      </c>
      <c r="AR388" s="119" t="s">
        <v>82</v>
      </c>
      <c r="AT388" s="126" t="s">
        <v>71</v>
      </c>
      <c r="AU388" s="126" t="s">
        <v>72</v>
      </c>
      <c r="AY388" s="119" t="s">
        <v>157</v>
      </c>
      <c r="BK388" s="127">
        <f>BK389+BK423+BK433+BK442+BK450+BK478+BK502</f>
        <v>0</v>
      </c>
    </row>
    <row r="389" spans="2:65" s="11" customFormat="1" ht="22.9" customHeight="1">
      <c r="B389" s="118"/>
      <c r="D389" s="119" t="s">
        <v>71</v>
      </c>
      <c r="E389" s="128" t="s">
        <v>827</v>
      </c>
      <c r="F389" s="128" t="s">
        <v>828</v>
      </c>
      <c r="I389" s="121"/>
      <c r="J389" s="129">
        <f>BK389</f>
        <v>0</v>
      </c>
      <c r="L389" s="118"/>
      <c r="M389" s="123"/>
      <c r="P389" s="124">
        <f>SUM(P390:P422)</f>
        <v>0</v>
      </c>
      <c r="R389" s="124">
        <f>SUM(R390:R422)</f>
        <v>40.081199999999995</v>
      </c>
      <c r="T389" s="125">
        <f>SUM(T390:T422)</f>
        <v>0</v>
      </c>
      <c r="AR389" s="119" t="s">
        <v>82</v>
      </c>
      <c r="AT389" s="126" t="s">
        <v>71</v>
      </c>
      <c r="AU389" s="126" t="s">
        <v>80</v>
      </c>
      <c r="AY389" s="119" t="s">
        <v>157</v>
      </c>
      <c r="BK389" s="127">
        <f>SUM(BK390:BK422)</f>
        <v>0</v>
      </c>
    </row>
    <row r="390" spans="2:65" s="1" customFormat="1" ht="21.75" customHeight="1">
      <c r="B390" s="130"/>
      <c r="C390" s="131" t="s">
        <v>829</v>
      </c>
      <c r="D390" s="131" t="s">
        <v>161</v>
      </c>
      <c r="E390" s="132" t="s">
        <v>830</v>
      </c>
      <c r="F390" s="133" t="s">
        <v>831</v>
      </c>
      <c r="G390" s="134" t="s">
        <v>206</v>
      </c>
      <c r="H390" s="135">
        <v>1536</v>
      </c>
      <c r="I390" s="136"/>
      <c r="J390" s="137">
        <f>ROUND(I390*H390,2)</f>
        <v>0</v>
      </c>
      <c r="K390" s="133" t="s">
        <v>165</v>
      </c>
      <c r="L390" s="31"/>
      <c r="M390" s="138" t="s">
        <v>3</v>
      </c>
      <c r="N390" s="139" t="s">
        <v>43</v>
      </c>
      <c r="P390" s="140">
        <f>O390*H390</f>
        <v>0</v>
      </c>
      <c r="Q390" s="140">
        <v>0</v>
      </c>
      <c r="R390" s="140">
        <f>Q390*H390</f>
        <v>0</v>
      </c>
      <c r="S390" s="140">
        <v>0</v>
      </c>
      <c r="T390" s="141">
        <f>S390*H390</f>
        <v>0</v>
      </c>
      <c r="AR390" s="142" t="s">
        <v>247</v>
      </c>
      <c r="AT390" s="142" t="s">
        <v>161</v>
      </c>
      <c r="AU390" s="142" t="s">
        <v>82</v>
      </c>
      <c r="AY390" s="16" t="s">
        <v>157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6" t="s">
        <v>80</v>
      </c>
      <c r="BK390" s="143">
        <f>ROUND(I390*H390,2)</f>
        <v>0</v>
      </c>
      <c r="BL390" s="16" t="s">
        <v>247</v>
      </c>
      <c r="BM390" s="142" t="s">
        <v>832</v>
      </c>
    </row>
    <row r="391" spans="2:65" s="1" customFormat="1" ht="11.25">
      <c r="B391" s="31"/>
      <c r="D391" s="144" t="s">
        <v>168</v>
      </c>
      <c r="F391" s="145" t="s">
        <v>833</v>
      </c>
      <c r="I391" s="146"/>
      <c r="L391" s="31"/>
      <c r="M391" s="147"/>
      <c r="T391" s="52"/>
      <c r="AT391" s="16" t="s">
        <v>168</v>
      </c>
      <c r="AU391" s="16" t="s">
        <v>82</v>
      </c>
    </row>
    <row r="392" spans="2:65" s="12" customFormat="1" ht="11.25">
      <c r="B392" s="148"/>
      <c r="D392" s="149" t="s">
        <v>170</v>
      </c>
      <c r="E392" s="150" t="s">
        <v>3</v>
      </c>
      <c r="F392" s="151" t="s">
        <v>834</v>
      </c>
      <c r="H392" s="152">
        <v>1536</v>
      </c>
      <c r="I392" s="153"/>
      <c r="L392" s="148"/>
      <c r="M392" s="154"/>
      <c r="T392" s="155"/>
      <c r="AT392" s="150" t="s">
        <v>170</v>
      </c>
      <c r="AU392" s="150" t="s">
        <v>82</v>
      </c>
      <c r="AV392" s="12" t="s">
        <v>82</v>
      </c>
      <c r="AW392" s="12" t="s">
        <v>32</v>
      </c>
      <c r="AX392" s="12" t="s">
        <v>80</v>
      </c>
      <c r="AY392" s="150" t="s">
        <v>157</v>
      </c>
    </row>
    <row r="393" spans="2:65" s="1" customFormat="1" ht="21.75" customHeight="1">
      <c r="B393" s="130"/>
      <c r="C393" s="131" t="s">
        <v>835</v>
      </c>
      <c r="D393" s="131" t="s">
        <v>161</v>
      </c>
      <c r="E393" s="132" t="s">
        <v>836</v>
      </c>
      <c r="F393" s="133" t="s">
        <v>837</v>
      </c>
      <c r="G393" s="134" t="s">
        <v>206</v>
      </c>
      <c r="H393" s="135">
        <v>367.5</v>
      </c>
      <c r="I393" s="136"/>
      <c r="J393" s="137">
        <f>ROUND(I393*H393,2)</f>
        <v>0</v>
      </c>
      <c r="K393" s="133" t="s">
        <v>165</v>
      </c>
      <c r="L393" s="31"/>
      <c r="M393" s="138" t="s">
        <v>3</v>
      </c>
      <c r="N393" s="139" t="s">
        <v>43</v>
      </c>
      <c r="P393" s="140">
        <f>O393*H393</f>
        <v>0</v>
      </c>
      <c r="Q393" s="140">
        <v>0</v>
      </c>
      <c r="R393" s="140">
        <f>Q393*H393</f>
        <v>0</v>
      </c>
      <c r="S393" s="140">
        <v>0</v>
      </c>
      <c r="T393" s="141">
        <f>S393*H393</f>
        <v>0</v>
      </c>
      <c r="AR393" s="142" t="s">
        <v>166</v>
      </c>
      <c r="AT393" s="142" t="s">
        <v>161</v>
      </c>
      <c r="AU393" s="142" t="s">
        <v>82</v>
      </c>
      <c r="AY393" s="16" t="s">
        <v>157</v>
      </c>
      <c r="BE393" s="143">
        <f>IF(N393="základní",J393,0)</f>
        <v>0</v>
      </c>
      <c r="BF393" s="143">
        <f>IF(N393="snížená",J393,0)</f>
        <v>0</v>
      </c>
      <c r="BG393" s="143">
        <f>IF(N393="zákl. přenesená",J393,0)</f>
        <v>0</v>
      </c>
      <c r="BH393" s="143">
        <f>IF(N393="sníž. přenesená",J393,0)</f>
        <v>0</v>
      </c>
      <c r="BI393" s="143">
        <f>IF(N393="nulová",J393,0)</f>
        <v>0</v>
      </c>
      <c r="BJ393" s="16" t="s">
        <v>80</v>
      </c>
      <c r="BK393" s="143">
        <f>ROUND(I393*H393,2)</f>
        <v>0</v>
      </c>
      <c r="BL393" s="16" t="s">
        <v>166</v>
      </c>
      <c r="BM393" s="142" t="s">
        <v>838</v>
      </c>
    </row>
    <row r="394" spans="2:65" s="1" customFormat="1" ht="11.25">
      <c r="B394" s="31"/>
      <c r="D394" s="144" t="s">
        <v>168</v>
      </c>
      <c r="F394" s="145" t="s">
        <v>839</v>
      </c>
      <c r="I394" s="146"/>
      <c r="L394" s="31"/>
      <c r="M394" s="147"/>
      <c r="T394" s="52"/>
      <c r="AT394" s="16" t="s">
        <v>168</v>
      </c>
      <c r="AU394" s="16" t="s">
        <v>82</v>
      </c>
    </row>
    <row r="395" spans="2:65" s="12" customFormat="1" ht="11.25">
      <c r="B395" s="148"/>
      <c r="D395" s="149" t="s">
        <v>170</v>
      </c>
      <c r="E395" s="150" t="s">
        <v>3</v>
      </c>
      <c r="F395" s="151" t="s">
        <v>840</v>
      </c>
      <c r="H395" s="152">
        <v>367.5</v>
      </c>
      <c r="I395" s="153"/>
      <c r="L395" s="148"/>
      <c r="M395" s="154"/>
      <c r="T395" s="155"/>
      <c r="AT395" s="150" t="s">
        <v>170</v>
      </c>
      <c r="AU395" s="150" t="s">
        <v>82</v>
      </c>
      <c r="AV395" s="12" t="s">
        <v>82</v>
      </c>
      <c r="AW395" s="12" t="s">
        <v>32</v>
      </c>
      <c r="AX395" s="12" t="s">
        <v>80</v>
      </c>
      <c r="AY395" s="150" t="s">
        <v>157</v>
      </c>
    </row>
    <row r="396" spans="2:65" s="1" customFormat="1" ht="16.5" customHeight="1">
      <c r="B396" s="130"/>
      <c r="C396" s="167" t="s">
        <v>841</v>
      </c>
      <c r="D396" s="167" t="s">
        <v>281</v>
      </c>
      <c r="E396" s="168" t="s">
        <v>842</v>
      </c>
      <c r="F396" s="169" t="s">
        <v>843</v>
      </c>
      <c r="G396" s="170" t="s">
        <v>213</v>
      </c>
      <c r="H396" s="171">
        <v>0.95199999999999996</v>
      </c>
      <c r="I396" s="172"/>
      <c r="J396" s="173">
        <f>ROUND(I396*H396,2)</f>
        <v>0</v>
      </c>
      <c r="K396" s="169" t="s">
        <v>165</v>
      </c>
      <c r="L396" s="174"/>
      <c r="M396" s="175" t="s">
        <v>3</v>
      </c>
      <c r="N396" s="176" t="s">
        <v>43</v>
      </c>
      <c r="P396" s="140">
        <f>O396*H396</f>
        <v>0</v>
      </c>
      <c r="Q396" s="140">
        <v>1</v>
      </c>
      <c r="R396" s="140">
        <f>Q396*H396</f>
        <v>0.95199999999999996</v>
      </c>
      <c r="S396" s="140">
        <v>0</v>
      </c>
      <c r="T396" s="141">
        <f>S396*H396</f>
        <v>0</v>
      </c>
      <c r="AR396" s="142" t="s">
        <v>183</v>
      </c>
      <c r="AT396" s="142" t="s">
        <v>281</v>
      </c>
      <c r="AU396" s="142" t="s">
        <v>82</v>
      </c>
      <c r="AY396" s="16" t="s">
        <v>157</v>
      </c>
      <c r="BE396" s="143">
        <f>IF(N396="základní",J396,0)</f>
        <v>0</v>
      </c>
      <c r="BF396" s="143">
        <f>IF(N396="snížená",J396,0)</f>
        <v>0</v>
      </c>
      <c r="BG396" s="143">
        <f>IF(N396="zákl. přenesená",J396,0)</f>
        <v>0</v>
      </c>
      <c r="BH396" s="143">
        <f>IF(N396="sníž. přenesená",J396,0)</f>
        <v>0</v>
      </c>
      <c r="BI396" s="143">
        <f>IF(N396="nulová",J396,0)</f>
        <v>0</v>
      </c>
      <c r="BJ396" s="16" t="s">
        <v>80</v>
      </c>
      <c r="BK396" s="143">
        <f>ROUND(I396*H396,2)</f>
        <v>0</v>
      </c>
      <c r="BL396" s="16" t="s">
        <v>166</v>
      </c>
      <c r="BM396" s="142" t="s">
        <v>844</v>
      </c>
    </row>
    <row r="397" spans="2:65" s="12" customFormat="1" ht="11.25">
      <c r="B397" s="148"/>
      <c r="D397" s="149" t="s">
        <v>170</v>
      </c>
      <c r="E397" s="150" t="s">
        <v>3</v>
      </c>
      <c r="F397" s="151" t="s">
        <v>845</v>
      </c>
      <c r="H397" s="152">
        <v>0.95199999999999996</v>
      </c>
      <c r="I397" s="153"/>
      <c r="L397" s="148"/>
      <c r="M397" s="154"/>
      <c r="T397" s="155"/>
      <c r="AT397" s="150" t="s">
        <v>170</v>
      </c>
      <c r="AU397" s="150" t="s">
        <v>82</v>
      </c>
      <c r="AV397" s="12" t="s">
        <v>82</v>
      </c>
      <c r="AW397" s="12" t="s">
        <v>32</v>
      </c>
      <c r="AX397" s="12" t="s">
        <v>80</v>
      </c>
      <c r="AY397" s="150" t="s">
        <v>157</v>
      </c>
    </row>
    <row r="398" spans="2:65" s="1" customFormat="1" ht="16.5" customHeight="1">
      <c r="B398" s="130"/>
      <c r="C398" s="131" t="s">
        <v>846</v>
      </c>
      <c r="D398" s="131" t="s">
        <v>161</v>
      </c>
      <c r="E398" s="132" t="s">
        <v>847</v>
      </c>
      <c r="F398" s="133" t="s">
        <v>848</v>
      </c>
      <c r="G398" s="134" t="s">
        <v>206</v>
      </c>
      <c r="H398" s="135">
        <v>5680</v>
      </c>
      <c r="I398" s="136"/>
      <c r="J398" s="137">
        <f>ROUND(I398*H398,2)</f>
        <v>0</v>
      </c>
      <c r="K398" s="133" t="s">
        <v>165</v>
      </c>
      <c r="L398" s="31"/>
      <c r="M398" s="138" t="s">
        <v>3</v>
      </c>
      <c r="N398" s="139" t="s">
        <v>43</v>
      </c>
      <c r="P398" s="140">
        <f>O398*H398</f>
        <v>0</v>
      </c>
      <c r="Q398" s="140">
        <v>4.0000000000000002E-4</v>
      </c>
      <c r="R398" s="140">
        <f>Q398*H398</f>
        <v>2.2720000000000002</v>
      </c>
      <c r="S398" s="140">
        <v>0</v>
      </c>
      <c r="T398" s="141">
        <f>S398*H398</f>
        <v>0</v>
      </c>
      <c r="AR398" s="142" t="s">
        <v>247</v>
      </c>
      <c r="AT398" s="142" t="s">
        <v>161</v>
      </c>
      <c r="AU398" s="142" t="s">
        <v>82</v>
      </c>
      <c r="AY398" s="16" t="s">
        <v>157</v>
      </c>
      <c r="BE398" s="143">
        <f>IF(N398="základní",J398,0)</f>
        <v>0</v>
      </c>
      <c r="BF398" s="143">
        <f>IF(N398="snížená",J398,0)</f>
        <v>0</v>
      </c>
      <c r="BG398" s="143">
        <f>IF(N398="zákl. přenesená",J398,0)</f>
        <v>0</v>
      </c>
      <c r="BH398" s="143">
        <f>IF(N398="sníž. přenesená",J398,0)</f>
        <v>0</v>
      </c>
      <c r="BI398" s="143">
        <f>IF(N398="nulová",J398,0)</f>
        <v>0</v>
      </c>
      <c r="BJ398" s="16" t="s">
        <v>80</v>
      </c>
      <c r="BK398" s="143">
        <f>ROUND(I398*H398,2)</f>
        <v>0</v>
      </c>
      <c r="BL398" s="16" t="s">
        <v>247</v>
      </c>
      <c r="BM398" s="142" t="s">
        <v>849</v>
      </c>
    </row>
    <row r="399" spans="2:65" s="1" customFormat="1" ht="11.25">
      <c r="B399" s="31"/>
      <c r="D399" s="144" t="s">
        <v>168</v>
      </c>
      <c r="F399" s="145" t="s">
        <v>850</v>
      </c>
      <c r="I399" s="146"/>
      <c r="L399" s="31"/>
      <c r="M399" s="147"/>
      <c r="T399" s="52"/>
      <c r="AT399" s="16" t="s">
        <v>168</v>
      </c>
      <c r="AU399" s="16" t="s">
        <v>82</v>
      </c>
    </row>
    <row r="400" spans="2:65" s="12" customFormat="1" ht="11.25">
      <c r="B400" s="148"/>
      <c r="D400" s="149" t="s">
        <v>170</v>
      </c>
      <c r="E400" s="150" t="s">
        <v>3</v>
      </c>
      <c r="F400" s="151" t="s">
        <v>851</v>
      </c>
      <c r="H400" s="152">
        <v>1574</v>
      </c>
      <c r="I400" s="153"/>
      <c r="L400" s="148"/>
      <c r="M400" s="154"/>
      <c r="T400" s="155"/>
      <c r="AT400" s="150" t="s">
        <v>170</v>
      </c>
      <c r="AU400" s="150" t="s">
        <v>82</v>
      </c>
      <c r="AV400" s="12" t="s">
        <v>82</v>
      </c>
      <c r="AW400" s="12" t="s">
        <v>32</v>
      </c>
      <c r="AX400" s="12" t="s">
        <v>72</v>
      </c>
      <c r="AY400" s="150" t="s">
        <v>157</v>
      </c>
    </row>
    <row r="401" spans="2:65" s="12" customFormat="1" ht="11.25">
      <c r="B401" s="148"/>
      <c r="D401" s="149" t="s">
        <v>170</v>
      </c>
      <c r="E401" s="150" t="s">
        <v>3</v>
      </c>
      <c r="F401" s="151" t="s">
        <v>852</v>
      </c>
      <c r="H401" s="152">
        <v>2042</v>
      </c>
      <c r="I401" s="153"/>
      <c r="L401" s="148"/>
      <c r="M401" s="154"/>
      <c r="T401" s="155"/>
      <c r="AT401" s="150" t="s">
        <v>170</v>
      </c>
      <c r="AU401" s="150" t="s">
        <v>82</v>
      </c>
      <c r="AV401" s="12" t="s">
        <v>82</v>
      </c>
      <c r="AW401" s="12" t="s">
        <v>32</v>
      </c>
      <c r="AX401" s="12" t="s">
        <v>72</v>
      </c>
      <c r="AY401" s="150" t="s">
        <v>157</v>
      </c>
    </row>
    <row r="402" spans="2:65" s="12" customFormat="1" ht="11.25">
      <c r="B402" s="148"/>
      <c r="D402" s="149" t="s">
        <v>170</v>
      </c>
      <c r="E402" s="150" t="s">
        <v>3</v>
      </c>
      <c r="F402" s="151" t="s">
        <v>853</v>
      </c>
      <c r="H402" s="152">
        <v>2064</v>
      </c>
      <c r="I402" s="153"/>
      <c r="L402" s="148"/>
      <c r="M402" s="154"/>
      <c r="T402" s="155"/>
      <c r="AT402" s="150" t="s">
        <v>170</v>
      </c>
      <c r="AU402" s="150" t="s">
        <v>82</v>
      </c>
      <c r="AV402" s="12" t="s">
        <v>82</v>
      </c>
      <c r="AW402" s="12" t="s">
        <v>32</v>
      </c>
      <c r="AX402" s="12" t="s">
        <v>72</v>
      </c>
      <c r="AY402" s="150" t="s">
        <v>157</v>
      </c>
    </row>
    <row r="403" spans="2:65" s="13" customFormat="1" ht="11.25">
      <c r="B403" s="156"/>
      <c r="D403" s="149" t="s">
        <v>170</v>
      </c>
      <c r="E403" s="157" t="s">
        <v>3</v>
      </c>
      <c r="F403" s="158" t="s">
        <v>182</v>
      </c>
      <c r="H403" s="159">
        <v>5680</v>
      </c>
      <c r="I403" s="160"/>
      <c r="L403" s="156"/>
      <c r="M403" s="161"/>
      <c r="T403" s="162"/>
      <c r="AT403" s="157" t="s">
        <v>170</v>
      </c>
      <c r="AU403" s="157" t="s">
        <v>82</v>
      </c>
      <c r="AV403" s="13" t="s">
        <v>166</v>
      </c>
      <c r="AW403" s="13" t="s">
        <v>32</v>
      </c>
      <c r="AX403" s="13" t="s">
        <v>80</v>
      </c>
      <c r="AY403" s="157" t="s">
        <v>157</v>
      </c>
    </row>
    <row r="404" spans="2:65" s="1" customFormat="1" ht="24.2" customHeight="1">
      <c r="B404" s="130"/>
      <c r="C404" s="167" t="s">
        <v>854</v>
      </c>
      <c r="D404" s="167" t="s">
        <v>281</v>
      </c>
      <c r="E404" s="168" t="s">
        <v>855</v>
      </c>
      <c r="F404" s="169" t="s">
        <v>856</v>
      </c>
      <c r="G404" s="170" t="s">
        <v>206</v>
      </c>
      <c r="H404" s="171">
        <v>3692</v>
      </c>
      <c r="I404" s="172"/>
      <c r="J404" s="173">
        <f>ROUND(I404*H404,2)</f>
        <v>0</v>
      </c>
      <c r="K404" s="169" t="s">
        <v>165</v>
      </c>
      <c r="L404" s="174"/>
      <c r="M404" s="175" t="s">
        <v>3</v>
      </c>
      <c r="N404" s="176" t="s">
        <v>43</v>
      </c>
      <c r="P404" s="140">
        <f>O404*H404</f>
        <v>0</v>
      </c>
      <c r="Q404" s="140">
        <v>5.4000000000000003E-3</v>
      </c>
      <c r="R404" s="140">
        <f>Q404*H404</f>
        <v>19.936800000000002</v>
      </c>
      <c r="S404" s="140">
        <v>0</v>
      </c>
      <c r="T404" s="141">
        <f>S404*H404</f>
        <v>0</v>
      </c>
      <c r="AR404" s="142" t="s">
        <v>442</v>
      </c>
      <c r="AT404" s="142" t="s">
        <v>281</v>
      </c>
      <c r="AU404" s="142" t="s">
        <v>82</v>
      </c>
      <c r="AY404" s="16" t="s">
        <v>157</v>
      </c>
      <c r="BE404" s="143">
        <f>IF(N404="základní",J404,0)</f>
        <v>0</v>
      </c>
      <c r="BF404" s="143">
        <f>IF(N404="snížená",J404,0)</f>
        <v>0</v>
      </c>
      <c r="BG404" s="143">
        <f>IF(N404="zákl. přenesená",J404,0)</f>
        <v>0</v>
      </c>
      <c r="BH404" s="143">
        <f>IF(N404="sníž. přenesená",J404,0)</f>
        <v>0</v>
      </c>
      <c r="BI404" s="143">
        <f>IF(N404="nulová",J404,0)</f>
        <v>0</v>
      </c>
      <c r="BJ404" s="16" t="s">
        <v>80</v>
      </c>
      <c r="BK404" s="143">
        <f>ROUND(I404*H404,2)</f>
        <v>0</v>
      </c>
      <c r="BL404" s="16" t="s">
        <v>247</v>
      </c>
      <c r="BM404" s="142" t="s">
        <v>857</v>
      </c>
    </row>
    <row r="405" spans="2:65" s="12" customFormat="1" ht="11.25">
      <c r="B405" s="148"/>
      <c r="D405" s="149" t="s">
        <v>170</v>
      </c>
      <c r="E405" s="150" t="s">
        <v>3</v>
      </c>
      <c r="F405" s="151" t="s">
        <v>858</v>
      </c>
      <c r="H405" s="152">
        <v>1023.1</v>
      </c>
      <c r="I405" s="153"/>
      <c r="L405" s="148"/>
      <c r="M405" s="154"/>
      <c r="T405" s="155"/>
      <c r="AT405" s="150" t="s">
        <v>170</v>
      </c>
      <c r="AU405" s="150" t="s">
        <v>82</v>
      </c>
      <c r="AV405" s="12" t="s">
        <v>82</v>
      </c>
      <c r="AW405" s="12" t="s">
        <v>32</v>
      </c>
      <c r="AX405" s="12" t="s">
        <v>72</v>
      </c>
      <c r="AY405" s="150" t="s">
        <v>157</v>
      </c>
    </row>
    <row r="406" spans="2:65" s="12" customFormat="1" ht="11.25">
      <c r="B406" s="148"/>
      <c r="D406" s="149" t="s">
        <v>170</v>
      </c>
      <c r="E406" s="150" t="s">
        <v>3</v>
      </c>
      <c r="F406" s="151" t="s">
        <v>859</v>
      </c>
      <c r="H406" s="152">
        <v>1327.3</v>
      </c>
      <c r="I406" s="153"/>
      <c r="L406" s="148"/>
      <c r="M406" s="154"/>
      <c r="T406" s="155"/>
      <c r="AT406" s="150" t="s">
        <v>170</v>
      </c>
      <c r="AU406" s="150" t="s">
        <v>82</v>
      </c>
      <c r="AV406" s="12" t="s">
        <v>82</v>
      </c>
      <c r="AW406" s="12" t="s">
        <v>4</v>
      </c>
      <c r="AX406" s="12" t="s">
        <v>72</v>
      </c>
      <c r="AY406" s="150" t="s">
        <v>157</v>
      </c>
    </row>
    <row r="407" spans="2:65" s="12" customFormat="1" ht="11.25">
      <c r="B407" s="148"/>
      <c r="D407" s="149" t="s">
        <v>170</v>
      </c>
      <c r="E407" s="150" t="s">
        <v>3</v>
      </c>
      <c r="F407" s="151" t="s">
        <v>860</v>
      </c>
      <c r="H407" s="152">
        <v>1341.6</v>
      </c>
      <c r="I407" s="153"/>
      <c r="L407" s="148"/>
      <c r="M407" s="154"/>
      <c r="T407" s="155"/>
      <c r="AT407" s="150" t="s">
        <v>170</v>
      </c>
      <c r="AU407" s="150" t="s">
        <v>82</v>
      </c>
      <c r="AV407" s="12" t="s">
        <v>82</v>
      </c>
      <c r="AW407" s="12" t="s">
        <v>32</v>
      </c>
      <c r="AX407" s="12" t="s">
        <v>72</v>
      </c>
      <c r="AY407" s="150" t="s">
        <v>157</v>
      </c>
    </row>
    <row r="408" spans="2:65" s="13" customFormat="1" ht="11.25">
      <c r="B408" s="156"/>
      <c r="D408" s="149" t="s">
        <v>170</v>
      </c>
      <c r="E408" s="157" t="s">
        <v>3</v>
      </c>
      <c r="F408" s="158" t="s">
        <v>182</v>
      </c>
      <c r="H408" s="159">
        <v>3692</v>
      </c>
      <c r="I408" s="160"/>
      <c r="L408" s="156"/>
      <c r="M408" s="161"/>
      <c r="T408" s="162"/>
      <c r="AT408" s="157" t="s">
        <v>170</v>
      </c>
      <c r="AU408" s="157" t="s">
        <v>82</v>
      </c>
      <c r="AV408" s="13" t="s">
        <v>166</v>
      </c>
      <c r="AW408" s="13" t="s">
        <v>32</v>
      </c>
      <c r="AX408" s="13" t="s">
        <v>80</v>
      </c>
      <c r="AY408" s="157" t="s">
        <v>157</v>
      </c>
    </row>
    <row r="409" spans="2:65" s="1" customFormat="1" ht="24.2" customHeight="1">
      <c r="B409" s="130"/>
      <c r="C409" s="167" t="s">
        <v>861</v>
      </c>
      <c r="D409" s="167" t="s">
        <v>281</v>
      </c>
      <c r="E409" s="168" t="s">
        <v>862</v>
      </c>
      <c r="F409" s="169" t="s">
        <v>863</v>
      </c>
      <c r="G409" s="170" t="s">
        <v>206</v>
      </c>
      <c r="H409" s="171">
        <v>3692</v>
      </c>
      <c r="I409" s="172"/>
      <c r="J409" s="173">
        <f>ROUND(I409*H409,2)</f>
        <v>0</v>
      </c>
      <c r="K409" s="169" t="s">
        <v>165</v>
      </c>
      <c r="L409" s="174"/>
      <c r="M409" s="175" t="s">
        <v>3</v>
      </c>
      <c r="N409" s="176" t="s">
        <v>43</v>
      </c>
      <c r="P409" s="140">
        <f>O409*H409</f>
        <v>0</v>
      </c>
      <c r="Q409" s="140">
        <v>4.4999999999999997E-3</v>
      </c>
      <c r="R409" s="140">
        <f>Q409*H409</f>
        <v>16.613999999999997</v>
      </c>
      <c r="S409" s="140">
        <v>0</v>
      </c>
      <c r="T409" s="141">
        <f>S409*H409</f>
        <v>0</v>
      </c>
      <c r="AR409" s="142" t="s">
        <v>442</v>
      </c>
      <c r="AT409" s="142" t="s">
        <v>281</v>
      </c>
      <c r="AU409" s="142" t="s">
        <v>82</v>
      </c>
      <c r="AY409" s="16" t="s">
        <v>157</v>
      </c>
      <c r="BE409" s="143">
        <f>IF(N409="základní",J409,0)</f>
        <v>0</v>
      </c>
      <c r="BF409" s="143">
        <f>IF(N409="snížená",J409,0)</f>
        <v>0</v>
      </c>
      <c r="BG409" s="143">
        <f>IF(N409="zákl. přenesená",J409,0)</f>
        <v>0</v>
      </c>
      <c r="BH409" s="143">
        <f>IF(N409="sníž. přenesená",J409,0)</f>
        <v>0</v>
      </c>
      <c r="BI409" s="143">
        <f>IF(N409="nulová",J409,0)</f>
        <v>0</v>
      </c>
      <c r="BJ409" s="16" t="s">
        <v>80</v>
      </c>
      <c r="BK409" s="143">
        <f>ROUND(I409*H409,2)</f>
        <v>0</v>
      </c>
      <c r="BL409" s="16" t="s">
        <v>247</v>
      </c>
      <c r="BM409" s="142" t="s">
        <v>864</v>
      </c>
    </row>
    <row r="410" spans="2:65" s="12" customFormat="1" ht="11.25">
      <c r="B410" s="148"/>
      <c r="D410" s="149" t="s">
        <v>170</v>
      </c>
      <c r="E410" s="150" t="s">
        <v>3</v>
      </c>
      <c r="F410" s="151" t="s">
        <v>858</v>
      </c>
      <c r="H410" s="152">
        <v>1023.1</v>
      </c>
      <c r="I410" s="153"/>
      <c r="L410" s="148"/>
      <c r="M410" s="154"/>
      <c r="T410" s="155"/>
      <c r="AT410" s="150" t="s">
        <v>170</v>
      </c>
      <c r="AU410" s="150" t="s">
        <v>82</v>
      </c>
      <c r="AV410" s="12" t="s">
        <v>82</v>
      </c>
      <c r="AW410" s="12" t="s">
        <v>32</v>
      </c>
      <c r="AX410" s="12" t="s">
        <v>72</v>
      </c>
      <c r="AY410" s="150" t="s">
        <v>157</v>
      </c>
    </row>
    <row r="411" spans="2:65" s="12" customFormat="1" ht="11.25">
      <c r="B411" s="148"/>
      <c r="D411" s="149" t="s">
        <v>170</v>
      </c>
      <c r="E411" s="150" t="s">
        <v>3</v>
      </c>
      <c r="F411" s="151" t="s">
        <v>859</v>
      </c>
      <c r="H411" s="152">
        <v>1327.3</v>
      </c>
      <c r="I411" s="153"/>
      <c r="L411" s="148"/>
      <c r="M411" s="154"/>
      <c r="T411" s="155"/>
      <c r="AT411" s="150" t="s">
        <v>170</v>
      </c>
      <c r="AU411" s="150" t="s">
        <v>82</v>
      </c>
      <c r="AV411" s="12" t="s">
        <v>82</v>
      </c>
      <c r="AW411" s="12" t="s">
        <v>4</v>
      </c>
      <c r="AX411" s="12" t="s">
        <v>72</v>
      </c>
      <c r="AY411" s="150" t="s">
        <v>157</v>
      </c>
    </row>
    <row r="412" spans="2:65" s="12" customFormat="1" ht="11.25">
      <c r="B412" s="148"/>
      <c r="D412" s="149" t="s">
        <v>170</v>
      </c>
      <c r="E412" s="150" t="s">
        <v>3</v>
      </c>
      <c r="F412" s="151" t="s">
        <v>860</v>
      </c>
      <c r="H412" s="152">
        <v>1341.6</v>
      </c>
      <c r="I412" s="153"/>
      <c r="L412" s="148"/>
      <c r="M412" s="154"/>
      <c r="T412" s="155"/>
      <c r="AT412" s="150" t="s">
        <v>170</v>
      </c>
      <c r="AU412" s="150" t="s">
        <v>82</v>
      </c>
      <c r="AV412" s="12" t="s">
        <v>82</v>
      </c>
      <c r="AW412" s="12" t="s">
        <v>32</v>
      </c>
      <c r="AX412" s="12" t="s">
        <v>72</v>
      </c>
      <c r="AY412" s="150" t="s">
        <v>157</v>
      </c>
    </row>
    <row r="413" spans="2:65" s="13" customFormat="1" ht="11.25">
      <c r="B413" s="156"/>
      <c r="D413" s="149" t="s">
        <v>170</v>
      </c>
      <c r="E413" s="157" t="s">
        <v>3</v>
      </c>
      <c r="F413" s="158" t="s">
        <v>182</v>
      </c>
      <c r="H413" s="159">
        <v>3692</v>
      </c>
      <c r="I413" s="160"/>
      <c r="L413" s="156"/>
      <c r="M413" s="161"/>
      <c r="T413" s="162"/>
      <c r="AT413" s="157" t="s">
        <v>170</v>
      </c>
      <c r="AU413" s="157" t="s">
        <v>82</v>
      </c>
      <c r="AV413" s="13" t="s">
        <v>166</v>
      </c>
      <c r="AW413" s="13" t="s">
        <v>32</v>
      </c>
      <c r="AX413" s="13" t="s">
        <v>80</v>
      </c>
      <c r="AY413" s="157" t="s">
        <v>157</v>
      </c>
    </row>
    <row r="414" spans="2:65" s="1" customFormat="1" ht="16.5" customHeight="1">
      <c r="B414" s="130"/>
      <c r="C414" s="131" t="s">
        <v>865</v>
      </c>
      <c r="D414" s="131" t="s">
        <v>161</v>
      </c>
      <c r="E414" s="132" t="s">
        <v>866</v>
      </c>
      <c r="F414" s="133" t="s">
        <v>867</v>
      </c>
      <c r="G414" s="134" t="s">
        <v>206</v>
      </c>
      <c r="H414" s="135">
        <v>367</v>
      </c>
      <c r="I414" s="136"/>
      <c r="J414" s="137">
        <f>ROUND(I414*H414,2)</f>
        <v>0</v>
      </c>
      <c r="K414" s="133" t="s">
        <v>165</v>
      </c>
      <c r="L414" s="31"/>
      <c r="M414" s="138" t="s">
        <v>3</v>
      </c>
      <c r="N414" s="139" t="s">
        <v>43</v>
      </c>
      <c r="P414" s="140">
        <f>O414*H414</f>
        <v>0</v>
      </c>
      <c r="Q414" s="140">
        <v>4.0000000000000002E-4</v>
      </c>
      <c r="R414" s="140">
        <f>Q414*H414</f>
        <v>0.14680000000000001</v>
      </c>
      <c r="S414" s="140">
        <v>0</v>
      </c>
      <c r="T414" s="141">
        <f>S414*H414</f>
        <v>0</v>
      </c>
      <c r="AR414" s="142" t="s">
        <v>247</v>
      </c>
      <c r="AT414" s="142" t="s">
        <v>161</v>
      </c>
      <c r="AU414" s="142" t="s">
        <v>82</v>
      </c>
      <c r="AY414" s="16" t="s">
        <v>157</v>
      </c>
      <c r="BE414" s="143">
        <f>IF(N414="základní",J414,0)</f>
        <v>0</v>
      </c>
      <c r="BF414" s="143">
        <f>IF(N414="snížená",J414,0)</f>
        <v>0</v>
      </c>
      <c r="BG414" s="143">
        <f>IF(N414="zákl. přenesená",J414,0)</f>
        <v>0</v>
      </c>
      <c r="BH414" s="143">
        <f>IF(N414="sníž. přenesená",J414,0)</f>
        <v>0</v>
      </c>
      <c r="BI414" s="143">
        <f>IF(N414="nulová",J414,0)</f>
        <v>0</v>
      </c>
      <c r="BJ414" s="16" t="s">
        <v>80</v>
      </c>
      <c r="BK414" s="143">
        <f>ROUND(I414*H414,2)</f>
        <v>0</v>
      </c>
      <c r="BL414" s="16" t="s">
        <v>247</v>
      </c>
      <c r="BM414" s="142" t="s">
        <v>868</v>
      </c>
    </row>
    <row r="415" spans="2:65" s="1" customFormat="1" ht="11.25">
      <c r="B415" s="31"/>
      <c r="D415" s="144" t="s">
        <v>168</v>
      </c>
      <c r="F415" s="145" t="s">
        <v>869</v>
      </c>
      <c r="I415" s="146"/>
      <c r="L415" s="31"/>
      <c r="M415" s="147"/>
      <c r="T415" s="52"/>
      <c r="AT415" s="16" t="s">
        <v>168</v>
      </c>
      <c r="AU415" s="16" t="s">
        <v>82</v>
      </c>
    </row>
    <row r="416" spans="2:65" s="1" customFormat="1" ht="24.2" customHeight="1">
      <c r="B416" s="130"/>
      <c r="C416" s="131" t="s">
        <v>870</v>
      </c>
      <c r="D416" s="131" t="s">
        <v>161</v>
      </c>
      <c r="E416" s="132" t="s">
        <v>871</v>
      </c>
      <c r="F416" s="133" t="s">
        <v>872</v>
      </c>
      <c r="G416" s="134" t="s">
        <v>206</v>
      </c>
      <c r="H416" s="135">
        <v>200</v>
      </c>
      <c r="I416" s="136"/>
      <c r="J416" s="137">
        <f>ROUND(I416*H416,2)</f>
        <v>0</v>
      </c>
      <c r="K416" s="133" t="s">
        <v>165</v>
      </c>
      <c r="L416" s="31"/>
      <c r="M416" s="138" t="s">
        <v>3</v>
      </c>
      <c r="N416" s="139" t="s">
        <v>43</v>
      </c>
      <c r="P416" s="140">
        <f>O416*H416</f>
        <v>0</v>
      </c>
      <c r="Q416" s="140">
        <v>4.0000000000000002E-4</v>
      </c>
      <c r="R416" s="140">
        <f>Q416*H416</f>
        <v>0.08</v>
      </c>
      <c r="S416" s="140">
        <v>0</v>
      </c>
      <c r="T416" s="141">
        <f>S416*H416</f>
        <v>0</v>
      </c>
      <c r="AR416" s="142" t="s">
        <v>247</v>
      </c>
      <c r="AT416" s="142" t="s">
        <v>161</v>
      </c>
      <c r="AU416" s="142" t="s">
        <v>82</v>
      </c>
      <c r="AY416" s="16" t="s">
        <v>157</v>
      </c>
      <c r="BE416" s="143">
        <f>IF(N416="základní",J416,0)</f>
        <v>0</v>
      </c>
      <c r="BF416" s="143">
        <f>IF(N416="snížená",J416,0)</f>
        <v>0</v>
      </c>
      <c r="BG416" s="143">
        <f>IF(N416="zákl. přenesená",J416,0)</f>
        <v>0</v>
      </c>
      <c r="BH416" s="143">
        <f>IF(N416="sníž. přenesená",J416,0)</f>
        <v>0</v>
      </c>
      <c r="BI416" s="143">
        <f>IF(N416="nulová",J416,0)</f>
        <v>0</v>
      </c>
      <c r="BJ416" s="16" t="s">
        <v>80</v>
      </c>
      <c r="BK416" s="143">
        <f>ROUND(I416*H416,2)</f>
        <v>0</v>
      </c>
      <c r="BL416" s="16" t="s">
        <v>247</v>
      </c>
      <c r="BM416" s="142" t="s">
        <v>873</v>
      </c>
    </row>
    <row r="417" spans="2:65" s="1" customFormat="1" ht="11.25">
      <c r="B417" s="31"/>
      <c r="D417" s="144" t="s">
        <v>168</v>
      </c>
      <c r="F417" s="145" t="s">
        <v>874</v>
      </c>
      <c r="I417" s="146"/>
      <c r="L417" s="31"/>
      <c r="M417" s="147"/>
      <c r="T417" s="52"/>
      <c r="AT417" s="16" t="s">
        <v>168</v>
      </c>
      <c r="AU417" s="16" t="s">
        <v>82</v>
      </c>
    </row>
    <row r="418" spans="2:65" s="12" customFormat="1" ht="11.25">
      <c r="B418" s="148"/>
      <c r="D418" s="149" t="s">
        <v>170</v>
      </c>
      <c r="E418" s="150" t="s">
        <v>3</v>
      </c>
      <c r="F418" s="151" t="s">
        <v>875</v>
      </c>
      <c r="H418" s="152">
        <v>200</v>
      </c>
      <c r="I418" s="153"/>
      <c r="L418" s="148"/>
      <c r="M418" s="154"/>
      <c r="T418" s="155"/>
      <c r="AT418" s="150" t="s">
        <v>170</v>
      </c>
      <c r="AU418" s="150" t="s">
        <v>82</v>
      </c>
      <c r="AV418" s="12" t="s">
        <v>82</v>
      </c>
      <c r="AW418" s="12" t="s">
        <v>32</v>
      </c>
      <c r="AX418" s="12" t="s">
        <v>80</v>
      </c>
      <c r="AY418" s="150" t="s">
        <v>157</v>
      </c>
    </row>
    <row r="419" spans="2:65" s="1" customFormat="1" ht="16.5" customHeight="1">
      <c r="B419" s="130"/>
      <c r="C419" s="167" t="s">
        <v>876</v>
      </c>
      <c r="D419" s="167" t="s">
        <v>281</v>
      </c>
      <c r="E419" s="168" t="s">
        <v>877</v>
      </c>
      <c r="F419" s="169" t="s">
        <v>878</v>
      </c>
      <c r="G419" s="170" t="s">
        <v>206</v>
      </c>
      <c r="H419" s="171">
        <v>200</v>
      </c>
      <c r="I419" s="172"/>
      <c r="J419" s="173">
        <f>ROUND(I419*H419,2)</f>
        <v>0</v>
      </c>
      <c r="K419" s="169" t="s">
        <v>165</v>
      </c>
      <c r="L419" s="174"/>
      <c r="M419" s="175" t="s">
        <v>3</v>
      </c>
      <c r="N419" s="176" t="s">
        <v>43</v>
      </c>
      <c r="P419" s="140">
        <f>O419*H419</f>
        <v>0</v>
      </c>
      <c r="Q419" s="140">
        <v>2.9999999999999997E-4</v>
      </c>
      <c r="R419" s="140">
        <f>Q419*H419</f>
        <v>0.06</v>
      </c>
      <c r="S419" s="140">
        <v>0</v>
      </c>
      <c r="T419" s="141">
        <f>S419*H419</f>
        <v>0</v>
      </c>
      <c r="AR419" s="142" t="s">
        <v>442</v>
      </c>
      <c r="AT419" s="142" t="s">
        <v>281</v>
      </c>
      <c r="AU419" s="142" t="s">
        <v>82</v>
      </c>
      <c r="AY419" s="16" t="s">
        <v>157</v>
      </c>
      <c r="BE419" s="143">
        <f>IF(N419="základní",J419,0)</f>
        <v>0</v>
      </c>
      <c r="BF419" s="143">
        <f>IF(N419="snížená",J419,0)</f>
        <v>0</v>
      </c>
      <c r="BG419" s="143">
        <f>IF(N419="zákl. přenesená",J419,0)</f>
        <v>0</v>
      </c>
      <c r="BH419" s="143">
        <f>IF(N419="sníž. přenesená",J419,0)</f>
        <v>0</v>
      </c>
      <c r="BI419" s="143">
        <f>IF(N419="nulová",J419,0)</f>
        <v>0</v>
      </c>
      <c r="BJ419" s="16" t="s">
        <v>80</v>
      </c>
      <c r="BK419" s="143">
        <f>ROUND(I419*H419,2)</f>
        <v>0</v>
      </c>
      <c r="BL419" s="16" t="s">
        <v>247</v>
      </c>
      <c r="BM419" s="142" t="s">
        <v>879</v>
      </c>
    </row>
    <row r="420" spans="2:65" s="1" customFormat="1" ht="16.5" customHeight="1">
      <c r="B420" s="130"/>
      <c r="C420" s="131" t="s">
        <v>880</v>
      </c>
      <c r="D420" s="131" t="s">
        <v>161</v>
      </c>
      <c r="E420" s="132" t="s">
        <v>881</v>
      </c>
      <c r="F420" s="133" t="s">
        <v>882</v>
      </c>
      <c r="G420" s="134" t="s">
        <v>164</v>
      </c>
      <c r="H420" s="135">
        <v>50</v>
      </c>
      <c r="I420" s="136"/>
      <c r="J420" s="137">
        <f>ROUND(I420*H420,2)</f>
        <v>0</v>
      </c>
      <c r="K420" s="133" t="s">
        <v>165</v>
      </c>
      <c r="L420" s="31"/>
      <c r="M420" s="138" t="s">
        <v>3</v>
      </c>
      <c r="N420" s="139" t="s">
        <v>43</v>
      </c>
      <c r="P420" s="140">
        <f>O420*H420</f>
        <v>0</v>
      </c>
      <c r="Q420" s="140">
        <v>2.5999999999999998E-4</v>
      </c>
      <c r="R420" s="140">
        <f>Q420*H420</f>
        <v>1.2999999999999999E-2</v>
      </c>
      <c r="S420" s="140">
        <v>0</v>
      </c>
      <c r="T420" s="141">
        <f>S420*H420</f>
        <v>0</v>
      </c>
      <c r="AR420" s="142" t="s">
        <v>247</v>
      </c>
      <c r="AT420" s="142" t="s">
        <v>161</v>
      </c>
      <c r="AU420" s="142" t="s">
        <v>82</v>
      </c>
      <c r="AY420" s="16" t="s">
        <v>157</v>
      </c>
      <c r="BE420" s="143">
        <f>IF(N420="základní",J420,0)</f>
        <v>0</v>
      </c>
      <c r="BF420" s="143">
        <f>IF(N420="snížená",J420,0)</f>
        <v>0</v>
      </c>
      <c r="BG420" s="143">
        <f>IF(N420="zákl. přenesená",J420,0)</f>
        <v>0</v>
      </c>
      <c r="BH420" s="143">
        <f>IF(N420="sníž. přenesená",J420,0)</f>
        <v>0</v>
      </c>
      <c r="BI420" s="143">
        <f>IF(N420="nulová",J420,0)</f>
        <v>0</v>
      </c>
      <c r="BJ420" s="16" t="s">
        <v>80</v>
      </c>
      <c r="BK420" s="143">
        <f>ROUND(I420*H420,2)</f>
        <v>0</v>
      </c>
      <c r="BL420" s="16" t="s">
        <v>247</v>
      </c>
      <c r="BM420" s="142" t="s">
        <v>883</v>
      </c>
    </row>
    <row r="421" spans="2:65" s="1" customFormat="1" ht="11.25">
      <c r="B421" s="31"/>
      <c r="D421" s="144" t="s">
        <v>168</v>
      </c>
      <c r="F421" s="145" t="s">
        <v>884</v>
      </c>
      <c r="I421" s="146"/>
      <c r="L421" s="31"/>
      <c r="M421" s="147"/>
      <c r="T421" s="52"/>
      <c r="AT421" s="16" t="s">
        <v>168</v>
      </c>
      <c r="AU421" s="16" t="s">
        <v>82</v>
      </c>
    </row>
    <row r="422" spans="2:65" s="1" customFormat="1" ht="16.5" customHeight="1">
      <c r="B422" s="130"/>
      <c r="C422" s="167" t="s">
        <v>885</v>
      </c>
      <c r="D422" s="167" t="s">
        <v>281</v>
      </c>
      <c r="E422" s="168" t="s">
        <v>886</v>
      </c>
      <c r="F422" s="169" t="s">
        <v>887</v>
      </c>
      <c r="G422" s="170" t="s">
        <v>164</v>
      </c>
      <c r="H422" s="171">
        <v>55</v>
      </c>
      <c r="I422" s="172"/>
      <c r="J422" s="173">
        <f>ROUND(I422*H422,2)</f>
        <v>0</v>
      </c>
      <c r="K422" s="169" t="s">
        <v>165</v>
      </c>
      <c r="L422" s="174"/>
      <c r="M422" s="175" t="s">
        <v>3</v>
      </c>
      <c r="N422" s="176" t="s">
        <v>43</v>
      </c>
      <c r="P422" s="140">
        <f>O422*H422</f>
        <v>0</v>
      </c>
      <c r="Q422" s="140">
        <v>1.2E-4</v>
      </c>
      <c r="R422" s="140">
        <f>Q422*H422</f>
        <v>6.6E-3</v>
      </c>
      <c r="S422" s="140">
        <v>0</v>
      </c>
      <c r="T422" s="141">
        <f>S422*H422</f>
        <v>0</v>
      </c>
      <c r="AR422" s="142" t="s">
        <v>442</v>
      </c>
      <c r="AT422" s="142" t="s">
        <v>281</v>
      </c>
      <c r="AU422" s="142" t="s">
        <v>82</v>
      </c>
      <c r="AY422" s="16" t="s">
        <v>157</v>
      </c>
      <c r="BE422" s="143">
        <f>IF(N422="základní",J422,0)</f>
        <v>0</v>
      </c>
      <c r="BF422" s="143">
        <f>IF(N422="snížená",J422,0)</f>
        <v>0</v>
      </c>
      <c r="BG422" s="143">
        <f>IF(N422="zákl. přenesená",J422,0)</f>
        <v>0</v>
      </c>
      <c r="BH422" s="143">
        <f>IF(N422="sníž. přenesená",J422,0)</f>
        <v>0</v>
      </c>
      <c r="BI422" s="143">
        <f>IF(N422="nulová",J422,0)</f>
        <v>0</v>
      </c>
      <c r="BJ422" s="16" t="s">
        <v>80</v>
      </c>
      <c r="BK422" s="143">
        <f>ROUND(I422*H422,2)</f>
        <v>0</v>
      </c>
      <c r="BL422" s="16" t="s">
        <v>247</v>
      </c>
      <c r="BM422" s="142" t="s">
        <v>888</v>
      </c>
    </row>
    <row r="423" spans="2:65" s="11" customFormat="1" ht="22.9" customHeight="1">
      <c r="B423" s="118"/>
      <c r="D423" s="119" t="s">
        <v>71</v>
      </c>
      <c r="E423" s="128" t="s">
        <v>889</v>
      </c>
      <c r="F423" s="128" t="s">
        <v>890</v>
      </c>
      <c r="I423" s="121"/>
      <c r="J423" s="129">
        <f>BK423</f>
        <v>0</v>
      </c>
      <c r="L423" s="118"/>
      <c r="M423" s="123"/>
      <c r="P423" s="124">
        <f>SUM(P424:P432)</f>
        <v>0</v>
      </c>
      <c r="R423" s="124">
        <f>SUM(R424:R432)</f>
        <v>0.29990240000000001</v>
      </c>
      <c r="T423" s="125">
        <f>SUM(T424:T432)</f>
        <v>0</v>
      </c>
      <c r="AR423" s="119" t="s">
        <v>82</v>
      </c>
      <c r="AT423" s="126" t="s">
        <v>71</v>
      </c>
      <c r="AU423" s="126" t="s">
        <v>80</v>
      </c>
      <c r="AY423" s="119" t="s">
        <v>157</v>
      </c>
      <c r="BK423" s="127">
        <f>SUM(BK424:BK432)</f>
        <v>0</v>
      </c>
    </row>
    <row r="424" spans="2:65" s="1" customFormat="1" ht="24.2" customHeight="1">
      <c r="B424" s="130"/>
      <c r="C424" s="131" t="s">
        <v>891</v>
      </c>
      <c r="D424" s="131" t="s">
        <v>161</v>
      </c>
      <c r="E424" s="132" t="s">
        <v>892</v>
      </c>
      <c r="F424" s="133" t="s">
        <v>893</v>
      </c>
      <c r="G424" s="134" t="s">
        <v>206</v>
      </c>
      <c r="H424" s="135">
        <v>114.84</v>
      </c>
      <c r="I424" s="136"/>
      <c r="J424" s="137">
        <f>ROUND(I424*H424,2)</f>
        <v>0</v>
      </c>
      <c r="K424" s="133" t="s">
        <v>165</v>
      </c>
      <c r="L424" s="31"/>
      <c r="M424" s="138" t="s">
        <v>3</v>
      </c>
      <c r="N424" s="139" t="s">
        <v>43</v>
      </c>
      <c r="P424" s="140">
        <f>O424*H424</f>
        <v>0</v>
      </c>
      <c r="Q424" s="140">
        <v>1.3999999999999999E-4</v>
      </c>
      <c r="R424" s="140">
        <f>Q424*H424</f>
        <v>1.6077599999999997E-2</v>
      </c>
      <c r="S424" s="140">
        <v>0</v>
      </c>
      <c r="T424" s="141">
        <f>S424*H424</f>
        <v>0</v>
      </c>
      <c r="AR424" s="142" t="s">
        <v>247</v>
      </c>
      <c r="AT424" s="142" t="s">
        <v>161</v>
      </c>
      <c r="AU424" s="142" t="s">
        <v>82</v>
      </c>
      <c r="AY424" s="16" t="s">
        <v>157</v>
      </c>
      <c r="BE424" s="143">
        <f>IF(N424="základní",J424,0)</f>
        <v>0</v>
      </c>
      <c r="BF424" s="143">
        <f>IF(N424="snížená",J424,0)</f>
        <v>0</v>
      </c>
      <c r="BG424" s="143">
        <f>IF(N424="zákl. přenesená",J424,0)</f>
        <v>0</v>
      </c>
      <c r="BH424" s="143">
        <f>IF(N424="sníž. přenesená",J424,0)</f>
        <v>0</v>
      </c>
      <c r="BI424" s="143">
        <f>IF(N424="nulová",J424,0)</f>
        <v>0</v>
      </c>
      <c r="BJ424" s="16" t="s">
        <v>80</v>
      </c>
      <c r="BK424" s="143">
        <f>ROUND(I424*H424,2)</f>
        <v>0</v>
      </c>
      <c r="BL424" s="16" t="s">
        <v>247</v>
      </c>
      <c r="BM424" s="142" t="s">
        <v>894</v>
      </c>
    </row>
    <row r="425" spans="2:65" s="1" customFormat="1" ht="11.25">
      <c r="B425" s="31"/>
      <c r="D425" s="144" t="s">
        <v>168</v>
      </c>
      <c r="F425" s="145" t="s">
        <v>895</v>
      </c>
      <c r="I425" s="146"/>
      <c r="L425" s="31"/>
      <c r="M425" s="147"/>
      <c r="T425" s="52"/>
      <c r="AT425" s="16" t="s">
        <v>168</v>
      </c>
      <c r="AU425" s="16" t="s">
        <v>82</v>
      </c>
    </row>
    <row r="426" spans="2:65" s="1" customFormat="1" ht="19.5">
      <c r="B426" s="31"/>
      <c r="D426" s="149" t="s">
        <v>216</v>
      </c>
      <c r="F426" s="163" t="s">
        <v>896</v>
      </c>
      <c r="I426" s="146"/>
      <c r="L426" s="31"/>
      <c r="M426" s="147"/>
      <c r="T426" s="52"/>
      <c r="AT426" s="16" t="s">
        <v>216</v>
      </c>
      <c r="AU426" s="16" t="s">
        <v>82</v>
      </c>
    </row>
    <row r="427" spans="2:65" s="12" customFormat="1" ht="11.25">
      <c r="B427" s="148"/>
      <c r="D427" s="149" t="s">
        <v>170</v>
      </c>
      <c r="E427" s="150" t="s">
        <v>3</v>
      </c>
      <c r="F427" s="151" t="s">
        <v>897</v>
      </c>
      <c r="H427" s="152">
        <v>114.84</v>
      </c>
      <c r="I427" s="153"/>
      <c r="L427" s="148"/>
      <c r="M427" s="154"/>
      <c r="T427" s="155"/>
      <c r="AT427" s="150" t="s">
        <v>170</v>
      </c>
      <c r="AU427" s="150" t="s">
        <v>82</v>
      </c>
      <c r="AV427" s="12" t="s">
        <v>82</v>
      </c>
      <c r="AW427" s="12" t="s">
        <v>32</v>
      </c>
      <c r="AX427" s="12" t="s">
        <v>80</v>
      </c>
      <c r="AY427" s="150" t="s">
        <v>157</v>
      </c>
    </row>
    <row r="428" spans="2:65" s="1" customFormat="1" ht="16.5" customHeight="1">
      <c r="B428" s="130"/>
      <c r="C428" s="167" t="s">
        <v>898</v>
      </c>
      <c r="D428" s="167" t="s">
        <v>281</v>
      </c>
      <c r="E428" s="168" t="s">
        <v>899</v>
      </c>
      <c r="F428" s="169" t="s">
        <v>900</v>
      </c>
      <c r="G428" s="170" t="s">
        <v>206</v>
      </c>
      <c r="H428" s="171">
        <v>149.292</v>
      </c>
      <c r="I428" s="172"/>
      <c r="J428" s="173">
        <f>ROUND(I428*H428,2)</f>
        <v>0</v>
      </c>
      <c r="K428" s="169" t="s">
        <v>165</v>
      </c>
      <c r="L428" s="174"/>
      <c r="M428" s="175" t="s">
        <v>3</v>
      </c>
      <c r="N428" s="176" t="s">
        <v>43</v>
      </c>
      <c r="P428" s="140">
        <f>O428*H428</f>
        <v>0</v>
      </c>
      <c r="Q428" s="140">
        <v>1.9E-3</v>
      </c>
      <c r="R428" s="140">
        <f>Q428*H428</f>
        <v>0.28365479999999998</v>
      </c>
      <c r="S428" s="140">
        <v>0</v>
      </c>
      <c r="T428" s="141">
        <f>S428*H428</f>
        <v>0</v>
      </c>
      <c r="AR428" s="142" t="s">
        <v>442</v>
      </c>
      <c r="AT428" s="142" t="s">
        <v>281</v>
      </c>
      <c r="AU428" s="142" t="s">
        <v>82</v>
      </c>
      <c r="AY428" s="16" t="s">
        <v>157</v>
      </c>
      <c r="BE428" s="143">
        <f>IF(N428="základní",J428,0)</f>
        <v>0</v>
      </c>
      <c r="BF428" s="143">
        <f>IF(N428="snížená",J428,0)</f>
        <v>0</v>
      </c>
      <c r="BG428" s="143">
        <f>IF(N428="zákl. přenesená",J428,0)</f>
        <v>0</v>
      </c>
      <c r="BH428" s="143">
        <f>IF(N428="sníž. přenesená",J428,0)</f>
        <v>0</v>
      </c>
      <c r="BI428" s="143">
        <f>IF(N428="nulová",J428,0)</f>
        <v>0</v>
      </c>
      <c r="BJ428" s="16" t="s">
        <v>80</v>
      </c>
      <c r="BK428" s="143">
        <f>ROUND(I428*H428,2)</f>
        <v>0</v>
      </c>
      <c r="BL428" s="16" t="s">
        <v>247</v>
      </c>
      <c r="BM428" s="142" t="s">
        <v>901</v>
      </c>
    </row>
    <row r="429" spans="2:65" s="1" customFormat="1" ht="19.5">
      <c r="B429" s="31"/>
      <c r="D429" s="149" t="s">
        <v>216</v>
      </c>
      <c r="F429" s="163" t="s">
        <v>902</v>
      </c>
      <c r="I429" s="146"/>
      <c r="L429" s="31"/>
      <c r="M429" s="147"/>
      <c r="T429" s="52"/>
      <c r="AT429" s="16" t="s">
        <v>216</v>
      </c>
      <c r="AU429" s="16" t="s">
        <v>82</v>
      </c>
    </row>
    <row r="430" spans="2:65" s="12" customFormat="1" ht="11.25">
      <c r="B430" s="148"/>
      <c r="D430" s="149" t="s">
        <v>170</v>
      </c>
      <c r="E430" s="150" t="s">
        <v>3</v>
      </c>
      <c r="F430" s="151" t="s">
        <v>903</v>
      </c>
      <c r="H430" s="152">
        <v>149.292</v>
      </c>
      <c r="I430" s="153"/>
      <c r="L430" s="148"/>
      <c r="M430" s="154"/>
      <c r="T430" s="155"/>
      <c r="AT430" s="150" t="s">
        <v>170</v>
      </c>
      <c r="AU430" s="150" t="s">
        <v>82</v>
      </c>
      <c r="AV430" s="12" t="s">
        <v>82</v>
      </c>
      <c r="AW430" s="12" t="s">
        <v>32</v>
      </c>
      <c r="AX430" s="12" t="s">
        <v>80</v>
      </c>
      <c r="AY430" s="150" t="s">
        <v>157</v>
      </c>
    </row>
    <row r="431" spans="2:65" s="1" customFormat="1" ht="16.5" customHeight="1">
      <c r="B431" s="130"/>
      <c r="C431" s="131" t="s">
        <v>904</v>
      </c>
      <c r="D431" s="131" t="s">
        <v>161</v>
      </c>
      <c r="E431" s="132" t="s">
        <v>905</v>
      </c>
      <c r="F431" s="133" t="s">
        <v>906</v>
      </c>
      <c r="G431" s="134" t="s">
        <v>495</v>
      </c>
      <c r="H431" s="135">
        <v>1</v>
      </c>
      <c r="I431" s="136"/>
      <c r="J431" s="137">
        <f>ROUND(I431*H431,2)</f>
        <v>0</v>
      </c>
      <c r="K431" s="133" t="s">
        <v>165</v>
      </c>
      <c r="L431" s="31"/>
      <c r="M431" s="138" t="s">
        <v>3</v>
      </c>
      <c r="N431" s="139" t="s">
        <v>43</v>
      </c>
      <c r="P431" s="140">
        <f>O431*H431</f>
        <v>0</v>
      </c>
      <c r="Q431" s="140">
        <v>1.7000000000000001E-4</v>
      </c>
      <c r="R431" s="140">
        <f>Q431*H431</f>
        <v>1.7000000000000001E-4</v>
      </c>
      <c r="S431" s="140">
        <v>0</v>
      </c>
      <c r="T431" s="141">
        <f>S431*H431</f>
        <v>0</v>
      </c>
      <c r="AR431" s="142" t="s">
        <v>247</v>
      </c>
      <c r="AT431" s="142" t="s">
        <v>161</v>
      </c>
      <c r="AU431" s="142" t="s">
        <v>82</v>
      </c>
      <c r="AY431" s="16" t="s">
        <v>157</v>
      </c>
      <c r="BE431" s="143">
        <f>IF(N431="základní",J431,0)</f>
        <v>0</v>
      </c>
      <c r="BF431" s="143">
        <f>IF(N431="snížená",J431,0)</f>
        <v>0</v>
      </c>
      <c r="BG431" s="143">
        <f>IF(N431="zákl. přenesená",J431,0)</f>
        <v>0</v>
      </c>
      <c r="BH431" s="143">
        <f>IF(N431="sníž. přenesená",J431,0)</f>
        <v>0</v>
      </c>
      <c r="BI431" s="143">
        <f>IF(N431="nulová",J431,0)</f>
        <v>0</v>
      </c>
      <c r="BJ431" s="16" t="s">
        <v>80</v>
      </c>
      <c r="BK431" s="143">
        <f>ROUND(I431*H431,2)</f>
        <v>0</v>
      </c>
      <c r="BL431" s="16" t="s">
        <v>247</v>
      </c>
      <c r="BM431" s="142" t="s">
        <v>907</v>
      </c>
    </row>
    <row r="432" spans="2:65" s="1" customFormat="1" ht="11.25">
      <c r="B432" s="31"/>
      <c r="D432" s="144" t="s">
        <v>168</v>
      </c>
      <c r="F432" s="145" t="s">
        <v>908</v>
      </c>
      <c r="I432" s="146"/>
      <c r="L432" s="31"/>
      <c r="M432" s="147"/>
      <c r="T432" s="52"/>
      <c r="AT432" s="16" t="s">
        <v>168</v>
      </c>
      <c r="AU432" s="16" t="s">
        <v>82</v>
      </c>
    </row>
    <row r="433" spans="2:65" s="11" customFormat="1" ht="22.9" customHeight="1">
      <c r="B433" s="118"/>
      <c r="D433" s="119" t="s">
        <v>71</v>
      </c>
      <c r="E433" s="128" t="s">
        <v>909</v>
      </c>
      <c r="F433" s="128" t="s">
        <v>910</v>
      </c>
      <c r="I433" s="121"/>
      <c r="J433" s="129">
        <f>BK433</f>
        <v>0</v>
      </c>
      <c r="L433" s="118"/>
      <c r="M433" s="123"/>
      <c r="P433" s="124">
        <f>SUM(P434:P441)</f>
        <v>0</v>
      </c>
      <c r="R433" s="124">
        <f>SUM(R434:R441)</f>
        <v>0.85137000000000007</v>
      </c>
      <c r="T433" s="125">
        <f>SUM(T434:T441)</f>
        <v>0</v>
      </c>
      <c r="AR433" s="119" t="s">
        <v>82</v>
      </c>
      <c r="AT433" s="126" t="s">
        <v>71</v>
      </c>
      <c r="AU433" s="126" t="s">
        <v>80</v>
      </c>
      <c r="AY433" s="119" t="s">
        <v>157</v>
      </c>
      <c r="BK433" s="127">
        <f>SUM(BK434:BK441)</f>
        <v>0</v>
      </c>
    </row>
    <row r="434" spans="2:65" s="1" customFormat="1" ht="24.2" customHeight="1">
      <c r="B434" s="130"/>
      <c r="C434" s="131" t="s">
        <v>911</v>
      </c>
      <c r="D434" s="131" t="s">
        <v>161</v>
      </c>
      <c r="E434" s="132" t="s">
        <v>912</v>
      </c>
      <c r="F434" s="133" t="s">
        <v>913</v>
      </c>
      <c r="G434" s="134" t="s">
        <v>206</v>
      </c>
      <c r="H434" s="135">
        <v>204</v>
      </c>
      <c r="I434" s="136"/>
      <c r="J434" s="137">
        <f>ROUND(I434*H434,2)</f>
        <v>0</v>
      </c>
      <c r="K434" s="133" t="s">
        <v>165</v>
      </c>
      <c r="L434" s="31"/>
      <c r="M434" s="138" t="s">
        <v>3</v>
      </c>
      <c r="N434" s="139" t="s">
        <v>43</v>
      </c>
      <c r="P434" s="140">
        <f>O434*H434</f>
        <v>0</v>
      </c>
      <c r="Q434" s="140">
        <v>0</v>
      </c>
      <c r="R434" s="140">
        <f>Q434*H434</f>
        <v>0</v>
      </c>
      <c r="S434" s="140">
        <v>0</v>
      </c>
      <c r="T434" s="141">
        <f>S434*H434</f>
        <v>0</v>
      </c>
      <c r="AR434" s="142" t="s">
        <v>247</v>
      </c>
      <c r="AT434" s="142" t="s">
        <v>161</v>
      </c>
      <c r="AU434" s="142" t="s">
        <v>82</v>
      </c>
      <c r="AY434" s="16" t="s">
        <v>157</v>
      </c>
      <c r="BE434" s="143">
        <f>IF(N434="základní",J434,0)</f>
        <v>0</v>
      </c>
      <c r="BF434" s="143">
        <f>IF(N434="snížená",J434,0)</f>
        <v>0</v>
      </c>
      <c r="BG434" s="143">
        <f>IF(N434="zákl. přenesená",J434,0)</f>
        <v>0</v>
      </c>
      <c r="BH434" s="143">
        <f>IF(N434="sníž. přenesená",J434,0)</f>
        <v>0</v>
      </c>
      <c r="BI434" s="143">
        <f>IF(N434="nulová",J434,0)</f>
        <v>0</v>
      </c>
      <c r="BJ434" s="16" t="s">
        <v>80</v>
      </c>
      <c r="BK434" s="143">
        <f>ROUND(I434*H434,2)</f>
        <v>0</v>
      </c>
      <c r="BL434" s="16" t="s">
        <v>247</v>
      </c>
      <c r="BM434" s="142" t="s">
        <v>914</v>
      </c>
    </row>
    <row r="435" spans="2:65" s="1" customFormat="1" ht="11.25">
      <c r="B435" s="31"/>
      <c r="D435" s="144" t="s">
        <v>168</v>
      </c>
      <c r="F435" s="145" t="s">
        <v>915</v>
      </c>
      <c r="I435" s="146"/>
      <c r="L435" s="31"/>
      <c r="M435" s="147"/>
      <c r="T435" s="52"/>
      <c r="AT435" s="16" t="s">
        <v>168</v>
      </c>
      <c r="AU435" s="16" t="s">
        <v>82</v>
      </c>
    </row>
    <row r="436" spans="2:65" s="1" customFormat="1" ht="16.5" customHeight="1">
      <c r="B436" s="130"/>
      <c r="C436" s="167" t="s">
        <v>916</v>
      </c>
      <c r="D436" s="167" t="s">
        <v>281</v>
      </c>
      <c r="E436" s="168" t="s">
        <v>917</v>
      </c>
      <c r="F436" s="169" t="s">
        <v>918</v>
      </c>
      <c r="G436" s="170" t="s">
        <v>206</v>
      </c>
      <c r="H436" s="171">
        <v>102</v>
      </c>
      <c r="I436" s="172"/>
      <c r="J436" s="173">
        <f>ROUND(I436*H436,2)</f>
        <v>0</v>
      </c>
      <c r="K436" s="169" t="s">
        <v>165</v>
      </c>
      <c r="L436" s="174"/>
      <c r="M436" s="175" t="s">
        <v>3</v>
      </c>
      <c r="N436" s="176" t="s">
        <v>43</v>
      </c>
      <c r="P436" s="140">
        <f>O436*H436</f>
        <v>0</v>
      </c>
      <c r="Q436" s="140">
        <v>3.8600000000000001E-3</v>
      </c>
      <c r="R436" s="140">
        <f>Q436*H436</f>
        <v>0.39372000000000001</v>
      </c>
      <c r="S436" s="140">
        <v>0</v>
      </c>
      <c r="T436" s="141">
        <f>S436*H436</f>
        <v>0</v>
      </c>
      <c r="AR436" s="142" t="s">
        <v>442</v>
      </c>
      <c r="AT436" s="142" t="s">
        <v>281</v>
      </c>
      <c r="AU436" s="142" t="s">
        <v>82</v>
      </c>
      <c r="AY436" s="16" t="s">
        <v>157</v>
      </c>
      <c r="BE436" s="143">
        <f>IF(N436="základní",J436,0)</f>
        <v>0</v>
      </c>
      <c r="BF436" s="143">
        <f>IF(N436="snížená",J436,0)</f>
        <v>0</v>
      </c>
      <c r="BG436" s="143">
        <f>IF(N436="zákl. přenesená",J436,0)</f>
        <v>0</v>
      </c>
      <c r="BH436" s="143">
        <f>IF(N436="sníž. přenesená",J436,0)</f>
        <v>0</v>
      </c>
      <c r="BI436" s="143">
        <f>IF(N436="nulová",J436,0)</f>
        <v>0</v>
      </c>
      <c r="BJ436" s="16" t="s">
        <v>80</v>
      </c>
      <c r="BK436" s="143">
        <f>ROUND(I436*H436,2)</f>
        <v>0</v>
      </c>
      <c r="BL436" s="16" t="s">
        <v>247</v>
      </c>
      <c r="BM436" s="142" t="s">
        <v>919</v>
      </c>
    </row>
    <row r="437" spans="2:65" s="1" customFormat="1" ht="16.5" customHeight="1">
      <c r="B437" s="130"/>
      <c r="C437" s="167" t="s">
        <v>920</v>
      </c>
      <c r="D437" s="167" t="s">
        <v>281</v>
      </c>
      <c r="E437" s="168" t="s">
        <v>921</v>
      </c>
      <c r="F437" s="169" t="s">
        <v>922</v>
      </c>
      <c r="G437" s="170" t="s">
        <v>206</v>
      </c>
      <c r="H437" s="171">
        <v>102</v>
      </c>
      <c r="I437" s="172"/>
      <c r="J437" s="173">
        <f>ROUND(I437*H437,2)</f>
        <v>0</v>
      </c>
      <c r="K437" s="169" t="s">
        <v>165</v>
      </c>
      <c r="L437" s="174"/>
      <c r="M437" s="175" t="s">
        <v>3</v>
      </c>
      <c r="N437" s="176" t="s">
        <v>43</v>
      </c>
      <c r="P437" s="140">
        <f>O437*H437</f>
        <v>0</v>
      </c>
      <c r="Q437" s="140">
        <v>3.2000000000000002E-3</v>
      </c>
      <c r="R437" s="140">
        <f>Q437*H437</f>
        <v>0.32640000000000002</v>
      </c>
      <c r="S437" s="140">
        <v>0</v>
      </c>
      <c r="T437" s="141">
        <f>S437*H437</f>
        <v>0</v>
      </c>
      <c r="AR437" s="142" t="s">
        <v>442</v>
      </c>
      <c r="AT437" s="142" t="s">
        <v>281</v>
      </c>
      <c r="AU437" s="142" t="s">
        <v>82</v>
      </c>
      <c r="AY437" s="16" t="s">
        <v>157</v>
      </c>
      <c r="BE437" s="143">
        <f>IF(N437="základní",J437,0)</f>
        <v>0</v>
      </c>
      <c r="BF437" s="143">
        <f>IF(N437="snížená",J437,0)</f>
        <v>0</v>
      </c>
      <c r="BG437" s="143">
        <f>IF(N437="zákl. přenesená",J437,0)</f>
        <v>0</v>
      </c>
      <c r="BH437" s="143">
        <f>IF(N437="sníž. přenesená",J437,0)</f>
        <v>0</v>
      </c>
      <c r="BI437" s="143">
        <f>IF(N437="nulová",J437,0)</f>
        <v>0</v>
      </c>
      <c r="BJ437" s="16" t="s">
        <v>80</v>
      </c>
      <c r="BK437" s="143">
        <f>ROUND(I437*H437,2)</f>
        <v>0</v>
      </c>
      <c r="BL437" s="16" t="s">
        <v>247</v>
      </c>
      <c r="BM437" s="142" t="s">
        <v>923</v>
      </c>
    </row>
    <row r="438" spans="2:65" s="1" customFormat="1" ht="16.5" customHeight="1">
      <c r="B438" s="130"/>
      <c r="C438" s="131" t="s">
        <v>924</v>
      </c>
      <c r="D438" s="131" t="s">
        <v>161</v>
      </c>
      <c r="E438" s="132" t="s">
        <v>925</v>
      </c>
      <c r="F438" s="133" t="s">
        <v>926</v>
      </c>
      <c r="G438" s="134" t="s">
        <v>206</v>
      </c>
      <c r="H438" s="135">
        <v>102</v>
      </c>
      <c r="I438" s="136"/>
      <c r="J438" s="137">
        <f>ROUND(I438*H438,2)</f>
        <v>0</v>
      </c>
      <c r="K438" s="133" t="s">
        <v>165</v>
      </c>
      <c r="L438" s="31"/>
      <c r="M438" s="138" t="s">
        <v>3</v>
      </c>
      <c r="N438" s="139" t="s">
        <v>43</v>
      </c>
      <c r="P438" s="140">
        <f>O438*H438</f>
        <v>0</v>
      </c>
      <c r="Q438" s="140">
        <v>0</v>
      </c>
      <c r="R438" s="140">
        <f>Q438*H438</f>
        <v>0</v>
      </c>
      <c r="S438" s="140">
        <v>0</v>
      </c>
      <c r="T438" s="141">
        <f>S438*H438</f>
        <v>0</v>
      </c>
      <c r="AR438" s="142" t="s">
        <v>247</v>
      </c>
      <c r="AT438" s="142" t="s">
        <v>161</v>
      </c>
      <c r="AU438" s="142" t="s">
        <v>82</v>
      </c>
      <c r="AY438" s="16" t="s">
        <v>157</v>
      </c>
      <c r="BE438" s="143">
        <f>IF(N438="základní",J438,0)</f>
        <v>0</v>
      </c>
      <c r="BF438" s="143">
        <f>IF(N438="snížená",J438,0)</f>
        <v>0</v>
      </c>
      <c r="BG438" s="143">
        <f>IF(N438="zákl. přenesená",J438,0)</f>
        <v>0</v>
      </c>
      <c r="BH438" s="143">
        <f>IF(N438="sníž. přenesená",J438,0)</f>
        <v>0</v>
      </c>
      <c r="BI438" s="143">
        <f>IF(N438="nulová",J438,0)</f>
        <v>0</v>
      </c>
      <c r="BJ438" s="16" t="s">
        <v>80</v>
      </c>
      <c r="BK438" s="143">
        <f>ROUND(I438*H438,2)</f>
        <v>0</v>
      </c>
      <c r="BL438" s="16" t="s">
        <v>247</v>
      </c>
      <c r="BM438" s="142" t="s">
        <v>927</v>
      </c>
    </row>
    <row r="439" spans="2:65" s="1" customFormat="1" ht="11.25">
      <c r="B439" s="31"/>
      <c r="D439" s="144" t="s">
        <v>168</v>
      </c>
      <c r="F439" s="145" t="s">
        <v>928</v>
      </c>
      <c r="I439" s="146"/>
      <c r="L439" s="31"/>
      <c r="M439" s="147"/>
      <c r="T439" s="52"/>
      <c r="AT439" s="16" t="s">
        <v>168</v>
      </c>
      <c r="AU439" s="16" t="s">
        <v>82</v>
      </c>
    </row>
    <row r="440" spans="2:65" s="1" customFormat="1" ht="16.5" customHeight="1">
      <c r="B440" s="130"/>
      <c r="C440" s="167" t="s">
        <v>929</v>
      </c>
      <c r="D440" s="167" t="s">
        <v>281</v>
      </c>
      <c r="E440" s="168" t="s">
        <v>930</v>
      </c>
      <c r="F440" s="169" t="s">
        <v>931</v>
      </c>
      <c r="G440" s="170" t="s">
        <v>177</v>
      </c>
      <c r="H440" s="171">
        <v>5.25</v>
      </c>
      <c r="I440" s="172"/>
      <c r="J440" s="173">
        <f>ROUND(I440*H440,2)</f>
        <v>0</v>
      </c>
      <c r="K440" s="169" t="s">
        <v>165</v>
      </c>
      <c r="L440" s="174"/>
      <c r="M440" s="175" t="s">
        <v>3</v>
      </c>
      <c r="N440" s="176" t="s">
        <v>43</v>
      </c>
      <c r="P440" s="140">
        <f>O440*H440</f>
        <v>0</v>
      </c>
      <c r="Q440" s="140">
        <v>2.5000000000000001E-2</v>
      </c>
      <c r="R440" s="140">
        <f>Q440*H440</f>
        <v>0.13125000000000001</v>
      </c>
      <c r="S440" s="140">
        <v>0</v>
      </c>
      <c r="T440" s="141">
        <f>S440*H440</f>
        <v>0</v>
      </c>
      <c r="AR440" s="142" t="s">
        <v>442</v>
      </c>
      <c r="AT440" s="142" t="s">
        <v>281</v>
      </c>
      <c r="AU440" s="142" t="s">
        <v>82</v>
      </c>
      <c r="AY440" s="16" t="s">
        <v>157</v>
      </c>
      <c r="BE440" s="143">
        <f>IF(N440="základní",J440,0)</f>
        <v>0</v>
      </c>
      <c r="BF440" s="143">
        <f>IF(N440="snížená",J440,0)</f>
        <v>0</v>
      </c>
      <c r="BG440" s="143">
        <f>IF(N440="zákl. přenesená",J440,0)</f>
        <v>0</v>
      </c>
      <c r="BH440" s="143">
        <f>IF(N440="sníž. přenesená",J440,0)</f>
        <v>0</v>
      </c>
      <c r="BI440" s="143">
        <f>IF(N440="nulová",J440,0)</f>
        <v>0</v>
      </c>
      <c r="BJ440" s="16" t="s">
        <v>80</v>
      </c>
      <c r="BK440" s="143">
        <f>ROUND(I440*H440,2)</f>
        <v>0</v>
      </c>
      <c r="BL440" s="16" t="s">
        <v>247</v>
      </c>
      <c r="BM440" s="142" t="s">
        <v>932</v>
      </c>
    </row>
    <row r="441" spans="2:65" s="12" customFormat="1" ht="11.25">
      <c r="B441" s="148"/>
      <c r="D441" s="149" t="s">
        <v>170</v>
      </c>
      <c r="E441" s="150" t="s">
        <v>3</v>
      </c>
      <c r="F441" s="151" t="s">
        <v>933</v>
      </c>
      <c r="H441" s="152">
        <v>5.25</v>
      </c>
      <c r="I441" s="153"/>
      <c r="L441" s="148"/>
      <c r="M441" s="154"/>
      <c r="T441" s="155"/>
      <c r="AT441" s="150" t="s">
        <v>170</v>
      </c>
      <c r="AU441" s="150" t="s">
        <v>82</v>
      </c>
      <c r="AV441" s="12" t="s">
        <v>82</v>
      </c>
      <c r="AW441" s="12" t="s">
        <v>32</v>
      </c>
      <c r="AX441" s="12" t="s">
        <v>80</v>
      </c>
      <c r="AY441" s="150" t="s">
        <v>157</v>
      </c>
    </row>
    <row r="442" spans="2:65" s="11" customFormat="1" ht="22.9" customHeight="1">
      <c r="B442" s="118"/>
      <c r="D442" s="119" t="s">
        <v>71</v>
      </c>
      <c r="E442" s="128" t="s">
        <v>934</v>
      </c>
      <c r="F442" s="128" t="s">
        <v>935</v>
      </c>
      <c r="I442" s="121"/>
      <c r="J442" s="129">
        <f>BK442</f>
        <v>0</v>
      </c>
      <c r="L442" s="118"/>
      <c r="M442" s="123"/>
      <c r="P442" s="124">
        <f>SUM(P443:P449)</f>
        <v>0</v>
      </c>
      <c r="R442" s="124">
        <f>SUM(R443:R449)</f>
        <v>0.2869138</v>
      </c>
      <c r="T442" s="125">
        <f>SUM(T443:T449)</f>
        <v>0</v>
      </c>
      <c r="AR442" s="119" t="s">
        <v>82</v>
      </c>
      <c r="AT442" s="126" t="s">
        <v>71</v>
      </c>
      <c r="AU442" s="126" t="s">
        <v>80</v>
      </c>
      <c r="AY442" s="119" t="s">
        <v>157</v>
      </c>
      <c r="BK442" s="127">
        <f>SUM(BK443:BK449)</f>
        <v>0</v>
      </c>
    </row>
    <row r="443" spans="2:65" s="1" customFormat="1" ht="16.5" customHeight="1">
      <c r="B443" s="130"/>
      <c r="C443" s="131" t="s">
        <v>936</v>
      </c>
      <c r="D443" s="131" t="s">
        <v>161</v>
      </c>
      <c r="E443" s="132" t="s">
        <v>937</v>
      </c>
      <c r="F443" s="133" t="s">
        <v>938</v>
      </c>
      <c r="G443" s="134" t="s">
        <v>206</v>
      </c>
      <c r="H443" s="135">
        <v>6.4349999999999996</v>
      </c>
      <c r="I443" s="136"/>
      <c r="J443" s="137">
        <f>ROUND(I443*H443,2)</f>
        <v>0</v>
      </c>
      <c r="K443" s="133" t="s">
        <v>165</v>
      </c>
      <c r="L443" s="31"/>
      <c r="M443" s="138" t="s">
        <v>3</v>
      </c>
      <c r="N443" s="139" t="s">
        <v>43</v>
      </c>
      <c r="P443" s="140">
        <f>O443*H443</f>
        <v>0</v>
      </c>
      <c r="Q443" s="140">
        <v>0</v>
      </c>
      <c r="R443" s="140">
        <f>Q443*H443</f>
        <v>0</v>
      </c>
      <c r="S443" s="140">
        <v>0</v>
      </c>
      <c r="T443" s="141">
        <f>S443*H443</f>
        <v>0</v>
      </c>
      <c r="AR443" s="142" t="s">
        <v>247</v>
      </c>
      <c r="AT443" s="142" t="s">
        <v>161</v>
      </c>
      <c r="AU443" s="142" t="s">
        <v>82</v>
      </c>
      <c r="AY443" s="16" t="s">
        <v>157</v>
      </c>
      <c r="BE443" s="143">
        <f>IF(N443="základní",J443,0)</f>
        <v>0</v>
      </c>
      <c r="BF443" s="143">
        <f>IF(N443="snížená",J443,0)</f>
        <v>0</v>
      </c>
      <c r="BG443" s="143">
        <f>IF(N443="zákl. přenesená",J443,0)</f>
        <v>0</v>
      </c>
      <c r="BH443" s="143">
        <f>IF(N443="sníž. přenesená",J443,0)</f>
        <v>0</v>
      </c>
      <c r="BI443" s="143">
        <f>IF(N443="nulová",J443,0)</f>
        <v>0</v>
      </c>
      <c r="BJ443" s="16" t="s">
        <v>80</v>
      </c>
      <c r="BK443" s="143">
        <f>ROUND(I443*H443,2)</f>
        <v>0</v>
      </c>
      <c r="BL443" s="16" t="s">
        <v>247</v>
      </c>
      <c r="BM443" s="142" t="s">
        <v>939</v>
      </c>
    </row>
    <row r="444" spans="2:65" s="1" customFormat="1" ht="11.25">
      <c r="B444" s="31"/>
      <c r="D444" s="144" t="s">
        <v>168</v>
      </c>
      <c r="F444" s="145" t="s">
        <v>940</v>
      </c>
      <c r="I444" s="146"/>
      <c r="L444" s="31"/>
      <c r="M444" s="147"/>
      <c r="T444" s="52"/>
      <c r="AT444" s="16" t="s">
        <v>168</v>
      </c>
      <c r="AU444" s="16" t="s">
        <v>82</v>
      </c>
    </row>
    <row r="445" spans="2:65" s="1" customFormat="1" ht="16.5" customHeight="1">
      <c r="B445" s="130"/>
      <c r="C445" s="167" t="s">
        <v>941</v>
      </c>
      <c r="D445" s="167" t="s">
        <v>281</v>
      </c>
      <c r="E445" s="168" t="s">
        <v>942</v>
      </c>
      <c r="F445" s="169" t="s">
        <v>943</v>
      </c>
      <c r="G445" s="170" t="s">
        <v>177</v>
      </c>
      <c r="H445" s="171">
        <v>0.38600000000000001</v>
      </c>
      <c r="I445" s="172"/>
      <c r="J445" s="173">
        <f>ROUND(I445*H445,2)</f>
        <v>0</v>
      </c>
      <c r="K445" s="169" t="s">
        <v>165</v>
      </c>
      <c r="L445" s="174"/>
      <c r="M445" s="175" t="s">
        <v>3</v>
      </c>
      <c r="N445" s="176" t="s">
        <v>43</v>
      </c>
      <c r="P445" s="140">
        <f>O445*H445</f>
        <v>0</v>
      </c>
      <c r="Q445" s="140">
        <v>0.72</v>
      </c>
      <c r="R445" s="140">
        <f>Q445*H445</f>
        <v>0.27792</v>
      </c>
      <c r="S445" s="140">
        <v>0</v>
      </c>
      <c r="T445" s="141">
        <f>S445*H445</f>
        <v>0</v>
      </c>
      <c r="AR445" s="142" t="s">
        <v>442</v>
      </c>
      <c r="AT445" s="142" t="s">
        <v>281</v>
      </c>
      <c r="AU445" s="142" t="s">
        <v>82</v>
      </c>
      <c r="AY445" s="16" t="s">
        <v>157</v>
      </c>
      <c r="BE445" s="143">
        <f>IF(N445="základní",J445,0)</f>
        <v>0</v>
      </c>
      <c r="BF445" s="143">
        <f>IF(N445="snížená",J445,0)</f>
        <v>0</v>
      </c>
      <c r="BG445" s="143">
        <f>IF(N445="zákl. přenesená",J445,0)</f>
        <v>0</v>
      </c>
      <c r="BH445" s="143">
        <f>IF(N445="sníž. přenesená",J445,0)</f>
        <v>0</v>
      </c>
      <c r="BI445" s="143">
        <f>IF(N445="nulová",J445,0)</f>
        <v>0</v>
      </c>
      <c r="BJ445" s="16" t="s">
        <v>80</v>
      </c>
      <c r="BK445" s="143">
        <f>ROUND(I445*H445,2)</f>
        <v>0</v>
      </c>
      <c r="BL445" s="16" t="s">
        <v>247</v>
      </c>
      <c r="BM445" s="142" t="s">
        <v>944</v>
      </c>
    </row>
    <row r="446" spans="2:65" s="12" customFormat="1" ht="11.25">
      <c r="B446" s="148"/>
      <c r="D446" s="149" t="s">
        <v>170</v>
      </c>
      <c r="E446" s="150" t="s">
        <v>3</v>
      </c>
      <c r="F446" s="151" t="s">
        <v>945</v>
      </c>
      <c r="H446" s="152">
        <v>0.38600000000000001</v>
      </c>
      <c r="I446" s="153"/>
      <c r="L446" s="148"/>
      <c r="M446" s="154"/>
      <c r="T446" s="155"/>
      <c r="AT446" s="150" t="s">
        <v>170</v>
      </c>
      <c r="AU446" s="150" t="s">
        <v>82</v>
      </c>
      <c r="AV446" s="12" t="s">
        <v>82</v>
      </c>
      <c r="AW446" s="12" t="s">
        <v>32</v>
      </c>
      <c r="AX446" s="12" t="s">
        <v>80</v>
      </c>
      <c r="AY446" s="150" t="s">
        <v>157</v>
      </c>
    </row>
    <row r="447" spans="2:65" s="1" customFormat="1" ht="24.2" customHeight="1">
      <c r="B447" s="130"/>
      <c r="C447" s="131" t="s">
        <v>946</v>
      </c>
      <c r="D447" s="131" t="s">
        <v>161</v>
      </c>
      <c r="E447" s="132" t="s">
        <v>947</v>
      </c>
      <c r="F447" s="133" t="s">
        <v>948</v>
      </c>
      <c r="G447" s="134" t="s">
        <v>177</v>
      </c>
      <c r="H447" s="135">
        <v>0.38600000000000001</v>
      </c>
      <c r="I447" s="136"/>
      <c r="J447" s="137">
        <f>ROUND(I447*H447,2)</f>
        <v>0</v>
      </c>
      <c r="K447" s="133" t="s">
        <v>165</v>
      </c>
      <c r="L447" s="31"/>
      <c r="M447" s="138" t="s">
        <v>3</v>
      </c>
      <c r="N447" s="139" t="s">
        <v>43</v>
      </c>
      <c r="P447" s="140">
        <f>O447*H447</f>
        <v>0</v>
      </c>
      <c r="Q447" s="140">
        <v>2.3300000000000001E-2</v>
      </c>
      <c r="R447" s="140">
        <f>Q447*H447</f>
        <v>8.9938000000000014E-3</v>
      </c>
      <c r="S447" s="140">
        <v>0</v>
      </c>
      <c r="T447" s="141">
        <f>S447*H447</f>
        <v>0</v>
      </c>
      <c r="AR447" s="142" t="s">
        <v>247</v>
      </c>
      <c r="AT447" s="142" t="s">
        <v>161</v>
      </c>
      <c r="AU447" s="142" t="s">
        <v>82</v>
      </c>
      <c r="AY447" s="16" t="s">
        <v>157</v>
      </c>
      <c r="BE447" s="143">
        <f>IF(N447="základní",J447,0)</f>
        <v>0</v>
      </c>
      <c r="BF447" s="143">
        <f>IF(N447="snížená",J447,0)</f>
        <v>0</v>
      </c>
      <c r="BG447" s="143">
        <f>IF(N447="zákl. přenesená",J447,0)</f>
        <v>0</v>
      </c>
      <c r="BH447" s="143">
        <f>IF(N447="sníž. přenesená",J447,0)</f>
        <v>0</v>
      </c>
      <c r="BI447" s="143">
        <f>IF(N447="nulová",J447,0)</f>
        <v>0</v>
      </c>
      <c r="BJ447" s="16" t="s">
        <v>80</v>
      </c>
      <c r="BK447" s="143">
        <f>ROUND(I447*H447,2)</f>
        <v>0</v>
      </c>
      <c r="BL447" s="16" t="s">
        <v>247</v>
      </c>
      <c r="BM447" s="142" t="s">
        <v>949</v>
      </c>
    </row>
    <row r="448" spans="2:65" s="1" customFormat="1" ht="11.25">
      <c r="B448" s="31"/>
      <c r="D448" s="144" t="s">
        <v>168</v>
      </c>
      <c r="F448" s="145" t="s">
        <v>950</v>
      </c>
      <c r="I448" s="146"/>
      <c r="L448" s="31"/>
      <c r="M448" s="147"/>
      <c r="T448" s="52"/>
      <c r="AT448" s="16" t="s">
        <v>168</v>
      </c>
      <c r="AU448" s="16" t="s">
        <v>82</v>
      </c>
    </row>
    <row r="449" spans="2:65" s="12" customFormat="1" ht="11.25">
      <c r="B449" s="148"/>
      <c r="D449" s="149" t="s">
        <v>170</v>
      </c>
      <c r="E449" s="150" t="s">
        <v>3</v>
      </c>
      <c r="F449" s="151" t="s">
        <v>945</v>
      </c>
      <c r="H449" s="152">
        <v>0.38600000000000001</v>
      </c>
      <c r="I449" s="153"/>
      <c r="L449" s="148"/>
      <c r="M449" s="154"/>
      <c r="T449" s="155"/>
      <c r="AT449" s="150" t="s">
        <v>170</v>
      </c>
      <c r="AU449" s="150" t="s">
        <v>82</v>
      </c>
      <c r="AV449" s="12" t="s">
        <v>82</v>
      </c>
      <c r="AW449" s="12" t="s">
        <v>32</v>
      </c>
      <c r="AX449" s="12" t="s">
        <v>80</v>
      </c>
      <c r="AY449" s="150" t="s">
        <v>157</v>
      </c>
    </row>
    <row r="450" spans="2:65" s="11" customFormat="1" ht="22.9" customHeight="1">
      <c r="B450" s="118"/>
      <c r="D450" s="119" t="s">
        <v>71</v>
      </c>
      <c r="E450" s="128" t="s">
        <v>951</v>
      </c>
      <c r="F450" s="128" t="s">
        <v>952</v>
      </c>
      <c r="I450" s="121"/>
      <c r="J450" s="129">
        <f>BK450</f>
        <v>0</v>
      </c>
      <c r="L450" s="118"/>
      <c r="M450" s="123"/>
      <c r="P450" s="124">
        <f>SUM(P451:P477)</f>
        <v>0</v>
      </c>
      <c r="R450" s="124">
        <f>SUM(R451:R477)</f>
        <v>0.186476</v>
      </c>
      <c r="T450" s="125">
        <f>SUM(T451:T477)</f>
        <v>0</v>
      </c>
      <c r="AR450" s="119" t="s">
        <v>82</v>
      </c>
      <c r="AT450" s="126" t="s">
        <v>71</v>
      </c>
      <c r="AU450" s="126" t="s">
        <v>80</v>
      </c>
      <c r="AY450" s="119" t="s">
        <v>157</v>
      </c>
      <c r="BK450" s="127">
        <f>SUM(BK451:BK477)</f>
        <v>0</v>
      </c>
    </row>
    <row r="451" spans="2:65" s="1" customFormat="1" ht="16.5" customHeight="1">
      <c r="B451" s="130"/>
      <c r="C451" s="167" t="s">
        <v>953</v>
      </c>
      <c r="D451" s="167" t="s">
        <v>281</v>
      </c>
      <c r="E451" s="168" t="s">
        <v>954</v>
      </c>
      <c r="F451" s="169" t="s">
        <v>955</v>
      </c>
      <c r="G451" s="170" t="s">
        <v>164</v>
      </c>
      <c r="H451" s="171">
        <v>9.9</v>
      </c>
      <c r="I451" s="172"/>
      <c r="J451" s="173">
        <f>ROUND(I451*H451,2)</f>
        <v>0</v>
      </c>
      <c r="K451" s="169" t="s">
        <v>165</v>
      </c>
      <c r="L451" s="174"/>
      <c r="M451" s="175" t="s">
        <v>3</v>
      </c>
      <c r="N451" s="176" t="s">
        <v>43</v>
      </c>
      <c r="P451" s="140">
        <f>O451*H451</f>
        <v>0</v>
      </c>
      <c r="Q451" s="140">
        <v>5.0400000000000002E-3</v>
      </c>
      <c r="R451" s="140">
        <f>Q451*H451</f>
        <v>4.9896000000000003E-2</v>
      </c>
      <c r="S451" s="140">
        <v>0</v>
      </c>
      <c r="T451" s="141">
        <f>S451*H451</f>
        <v>0</v>
      </c>
      <c r="AR451" s="142" t="s">
        <v>442</v>
      </c>
      <c r="AT451" s="142" t="s">
        <v>281</v>
      </c>
      <c r="AU451" s="142" t="s">
        <v>82</v>
      </c>
      <c r="AY451" s="16" t="s">
        <v>157</v>
      </c>
      <c r="BE451" s="143">
        <f>IF(N451="základní",J451,0)</f>
        <v>0</v>
      </c>
      <c r="BF451" s="143">
        <f>IF(N451="snížená",J451,0)</f>
        <v>0</v>
      </c>
      <c r="BG451" s="143">
        <f>IF(N451="zákl. přenesená",J451,0)</f>
        <v>0</v>
      </c>
      <c r="BH451" s="143">
        <f>IF(N451="sníž. přenesená",J451,0)</f>
        <v>0</v>
      </c>
      <c r="BI451" s="143">
        <f>IF(N451="nulová",J451,0)</f>
        <v>0</v>
      </c>
      <c r="BJ451" s="16" t="s">
        <v>80</v>
      </c>
      <c r="BK451" s="143">
        <f>ROUND(I451*H451,2)</f>
        <v>0</v>
      </c>
      <c r="BL451" s="16" t="s">
        <v>247</v>
      </c>
      <c r="BM451" s="142" t="s">
        <v>956</v>
      </c>
    </row>
    <row r="452" spans="2:65" s="1" customFormat="1" ht="19.5">
      <c r="B452" s="31"/>
      <c r="D452" s="149" t="s">
        <v>216</v>
      </c>
      <c r="F452" s="163" t="s">
        <v>957</v>
      </c>
      <c r="I452" s="146"/>
      <c r="L452" s="31"/>
      <c r="M452" s="147"/>
      <c r="T452" s="52"/>
      <c r="AT452" s="16" t="s">
        <v>216</v>
      </c>
      <c r="AU452" s="16" t="s">
        <v>82</v>
      </c>
    </row>
    <row r="453" spans="2:65" s="1" customFormat="1" ht="16.5" customHeight="1">
      <c r="B453" s="130"/>
      <c r="C453" s="131" t="s">
        <v>958</v>
      </c>
      <c r="D453" s="131" t="s">
        <v>161</v>
      </c>
      <c r="E453" s="132" t="s">
        <v>959</v>
      </c>
      <c r="F453" s="133" t="s">
        <v>960</v>
      </c>
      <c r="G453" s="134" t="s">
        <v>164</v>
      </c>
      <c r="H453" s="135">
        <v>9.9</v>
      </c>
      <c r="I453" s="136"/>
      <c r="J453" s="137">
        <f>ROUND(I453*H453,2)</f>
        <v>0</v>
      </c>
      <c r="K453" s="133" t="s">
        <v>165</v>
      </c>
      <c r="L453" s="31"/>
      <c r="M453" s="138" t="s">
        <v>3</v>
      </c>
      <c r="N453" s="139" t="s">
        <v>43</v>
      </c>
      <c r="P453" s="140">
        <f>O453*H453</f>
        <v>0</v>
      </c>
      <c r="Q453" s="140">
        <v>0</v>
      </c>
      <c r="R453" s="140">
        <f>Q453*H453</f>
        <v>0</v>
      </c>
      <c r="S453" s="140">
        <v>0</v>
      </c>
      <c r="T453" s="141">
        <f>S453*H453</f>
        <v>0</v>
      </c>
      <c r="AR453" s="142" t="s">
        <v>247</v>
      </c>
      <c r="AT453" s="142" t="s">
        <v>161</v>
      </c>
      <c r="AU453" s="142" t="s">
        <v>82</v>
      </c>
      <c r="AY453" s="16" t="s">
        <v>157</v>
      </c>
      <c r="BE453" s="143">
        <f>IF(N453="základní",J453,0)</f>
        <v>0</v>
      </c>
      <c r="BF453" s="143">
        <f>IF(N453="snížená",J453,0)</f>
        <v>0</v>
      </c>
      <c r="BG453" s="143">
        <f>IF(N453="zákl. přenesená",J453,0)</f>
        <v>0</v>
      </c>
      <c r="BH453" s="143">
        <f>IF(N453="sníž. přenesená",J453,0)</f>
        <v>0</v>
      </c>
      <c r="BI453" s="143">
        <f>IF(N453="nulová",J453,0)</f>
        <v>0</v>
      </c>
      <c r="BJ453" s="16" t="s">
        <v>80</v>
      </c>
      <c r="BK453" s="143">
        <f>ROUND(I453*H453,2)</f>
        <v>0</v>
      </c>
      <c r="BL453" s="16" t="s">
        <v>247</v>
      </c>
      <c r="BM453" s="142" t="s">
        <v>961</v>
      </c>
    </row>
    <row r="454" spans="2:65" s="1" customFormat="1" ht="11.25">
      <c r="B454" s="31"/>
      <c r="D454" s="144" t="s">
        <v>168</v>
      </c>
      <c r="F454" s="145" t="s">
        <v>962</v>
      </c>
      <c r="I454" s="146"/>
      <c r="L454" s="31"/>
      <c r="M454" s="147"/>
      <c r="T454" s="52"/>
      <c r="AT454" s="16" t="s">
        <v>168</v>
      </c>
      <c r="AU454" s="16" t="s">
        <v>82</v>
      </c>
    </row>
    <row r="455" spans="2:65" s="1" customFormat="1" ht="16.5" customHeight="1">
      <c r="B455" s="130"/>
      <c r="C455" s="131" t="s">
        <v>963</v>
      </c>
      <c r="D455" s="131" t="s">
        <v>161</v>
      </c>
      <c r="E455" s="132" t="s">
        <v>964</v>
      </c>
      <c r="F455" s="133" t="s">
        <v>965</v>
      </c>
      <c r="G455" s="134" t="s">
        <v>164</v>
      </c>
      <c r="H455" s="135">
        <v>9.9</v>
      </c>
      <c r="I455" s="136"/>
      <c r="J455" s="137">
        <f>ROUND(I455*H455,2)</f>
        <v>0</v>
      </c>
      <c r="K455" s="133" t="s">
        <v>165</v>
      </c>
      <c r="L455" s="31"/>
      <c r="M455" s="138" t="s">
        <v>3</v>
      </c>
      <c r="N455" s="139" t="s">
        <v>43</v>
      </c>
      <c r="P455" s="140">
        <f>O455*H455</f>
        <v>0</v>
      </c>
      <c r="Q455" s="140">
        <v>0</v>
      </c>
      <c r="R455" s="140">
        <f>Q455*H455</f>
        <v>0</v>
      </c>
      <c r="S455" s="140">
        <v>0</v>
      </c>
      <c r="T455" s="141">
        <f>S455*H455</f>
        <v>0</v>
      </c>
      <c r="AR455" s="142" t="s">
        <v>247</v>
      </c>
      <c r="AT455" s="142" t="s">
        <v>161</v>
      </c>
      <c r="AU455" s="142" t="s">
        <v>82</v>
      </c>
      <c r="AY455" s="16" t="s">
        <v>157</v>
      </c>
      <c r="BE455" s="143">
        <f>IF(N455="základní",J455,0)</f>
        <v>0</v>
      </c>
      <c r="BF455" s="143">
        <f>IF(N455="snížená",J455,0)</f>
        <v>0</v>
      </c>
      <c r="BG455" s="143">
        <f>IF(N455="zákl. přenesená",J455,0)</f>
        <v>0</v>
      </c>
      <c r="BH455" s="143">
        <f>IF(N455="sníž. přenesená",J455,0)</f>
        <v>0</v>
      </c>
      <c r="BI455" s="143">
        <f>IF(N455="nulová",J455,0)</f>
        <v>0</v>
      </c>
      <c r="BJ455" s="16" t="s">
        <v>80</v>
      </c>
      <c r="BK455" s="143">
        <f>ROUND(I455*H455,2)</f>
        <v>0</v>
      </c>
      <c r="BL455" s="16" t="s">
        <v>247</v>
      </c>
      <c r="BM455" s="142" t="s">
        <v>966</v>
      </c>
    </row>
    <row r="456" spans="2:65" s="1" customFormat="1" ht="11.25">
      <c r="B456" s="31"/>
      <c r="D456" s="144" t="s">
        <v>168</v>
      </c>
      <c r="F456" s="145" t="s">
        <v>967</v>
      </c>
      <c r="I456" s="146"/>
      <c r="L456" s="31"/>
      <c r="M456" s="147"/>
      <c r="T456" s="52"/>
      <c r="AT456" s="16" t="s">
        <v>168</v>
      </c>
      <c r="AU456" s="16" t="s">
        <v>82</v>
      </c>
    </row>
    <row r="457" spans="2:65" s="1" customFormat="1" ht="21.75" customHeight="1">
      <c r="B457" s="130"/>
      <c r="C457" s="131" t="s">
        <v>968</v>
      </c>
      <c r="D457" s="131" t="s">
        <v>161</v>
      </c>
      <c r="E457" s="132" t="s">
        <v>969</v>
      </c>
      <c r="F457" s="133" t="s">
        <v>970</v>
      </c>
      <c r="G457" s="134" t="s">
        <v>164</v>
      </c>
      <c r="H457" s="135">
        <v>43</v>
      </c>
      <c r="I457" s="136"/>
      <c r="J457" s="137">
        <f>ROUND(I457*H457,2)</f>
        <v>0</v>
      </c>
      <c r="K457" s="133" t="s">
        <v>165</v>
      </c>
      <c r="L457" s="31"/>
      <c r="M457" s="138" t="s">
        <v>3</v>
      </c>
      <c r="N457" s="139" t="s">
        <v>43</v>
      </c>
      <c r="P457" s="140">
        <f>O457*H457</f>
        <v>0</v>
      </c>
      <c r="Q457" s="140">
        <v>1.97E-3</v>
      </c>
      <c r="R457" s="140">
        <f>Q457*H457</f>
        <v>8.4709999999999994E-2</v>
      </c>
      <c r="S457" s="140">
        <v>0</v>
      </c>
      <c r="T457" s="141">
        <f>S457*H457</f>
        <v>0</v>
      </c>
      <c r="AR457" s="142" t="s">
        <v>247</v>
      </c>
      <c r="AT457" s="142" t="s">
        <v>161</v>
      </c>
      <c r="AU457" s="142" t="s">
        <v>82</v>
      </c>
      <c r="AY457" s="16" t="s">
        <v>157</v>
      </c>
      <c r="BE457" s="143">
        <f>IF(N457="základní",J457,0)</f>
        <v>0</v>
      </c>
      <c r="BF457" s="143">
        <f>IF(N457="snížená",J457,0)</f>
        <v>0</v>
      </c>
      <c r="BG457" s="143">
        <f>IF(N457="zákl. přenesená",J457,0)</f>
        <v>0</v>
      </c>
      <c r="BH457" s="143">
        <f>IF(N457="sníž. přenesená",J457,0)</f>
        <v>0</v>
      </c>
      <c r="BI457" s="143">
        <f>IF(N457="nulová",J457,0)</f>
        <v>0</v>
      </c>
      <c r="BJ457" s="16" t="s">
        <v>80</v>
      </c>
      <c r="BK457" s="143">
        <f>ROUND(I457*H457,2)</f>
        <v>0</v>
      </c>
      <c r="BL457" s="16" t="s">
        <v>247</v>
      </c>
      <c r="BM457" s="142" t="s">
        <v>971</v>
      </c>
    </row>
    <row r="458" spans="2:65" s="1" customFormat="1" ht="11.25">
      <c r="B458" s="31"/>
      <c r="D458" s="144" t="s">
        <v>168</v>
      </c>
      <c r="F458" s="145" t="s">
        <v>972</v>
      </c>
      <c r="I458" s="146"/>
      <c r="L458" s="31"/>
      <c r="M458" s="147"/>
      <c r="T458" s="52"/>
      <c r="AT458" s="16" t="s">
        <v>168</v>
      </c>
      <c r="AU458" s="16" t="s">
        <v>82</v>
      </c>
    </row>
    <row r="459" spans="2:65" s="1" customFormat="1" ht="19.5">
      <c r="B459" s="31"/>
      <c r="D459" s="149" t="s">
        <v>216</v>
      </c>
      <c r="F459" s="163" t="s">
        <v>973</v>
      </c>
      <c r="I459" s="146"/>
      <c r="L459" s="31"/>
      <c r="M459" s="147"/>
      <c r="T459" s="52"/>
      <c r="AT459" s="16" t="s">
        <v>216</v>
      </c>
      <c r="AU459" s="16" t="s">
        <v>82</v>
      </c>
    </row>
    <row r="460" spans="2:65" s="1" customFormat="1" ht="21.75" customHeight="1">
      <c r="B460" s="130"/>
      <c r="C460" s="131" t="s">
        <v>974</v>
      </c>
      <c r="D460" s="131" t="s">
        <v>161</v>
      </c>
      <c r="E460" s="132" t="s">
        <v>975</v>
      </c>
      <c r="F460" s="133" t="s">
        <v>976</v>
      </c>
      <c r="G460" s="134" t="s">
        <v>164</v>
      </c>
      <c r="H460" s="135">
        <v>9.9</v>
      </c>
      <c r="I460" s="136"/>
      <c r="J460" s="137">
        <f>ROUND(I460*H460,2)</f>
        <v>0</v>
      </c>
      <c r="K460" s="133" t="s">
        <v>165</v>
      </c>
      <c r="L460" s="31"/>
      <c r="M460" s="138" t="s">
        <v>3</v>
      </c>
      <c r="N460" s="139" t="s">
        <v>43</v>
      </c>
      <c r="P460" s="140">
        <f>O460*H460</f>
        <v>0</v>
      </c>
      <c r="Q460" s="140">
        <v>7.2999999999999996E-4</v>
      </c>
      <c r="R460" s="140">
        <f>Q460*H460</f>
        <v>7.2269999999999999E-3</v>
      </c>
      <c r="S460" s="140">
        <v>0</v>
      </c>
      <c r="T460" s="141">
        <f>S460*H460</f>
        <v>0</v>
      </c>
      <c r="AR460" s="142" t="s">
        <v>247</v>
      </c>
      <c r="AT460" s="142" t="s">
        <v>161</v>
      </c>
      <c r="AU460" s="142" t="s">
        <v>82</v>
      </c>
      <c r="AY460" s="16" t="s">
        <v>157</v>
      </c>
      <c r="BE460" s="143">
        <f>IF(N460="základní",J460,0)</f>
        <v>0</v>
      </c>
      <c r="BF460" s="143">
        <f>IF(N460="snížená",J460,0)</f>
        <v>0</v>
      </c>
      <c r="BG460" s="143">
        <f>IF(N460="zákl. přenesená",J460,0)</f>
        <v>0</v>
      </c>
      <c r="BH460" s="143">
        <f>IF(N460="sníž. přenesená",J460,0)</f>
        <v>0</v>
      </c>
      <c r="BI460" s="143">
        <f>IF(N460="nulová",J460,0)</f>
        <v>0</v>
      </c>
      <c r="BJ460" s="16" t="s">
        <v>80</v>
      </c>
      <c r="BK460" s="143">
        <f>ROUND(I460*H460,2)</f>
        <v>0</v>
      </c>
      <c r="BL460" s="16" t="s">
        <v>247</v>
      </c>
      <c r="BM460" s="142" t="s">
        <v>977</v>
      </c>
    </row>
    <row r="461" spans="2:65" s="1" customFormat="1" ht="11.25">
      <c r="B461" s="31"/>
      <c r="D461" s="144" t="s">
        <v>168</v>
      </c>
      <c r="F461" s="145" t="s">
        <v>978</v>
      </c>
      <c r="I461" s="146"/>
      <c r="L461" s="31"/>
      <c r="M461" s="147"/>
      <c r="T461" s="52"/>
      <c r="AT461" s="16" t="s">
        <v>168</v>
      </c>
      <c r="AU461" s="16" t="s">
        <v>82</v>
      </c>
    </row>
    <row r="462" spans="2:65" s="1" customFormat="1" ht="16.5" customHeight="1">
      <c r="B462" s="130"/>
      <c r="C462" s="131" t="s">
        <v>979</v>
      </c>
      <c r="D462" s="131" t="s">
        <v>161</v>
      </c>
      <c r="E462" s="132" t="s">
        <v>980</v>
      </c>
      <c r="F462" s="133" t="s">
        <v>981</v>
      </c>
      <c r="G462" s="134" t="s">
        <v>164</v>
      </c>
      <c r="H462" s="135">
        <v>9.9</v>
      </c>
      <c r="I462" s="136"/>
      <c r="J462" s="137">
        <f>ROUND(I462*H462,2)</f>
        <v>0</v>
      </c>
      <c r="K462" s="133" t="s">
        <v>165</v>
      </c>
      <c r="L462" s="31"/>
      <c r="M462" s="138" t="s">
        <v>3</v>
      </c>
      <c r="N462" s="139" t="s">
        <v>43</v>
      </c>
      <c r="P462" s="140">
        <f>O462*H462</f>
        <v>0</v>
      </c>
      <c r="Q462" s="140">
        <v>0</v>
      </c>
      <c r="R462" s="140">
        <f>Q462*H462</f>
        <v>0</v>
      </c>
      <c r="S462" s="140">
        <v>0</v>
      </c>
      <c r="T462" s="141">
        <f>S462*H462</f>
        <v>0</v>
      </c>
      <c r="AR462" s="142" t="s">
        <v>247</v>
      </c>
      <c r="AT462" s="142" t="s">
        <v>161</v>
      </c>
      <c r="AU462" s="142" t="s">
        <v>82</v>
      </c>
      <c r="AY462" s="16" t="s">
        <v>157</v>
      </c>
      <c r="BE462" s="143">
        <f>IF(N462="základní",J462,0)</f>
        <v>0</v>
      </c>
      <c r="BF462" s="143">
        <f>IF(N462="snížená",J462,0)</f>
        <v>0</v>
      </c>
      <c r="BG462" s="143">
        <f>IF(N462="zákl. přenesená",J462,0)</f>
        <v>0</v>
      </c>
      <c r="BH462" s="143">
        <f>IF(N462="sníž. přenesená",J462,0)</f>
        <v>0</v>
      </c>
      <c r="BI462" s="143">
        <f>IF(N462="nulová",J462,0)</f>
        <v>0</v>
      </c>
      <c r="BJ462" s="16" t="s">
        <v>80</v>
      </c>
      <c r="BK462" s="143">
        <f>ROUND(I462*H462,2)</f>
        <v>0</v>
      </c>
      <c r="BL462" s="16" t="s">
        <v>247</v>
      </c>
      <c r="BM462" s="142" t="s">
        <v>982</v>
      </c>
    </row>
    <row r="463" spans="2:65" s="1" customFormat="1" ht="11.25">
      <c r="B463" s="31"/>
      <c r="D463" s="144" t="s">
        <v>168</v>
      </c>
      <c r="F463" s="145" t="s">
        <v>983</v>
      </c>
      <c r="I463" s="146"/>
      <c r="L463" s="31"/>
      <c r="M463" s="147"/>
      <c r="T463" s="52"/>
      <c r="AT463" s="16" t="s">
        <v>168</v>
      </c>
      <c r="AU463" s="16" t="s">
        <v>82</v>
      </c>
    </row>
    <row r="464" spans="2:65" s="1" customFormat="1" ht="19.5">
      <c r="B464" s="31"/>
      <c r="D464" s="149" t="s">
        <v>216</v>
      </c>
      <c r="F464" s="163" t="s">
        <v>984</v>
      </c>
      <c r="I464" s="146"/>
      <c r="L464" s="31"/>
      <c r="M464" s="147"/>
      <c r="T464" s="52"/>
      <c r="AT464" s="16" t="s">
        <v>216</v>
      </c>
      <c r="AU464" s="16" t="s">
        <v>82</v>
      </c>
    </row>
    <row r="465" spans="2:65" s="1" customFormat="1" ht="16.5" customHeight="1">
      <c r="B465" s="130"/>
      <c r="C465" s="167" t="s">
        <v>985</v>
      </c>
      <c r="D465" s="167" t="s">
        <v>281</v>
      </c>
      <c r="E465" s="168" t="s">
        <v>986</v>
      </c>
      <c r="F465" s="169" t="s">
        <v>987</v>
      </c>
      <c r="G465" s="170" t="s">
        <v>164</v>
      </c>
      <c r="H465" s="171">
        <v>9.9</v>
      </c>
      <c r="I465" s="172"/>
      <c r="J465" s="173">
        <f>ROUND(I465*H465,2)</f>
        <v>0</v>
      </c>
      <c r="K465" s="169" t="s">
        <v>165</v>
      </c>
      <c r="L465" s="174"/>
      <c r="M465" s="175" t="s">
        <v>3</v>
      </c>
      <c r="N465" s="176" t="s">
        <v>43</v>
      </c>
      <c r="P465" s="140">
        <f>O465*H465</f>
        <v>0</v>
      </c>
      <c r="Q465" s="140">
        <v>1.67E-3</v>
      </c>
      <c r="R465" s="140">
        <f>Q465*H465</f>
        <v>1.6533000000000003E-2</v>
      </c>
      <c r="S465" s="140">
        <v>0</v>
      </c>
      <c r="T465" s="141">
        <f>S465*H465</f>
        <v>0</v>
      </c>
      <c r="AR465" s="142" t="s">
        <v>442</v>
      </c>
      <c r="AT465" s="142" t="s">
        <v>281</v>
      </c>
      <c r="AU465" s="142" t="s">
        <v>82</v>
      </c>
      <c r="AY465" s="16" t="s">
        <v>157</v>
      </c>
      <c r="BE465" s="143">
        <f>IF(N465="základní",J465,0)</f>
        <v>0</v>
      </c>
      <c r="BF465" s="143">
        <f>IF(N465="snížená",J465,0)</f>
        <v>0</v>
      </c>
      <c r="BG465" s="143">
        <f>IF(N465="zákl. přenesená",J465,0)</f>
        <v>0</v>
      </c>
      <c r="BH465" s="143">
        <f>IF(N465="sníž. přenesená",J465,0)</f>
        <v>0</v>
      </c>
      <c r="BI465" s="143">
        <f>IF(N465="nulová",J465,0)</f>
        <v>0</v>
      </c>
      <c r="BJ465" s="16" t="s">
        <v>80</v>
      </c>
      <c r="BK465" s="143">
        <f>ROUND(I465*H465,2)</f>
        <v>0</v>
      </c>
      <c r="BL465" s="16" t="s">
        <v>247</v>
      </c>
      <c r="BM465" s="142" t="s">
        <v>988</v>
      </c>
    </row>
    <row r="466" spans="2:65" s="1" customFormat="1" ht="19.5">
      <c r="B466" s="31"/>
      <c r="D466" s="149" t="s">
        <v>216</v>
      </c>
      <c r="F466" s="163" t="s">
        <v>989</v>
      </c>
      <c r="I466" s="146"/>
      <c r="L466" s="31"/>
      <c r="M466" s="147"/>
      <c r="T466" s="52"/>
      <c r="AT466" s="16" t="s">
        <v>216</v>
      </c>
      <c r="AU466" s="16" t="s">
        <v>82</v>
      </c>
    </row>
    <row r="467" spans="2:65" s="1" customFormat="1" ht="16.5" customHeight="1">
      <c r="B467" s="130"/>
      <c r="C467" s="131" t="s">
        <v>990</v>
      </c>
      <c r="D467" s="131" t="s">
        <v>161</v>
      </c>
      <c r="E467" s="132" t="s">
        <v>991</v>
      </c>
      <c r="F467" s="133" t="s">
        <v>992</v>
      </c>
      <c r="G467" s="134" t="s">
        <v>495</v>
      </c>
      <c r="H467" s="135">
        <v>2</v>
      </c>
      <c r="I467" s="136"/>
      <c r="J467" s="137">
        <f>ROUND(I467*H467,2)</f>
        <v>0</v>
      </c>
      <c r="K467" s="133" t="s">
        <v>165</v>
      </c>
      <c r="L467" s="31"/>
      <c r="M467" s="138" t="s">
        <v>3</v>
      </c>
      <c r="N467" s="139" t="s">
        <v>43</v>
      </c>
      <c r="P467" s="140">
        <f>O467*H467</f>
        <v>0</v>
      </c>
      <c r="Q467" s="140">
        <v>0</v>
      </c>
      <c r="R467" s="140">
        <f>Q467*H467</f>
        <v>0</v>
      </c>
      <c r="S467" s="140">
        <v>0</v>
      </c>
      <c r="T467" s="141">
        <f>S467*H467</f>
        <v>0</v>
      </c>
      <c r="AR467" s="142" t="s">
        <v>247</v>
      </c>
      <c r="AT467" s="142" t="s">
        <v>161</v>
      </c>
      <c r="AU467" s="142" t="s">
        <v>82</v>
      </c>
      <c r="AY467" s="16" t="s">
        <v>157</v>
      </c>
      <c r="BE467" s="143">
        <f>IF(N467="základní",J467,0)</f>
        <v>0</v>
      </c>
      <c r="BF467" s="143">
        <f>IF(N467="snížená",J467,0)</f>
        <v>0</v>
      </c>
      <c r="BG467" s="143">
        <f>IF(N467="zákl. přenesená",J467,0)</f>
        <v>0</v>
      </c>
      <c r="BH467" s="143">
        <f>IF(N467="sníž. přenesená",J467,0)</f>
        <v>0</v>
      </c>
      <c r="BI467" s="143">
        <f>IF(N467="nulová",J467,0)</f>
        <v>0</v>
      </c>
      <c r="BJ467" s="16" t="s">
        <v>80</v>
      </c>
      <c r="BK467" s="143">
        <f>ROUND(I467*H467,2)</f>
        <v>0</v>
      </c>
      <c r="BL467" s="16" t="s">
        <v>247</v>
      </c>
      <c r="BM467" s="142" t="s">
        <v>993</v>
      </c>
    </row>
    <row r="468" spans="2:65" s="1" customFormat="1" ht="11.25">
      <c r="B468" s="31"/>
      <c r="D468" s="144" t="s">
        <v>168</v>
      </c>
      <c r="F468" s="145" t="s">
        <v>994</v>
      </c>
      <c r="I468" s="146"/>
      <c r="L468" s="31"/>
      <c r="M468" s="147"/>
      <c r="T468" s="52"/>
      <c r="AT468" s="16" t="s">
        <v>168</v>
      </c>
      <c r="AU468" s="16" t="s">
        <v>82</v>
      </c>
    </row>
    <row r="469" spans="2:65" s="1" customFormat="1" ht="16.5" customHeight="1">
      <c r="B469" s="130"/>
      <c r="C469" s="167" t="s">
        <v>995</v>
      </c>
      <c r="D469" s="167" t="s">
        <v>281</v>
      </c>
      <c r="E469" s="168" t="s">
        <v>996</v>
      </c>
      <c r="F469" s="169" t="s">
        <v>997</v>
      </c>
      <c r="G469" s="170" t="s">
        <v>495</v>
      </c>
      <c r="H469" s="171">
        <v>2</v>
      </c>
      <c r="I469" s="172"/>
      <c r="J469" s="173">
        <f>ROUND(I469*H469,2)</f>
        <v>0</v>
      </c>
      <c r="K469" s="169" t="s">
        <v>165</v>
      </c>
      <c r="L469" s="174"/>
      <c r="M469" s="175" t="s">
        <v>3</v>
      </c>
      <c r="N469" s="176" t="s">
        <v>43</v>
      </c>
      <c r="P469" s="140">
        <f>O469*H469</f>
        <v>0</v>
      </c>
      <c r="Q469" s="140">
        <v>1.3999999999999999E-4</v>
      </c>
      <c r="R469" s="140">
        <f>Q469*H469</f>
        <v>2.7999999999999998E-4</v>
      </c>
      <c r="S469" s="140">
        <v>0</v>
      </c>
      <c r="T469" s="141">
        <f>S469*H469</f>
        <v>0</v>
      </c>
      <c r="AR469" s="142" t="s">
        <v>442</v>
      </c>
      <c r="AT469" s="142" t="s">
        <v>281</v>
      </c>
      <c r="AU469" s="142" t="s">
        <v>82</v>
      </c>
      <c r="AY469" s="16" t="s">
        <v>157</v>
      </c>
      <c r="BE469" s="143">
        <f>IF(N469="základní",J469,0)</f>
        <v>0</v>
      </c>
      <c r="BF469" s="143">
        <f>IF(N469="snížená",J469,0)</f>
        <v>0</v>
      </c>
      <c r="BG469" s="143">
        <f>IF(N469="zákl. přenesená",J469,0)</f>
        <v>0</v>
      </c>
      <c r="BH469" s="143">
        <f>IF(N469="sníž. přenesená",J469,0)</f>
        <v>0</v>
      </c>
      <c r="BI469" s="143">
        <f>IF(N469="nulová",J469,0)</f>
        <v>0</v>
      </c>
      <c r="BJ469" s="16" t="s">
        <v>80</v>
      </c>
      <c r="BK469" s="143">
        <f>ROUND(I469*H469,2)</f>
        <v>0</v>
      </c>
      <c r="BL469" s="16" t="s">
        <v>247</v>
      </c>
      <c r="BM469" s="142" t="s">
        <v>998</v>
      </c>
    </row>
    <row r="470" spans="2:65" s="1" customFormat="1" ht="16.5" customHeight="1">
      <c r="B470" s="130"/>
      <c r="C470" s="131" t="s">
        <v>999</v>
      </c>
      <c r="D470" s="131" t="s">
        <v>161</v>
      </c>
      <c r="E470" s="132" t="s">
        <v>1000</v>
      </c>
      <c r="F470" s="133" t="s">
        <v>1001</v>
      </c>
      <c r="G470" s="134" t="s">
        <v>495</v>
      </c>
      <c r="H470" s="135">
        <v>20</v>
      </c>
      <c r="I470" s="136"/>
      <c r="J470" s="137">
        <f>ROUND(I470*H470,2)</f>
        <v>0</v>
      </c>
      <c r="K470" s="133" t="s">
        <v>165</v>
      </c>
      <c r="L470" s="31"/>
      <c r="M470" s="138" t="s">
        <v>3</v>
      </c>
      <c r="N470" s="139" t="s">
        <v>43</v>
      </c>
      <c r="P470" s="140">
        <f>O470*H470</f>
        <v>0</v>
      </c>
      <c r="Q470" s="140">
        <v>0</v>
      </c>
      <c r="R470" s="140">
        <f>Q470*H470</f>
        <v>0</v>
      </c>
      <c r="S470" s="140">
        <v>0</v>
      </c>
      <c r="T470" s="141">
        <f>S470*H470</f>
        <v>0</v>
      </c>
      <c r="AR470" s="142" t="s">
        <v>247</v>
      </c>
      <c r="AT470" s="142" t="s">
        <v>161</v>
      </c>
      <c r="AU470" s="142" t="s">
        <v>82</v>
      </c>
      <c r="AY470" s="16" t="s">
        <v>157</v>
      </c>
      <c r="BE470" s="143">
        <f>IF(N470="základní",J470,0)</f>
        <v>0</v>
      </c>
      <c r="BF470" s="143">
        <f>IF(N470="snížená",J470,0)</f>
        <v>0</v>
      </c>
      <c r="BG470" s="143">
        <f>IF(N470="zákl. přenesená",J470,0)</f>
        <v>0</v>
      </c>
      <c r="BH470" s="143">
        <f>IF(N470="sníž. přenesená",J470,0)</f>
        <v>0</v>
      </c>
      <c r="BI470" s="143">
        <f>IF(N470="nulová",J470,0)</f>
        <v>0</v>
      </c>
      <c r="BJ470" s="16" t="s">
        <v>80</v>
      </c>
      <c r="BK470" s="143">
        <f>ROUND(I470*H470,2)</f>
        <v>0</v>
      </c>
      <c r="BL470" s="16" t="s">
        <v>247</v>
      </c>
      <c r="BM470" s="142" t="s">
        <v>1002</v>
      </c>
    </row>
    <row r="471" spans="2:65" s="1" customFormat="1" ht="11.25">
      <c r="B471" s="31"/>
      <c r="D471" s="144" t="s">
        <v>168</v>
      </c>
      <c r="F471" s="145" t="s">
        <v>1003</v>
      </c>
      <c r="I471" s="146"/>
      <c r="L471" s="31"/>
      <c r="M471" s="147"/>
      <c r="T471" s="52"/>
      <c r="AT471" s="16" t="s">
        <v>168</v>
      </c>
      <c r="AU471" s="16" t="s">
        <v>82</v>
      </c>
    </row>
    <row r="472" spans="2:65" s="1" customFormat="1" ht="16.5" customHeight="1">
      <c r="B472" s="130"/>
      <c r="C472" s="167" t="s">
        <v>1004</v>
      </c>
      <c r="D472" s="167" t="s">
        <v>281</v>
      </c>
      <c r="E472" s="168" t="s">
        <v>1005</v>
      </c>
      <c r="F472" s="169" t="s">
        <v>1006</v>
      </c>
      <c r="G472" s="170" t="s">
        <v>495</v>
      </c>
      <c r="H472" s="171">
        <v>20</v>
      </c>
      <c r="I472" s="172"/>
      <c r="J472" s="173">
        <f>ROUND(I472*H472,2)</f>
        <v>0</v>
      </c>
      <c r="K472" s="169" t="s">
        <v>165</v>
      </c>
      <c r="L472" s="174"/>
      <c r="M472" s="175" t="s">
        <v>3</v>
      </c>
      <c r="N472" s="176" t="s">
        <v>43</v>
      </c>
      <c r="P472" s="140">
        <f>O472*H472</f>
        <v>0</v>
      </c>
      <c r="Q472" s="140">
        <v>7.2999999999999996E-4</v>
      </c>
      <c r="R472" s="140">
        <f>Q472*H472</f>
        <v>1.4599999999999998E-2</v>
      </c>
      <c r="S472" s="140">
        <v>0</v>
      </c>
      <c r="T472" s="141">
        <f>S472*H472</f>
        <v>0</v>
      </c>
      <c r="AR472" s="142" t="s">
        <v>442</v>
      </c>
      <c r="AT472" s="142" t="s">
        <v>281</v>
      </c>
      <c r="AU472" s="142" t="s">
        <v>82</v>
      </c>
      <c r="AY472" s="16" t="s">
        <v>157</v>
      </c>
      <c r="BE472" s="143">
        <f>IF(N472="základní",J472,0)</f>
        <v>0</v>
      </c>
      <c r="BF472" s="143">
        <f>IF(N472="snížená",J472,0)</f>
        <v>0</v>
      </c>
      <c r="BG472" s="143">
        <f>IF(N472="zákl. přenesená",J472,0)</f>
        <v>0</v>
      </c>
      <c r="BH472" s="143">
        <f>IF(N472="sníž. přenesená",J472,0)</f>
        <v>0</v>
      </c>
      <c r="BI472" s="143">
        <f>IF(N472="nulová",J472,0)</f>
        <v>0</v>
      </c>
      <c r="BJ472" s="16" t="s">
        <v>80</v>
      </c>
      <c r="BK472" s="143">
        <f>ROUND(I472*H472,2)</f>
        <v>0</v>
      </c>
      <c r="BL472" s="16" t="s">
        <v>247</v>
      </c>
      <c r="BM472" s="142" t="s">
        <v>1007</v>
      </c>
    </row>
    <row r="473" spans="2:65" s="1" customFormat="1" ht="16.5" customHeight="1">
      <c r="B473" s="130"/>
      <c r="C473" s="131" t="s">
        <v>1008</v>
      </c>
      <c r="D473" s="131" t="s">
        <v>161</v>
      </c>
      <c r="E473" s="132" t="s">
        <v>1009</v>
      </c>
      <c r="F473" s="133" t="s">
        <v>1010</v>
      </c>
      <c r="G473" s="134" t="s">
        <v>164</v>
      </c>
      <c r="H473" s="135">
        <v>7</v>
      </c>
      <c r="I473" s="136"/>
      <c r="J473" s="137">
        <f>ROUND(I473*H473,2)</f>
        <v>0</v>
      </c>
      <c r="K473" s="133" t="s">
        <v>165</v>
      </c>
      <c r="L473" s="31"/>
      <c r="M473" s="138" t="s">
        <v>3</v>
      </c>
      <c r="N473" s="139" t="s">
        <v>43</v>
      </c>
      <c r="P473" s="140">
        <f>O473*H473</f>
        <v>0</v>
      </c>
      <c r="Q473" s="140">
        <v>0</v>
      </c>
      <c r="R473" s="140">
        <f>Q473*H473</f>
        <v>0</v>
      </c>
      <c r="S473" s="140">
        <v>0</v>
      </c>
      <c r="T473" s="141">
        <f>S473*H473</f>
        <v>0</v>
      </c>
      <c r="AR473" s="142" t="s">
        <v>247</v>
      </c>
      <c r="AT473" s="142" t="s">
        <v>161</v>
      </c>
      <c r="AU473" s="142" t="s">
        <v>82</v>
      </c>
      <c r="AY473" s="16" t="s">
        <v>157</v>
      </c>
      <c r="BE473" s="143">
        <f>IF(N473="základní",J473,0)</f>
        <v>0</v>
      </c>
      <c r="BF473" s="143">
        <f>IF(N473="snížená",J473,0)</f>
        <v>0</v>
      </c>
      <c r="BG473" s="143">
        <f>IF(N473="zákl. přenesená",J473,0)</f>
        <v>0</v>
      </c>
      <c r="BH473" s="143">
        <f>IF(N473="sníž. přenesená",J473,0)</f>
        <v>0</v>
      </c>
      <c r="BI473" s="143">
        <f>IF(N473="nulová",J473,0)</f>
        <v>0</v>
      </c>
      <c r="BJ473" s="16" t="s">
        <v>80</v>
      </c>
      <c r="BK473" s="143">
        <f>ROUND(I473*H473,2)</f>
        <v>0</v>
      </c>
      <c r="BL473" s="16" t="s">
        <v>247</v>
      </c>
      <c r="BM473" s="142" t="s">
        <v>1011</v>
      </c>
    </row>
    <row r="474" spans="2:65" s="1" customFormat="1" ht="11.25">
      <c r="B474" s="31"/>
      <c r="D474" s="144" t="s">
        <v>168</v>
      </c>
      <c r="F474" s="145" t="s">
        <v>1012</v>
      </c>
      <c r="I474" s="146"/>
      <c r="L474" s="31"/>
      <c r="M474" s="147"/>
      <c r="T474" s="52"/>
      <c r="AT474" s="16" t="s">
        <v>168</v>
      </c>
      <c r="AU474" s="16" t="s">
        <v>82</v>
      </c>
    </row>
    <row r="475" spans="2:65" s="1" customFormat="1" ht="19.5">
      <c r="B475" s="31"/>
      <c r="D475" s="149" t="s">
        <v>216</v>
      </c>
      <c r="F475" s="163" t="s">
        <v>1013</v>
      </c>
      <c r="I475" s="146"/>
      <c r="L475" s="31"/>
      <c r="M475" s="147"/>
      <c r="T475" s="52"/>
      <c r="AT475" s="16" t="s">
        <v>216</v>
      </c>
      <c r="AU475" s="16" t="s">
        <v>82</v>
      </c>
    </row>
    <row r="476" spans="2:65" s="1" customFormat="1" ht="16.5" customHeight="1">
      <c r="B476" s="130"/>
      <c r="C476" s="167" t="s">
        <v>1014</v>
      </c>
      <c r="D476" s="167" t="s">
        <v>281</v>
      </c>
      <c r="E476" s="168" t="s">
        <v>1015</v>
      </c>
      <c r="F476" s="169" t="s">
        <v>1016</v>
      </c>
      <c r="G476" s="170" t="s">
        <v>164</v>
      </c>
      <c r="H476" s="171">
        <v>7</v>
      </c>
      <c r="I476" s="172"/>
      <c r="J476" s="173">
        <f>ROUND(I476*H476,2)</f>
        <v>0</v>
      </c>
      <c r="K476" s="169" t="s">
        <v>165</v>
      </c>
      <c r="L476" s="174"/>
      <c r="M476" s="175" t="s">
        <v>3</v>
      </c>
      <c r="N476" s="176" t="s">
        <v>43</v>
      </c>
      <c r="P476" s="140">
        <f>O476*H476</f>
        <v>0</v>
      </c>
      <c r="Q476" s="140">
        <v>1.89E-3</v>
      </c>
      <c r="R476" s="140">
        <f>Q476*H476</f>
        <v>1.323E-2</v>
      </c>
      <c r="S476" s="140">
        <v>0</v>
      </c>
      <c r="T476" s="141">
        <f>S476*H476</f>
        <v>0</v>
      </c>
      <c r="AR476" s="142" t="s">
        <v>442</v>
      </c>
      <c r="AT476" s="142" t="s">
        <v>281</v>
      </c>
      <c r="AU476" s="142" t="s">
        <v>82</v>
      </c>
      <c r="AY476" s="16" t="s">
        <v>157</v>
      </c>
      <c r="BE476" s="143">
        <f>IF(N476="základní",J476,0)</f>
        <v>0</v>
      </c>
      <c r="BF476" s="143">
        <f>IF(N476="snížená",J476,0)</f>
        <v>0</v>
      </c>
      <c r="BG476" s="143">
        <f>IF(N476="zákl. přenesená",J476,0)</f>
        <v>0</v>
      </c>
      <c r="BH476" s="143">
        <f>IF(N476="sníž. přenesená",J476,0)</f>
        <v>0</v>
      </c>
      <c r="BI476" s="143">
        <f>IF(N476="nulová",J476,0)</f>
        <v>0</v>
      </c>
      <c r="BJ476" s="16" t="s">
        <v>80</v>
      </c>
      <c r="BK476" s="143">
        <f>ROUND(I476*H476,2)</f>
        <v>0</v>
      </c>
      <c r="BL476" s="16" t="s">
        <v>247</v>
      </c>
      <c r="BM476" s="142" t="s">
        <v>1017</v>
      </c>
    </row>
    <row r="477" spans="2:65" s="1" customFormat="1" ht="29.25">
      <c r="B477" s="31"/>
      <c r="D477" s="149" t="s">
        <v>216</v>
      </c>
      <c r="F477" s="163" t="s">
        <v>1018</v>
      </c>
      <c r="I477" s="146"/>
      <c r="L477" s="31"/>
      <c r="M477" s="147"/>
      <c r="T477" s="52"/>
      <c r="AT477" s="16" t="s">
        <v>216</v>
      </c>
      <c r="AU477" s="16" t="s">
        <v>82</v>
      </c>
    </row>
    <row r="478" spans="2:65" s="11" customFormat="1" ht="22.9" customHeight="1">
      <c r="B478" s="118"/>
      <c r="D478" s="119" t="s">
        <v>71</v>
      </c>
      <c r="E478" s="128" t="s">
        <v>1019</v>
      </c>
      <c r="F478" s="128" t="s">
        <v>1020</v>
      </c>
      <c r="I478" s="121"/>
      <c r="J478" s="129">
        <f>BK478</f>
        <v>0</v>
      </c>
      <c r="L478" s="118"/>
      <c r="M478" s="123"/>
      <c r="P478" s="124">
        <f>SUM(P479:P501)</f>
        <v>0</v>
      </c>
      <c r="R478" s="124">
        <f>SUM(R479:R501)</f>
        <v>0.28236300000000003</v>
      </c>
      <c r="T478" s="125">
        <f>SUM(T479:T501)</f>
        <v>0</v>
      </c>
      <c r="AR478" s="119" t="s">
        <v>82</v>
      </c>
      <c r="AT478" s="126" t="s">
        <v>71</v>
      </c>
      <c r="AU478" s="126" t="s">
        <v>80</v>
      </c>
      <c r="AY478" s="119" t="s">
        <v>157</v>
      </c>
      <c r="BK478" s="127">
        <f>SUM(BK479:BK501)</f>
        <v>0</v>
      </c>
    </row>
    <row r="479" spans="2:65" s="1" customFormat="1" ht="16.5" customHeight="1">
      <c r="B479" s="130"/>
      <c r="C479" s="131" t="s">
        <v>1021</v>
      </c>
      <c r="D479" s="131" t="s">
        <v>161</v>
      </c>
      <c r="E479" s="132" t="s">
        <v>1022</v>
      </c>
      <c r="F479" s="133" t="s">
        <v>1023</v>
      </c>
      <c r="G479" s="134" t="s">
        <v>495</v>
      </c>
      <c r="H479" s="135">
        <v>2</v>
      </c>
      <c r="I479" s="136"/>
      <c r="J479" s="137">
        <f>ROUND(I479*H479,2)</f>
        <v>0</v>
      </c>
      <c r="K479" s="133" t="s">
        <v>165</v>
      </c>
      <c r="L479" s="31"/>
      <c r="M479" s="138" t="s">
        <v>3</v>
      </c>
      <c r="N479" s="139" t="s">
        <v>43</v>
      </c>
      <c r="P479" s="140">
        <f>O479*H479</f>
        <v>0</v>
      </c>
      <c r="Q479" s="140">
        <v>4.0000000000000002E-4</v>
      </c>
      <c r="R479" s="140">
        <f>Q479*H479</f>
        <v>8.0000000000000004E-4</v>
      </c>
      <c r="S479" s="140">
        <v>0</v>
      </c>
      <c r="T479" s="141">
        <f>S479*H479</f>
        <v>0</v>
      </c>
      <c r="AR479" s="142" t="s">
        <v>247</v>
      </c>
      <c r="AT479" s="142" t="s">
        <v>161</v>
      </c>
      <c r="AU479" s="142" t="s">
        <v>82</v>
      </c>
      <c r="AY479" s="16" t="s">
        <v>157</v>
      </c>
      <c r="BE479" s="143">
        <f>IF(N479="základní",J479,0)</f>
        <v>0</v>
      </c>
      <c r="BF479" s="143">
        <f>IF(N479="snížená",J479,0)</f>
        <v>0</v>
      </c>
      <c r="BG479" s="143">
        <f>IF(N479="zákl. přenesená",J479,0)</f>
        <v>0</v>
      </c>
      <c r="BH479" s="143">
        <f>IF(N479="sníž. přenesená",J479,0)</f>
        <v>0</v>
      </c>
      <c r="BI479" s="143">
        <f>IF(N479="nulová",J479,0)</f>
        <v>0</v>
      </c>
      <c r="BJ479" s="16" t="s">
        <v>80</v>
      </c>
      <c r="BK479" s="143">
        <f>ROUND(I479*H479,2)</f>
        <v>0</v>
      </c>
      <c r="BL479" s="16" t="s">
        <v>247</v>
      </c>
      <c r="BM479" s="142" t="s">
        <v>1024</v>
      </c>
    </row>
    <row r="480" spans="2:65" s="1" customFormat="1" ht="11.25">
      <c r="B480" s="31"/>
      <c r="D480" s="144" t="s">
        <v>168</v>
      </c>
      <c r="F480" s="145" t="s">
        <v>1025</v>
      </c>
      <c r="I480" s="146"/>
      <c r="L480" s="31"/>
      <c r="M480" s="147"/>
      <c r="T480" s="52"/>
      <c r="AT480" s="16" t="s">
        <v>168</v>
      </c>
      <c r="AU480" s="16" t="s">
        <v>82</v>
      </c>
    </row>
    <row r="481" spans="2:65" s="1" customFormat="1" ht="19.5">
      <c r="B481" s="31"/>
      <c r="D481" s="149" t="s">
        <v>216</v>
      </c>
      <c r="F481" s="163" t="s">
        <v>1026</v>
      </c>
      <c r="I481" s="146"/>
      <c r="L481" s="31"/>
      <c r="M481" s="147"/>
      <c r="T481" s="52"/>
      <c r="AT481" s="16" t="s">
        <v>216</v>
      </c>
      <c r="AU481" s="16" t="s">
        <v>82</v>
      </c>
    </row>
    <row r="482" spans="2:65" s="1" customFormat="1" ht="16.5" customHeight="1">
      <c r="B482" s="130"/>
      <c r="C482" s="167" t="s">
        <v>1027</v>
      </c>
      <c r="D482" s="167" t="s">
        <v>281</v>
      </c>
      <c r="E482" s="168" t="s">
        <v>1028</v>
      </c>
      <c r="F482" s="169" t="s">
        <v>1029</v>
      </c>
      <c r="G482" s="170" t="s">
        <v>495</v>
      </c>
      <c r="H482" s="171">
        <v>2</v>
      </c>
      <c r="I482" s="172"/>
      <c r="J482" s="173">
        <f>ROUND(I482*H482,2)</f>
        <v>0</v>
      </c>
      <c r="K482" s="169" t="s">
        <v>165</v>
      </c>
      <c r="L482" s="174"/>
      <c r="M482" s="175" t="s">
        <v>3</v>
      </c>
      <c r="N482" s="176" t="s">
        <v>43</v>
      </c>
      <c r="P482" s="140">
        <f>O482*H482</f>
        <v>0</v>
      </c>
      <c r="Q482" s="140">
        <v>0</v>
      </c>
      <c r="R482" s="140">
        <f>Q482*H482</f>
        <v>0</v>
      </c>
      <c r="S482" s="140">
        <v>0</v>
      </c>
      <c r="T482" s="141">
        <f>S482*H482</f>
        <v>0</v>
      </c>
      <c r="AR482" s="142" t="s">
        <v>442</v>
      </c>
      <c r="AT482" s="142" t="s">
        <v>281</v>
      </c>
      <c r="AU482" s="142" t="s">
        <v>82</v>
      </c>
      <c r="AY482" s="16" t="s">
        <v>157</v>
      </c>
      <c r="BE482" s="143">
        <f>IF(N482="základní",J482,0)</f>
        <v>0</v>
      </c>
      <c r="BF482" s="143">
        <f>IF(N482="snížená",J482,0)</f>
        <v>0</v>
      </c>
      <c r="BG482" s="143">
        <f>IF(N482="zákl. přenesená",J482,0)</f>
        <v>0</v>
      </c>
      <c r="BH482" s="143">
        <f>IF(N482="sníž. přenesená",J482,0)</f>
        <v>0</v>
      </c>
      <c r="BI482" s="143">
        <f>IF(N482="nulová",J482,0)</f>
        <v>0</v>
      </c>
      <c r="BJ482" s="16" t="s">
        <v>80</v>
      </c>
      <c r="BK482" s="143">
        <f>ROUND(I482*H482,2)</f>
        <v>0</v>
      </c>
      <c r="BL482" s="16" t="s">
        <v>247</v>
      </c>
      <c r="BM482" s="142" t="s">
        <v>1030</v>
      </c>
    </row>
    <row r="483" spans="2:65" s="1" customFormat="1" ht="19.5">
      <c r="B483" s="31"/>
      <c r="D483" s="149" t="s">
        <v>216</v>
      </c>
      <c r="F483" s="163" t="s">
        <v>1026</v>
      </c>
      <c r="I483" s="146"/>
      <c r="L483" s="31"/>
      <c r="M483" s="147"/>
      <c r="T483" s="52"/>
      <c r="AT483" s="16" t="s">
        <v>216</v>
      </c>
      <c r="AU483" s="16" t="s">
        <v>82</v>
      </c>
    </row>
    <row r="484" spans="2:65" s="1" customFormat="1" ht="16.5" customHeight="1">
      <c r="B484" s="130"/>
      <c r="C484" s="131" t="s">
        <v>1031</v>
      </c>
      <c r="D484" s="131" t="s">
        <v>161</v>
      </c>
      <c r="E484" s="132" t="s">
        <v>1032</v>
      </c>
      <c r="F484" s="133" t="s">
        <v>1033</v>
      </c>
      <c r="G484" s="134" t="s">
        <v>495</v>
      </c>
      <c r="H484" s="135">
        <v>1</v>
      </c>
      <c r="I484" s="136"/>
      <c r="J484" s="137">
        <f>ROUND(I484*H484,2)</f>
        <v>0</v>
      </c>
      <c r="K484" s="133" t="s">
        <v>165</v>
      </c>
      <c r="L484" s="31"/>
      <c r="M484" s="138" t="s">
        <v>3</v>
      </c>
      <c r="N484" s="139" t="s">
        <v>43</v>
      </c>
      <c r="P484" s="140">
        <f>O484*H484</f>
        <v>0</v>
      </c>
      <c r="Q484" s="140">
        <v>0</v>
      </c>
      <c r="R484" s="140">
        <f>Q484*H484</f>
        <v>0</v>
      </c>
      <c r="S484" s="140">
        <v>0</v>
      </c>
      <c r="T484" s="141">
        <f>S484*H484</f>
        <v>0</v>
      </c>
      <c r="AR484" s="142" t="s">
        <v>247</v>
      </c>
      <c r="AT484" s="142" t="s">
        <v>161</v>
      </c>
      <c r="AU484" s="142" t="s">
        <v>82</v>
      </c>
      <c r="AY484" s="16" t="s">
        <v>157</v>
      </c>
      <c r="BE484" s="143">
        <f>IF(N484="základní",J484,0)</f>
        <v>0</v>
      </c>
      <c r="BF484" s="143">
        <f>IF(N484="snížená",J484,0)</f>
        <v>0</v>
      </c>
      <c r="BG484" s="143">
        <f>IF(N484="zákl. přenesená",J484,0)</f>
        <v>0</v>
      </c>
      <c r="BH484" s="143">
        <f>IF(N484="sníž. přenesená",J484,0)</f>
        <v>0</v>
      </c>
      <c r="BI484" s="143">
        <f>IF(N484="nulová",J484,0)</f>
        <v>0</v>
      </c>
      <c r="BJ484" s="16" t="s">
        <v>80</v>
      </c>
      <c r="BK484" s="143">
        <f>ROUND(I484*H484,2)</f>
        <v>0</v>
      </c>
      <c r="BL484" s="16" t="s">
        <v>247</v>
      </c>
      <c r="BM484" s="142" t="s">
        <v>1034</v>
      </c>
    </row>
    <row r="485" spans="2:65" s="1" customFormat="1" ht="11.25">
      <c r="B485" s="31"/>
      <c r="D485" s="144" t="s">
        <v>168</v>
      </c>
      <c r="F485" s="145" t="s">
        <v>1035</v>
      </c>
      <c r="I485" s="146"/>
      <c r="L485" s="31"/>
      <c r="M485" s="147"/>
      <c r="T485" s="52"/>
      <c r="AT485" s="16" t="s">
        <v>168</v>
      </c>
      <c r="AU485" s="16" t="s">
        <v>82</v>
      </c>
    </row>
    <row r="486" spans="2:65" s="1" customFormat="1" ht="19.5">
      <c r="B486" s="31"/>
      <c r="D486" s="149" t="s">
        <v>216</v>
      </c>
      <c r="F486" s="163" t="s">
        <v>1036</v>
      </c>
      <c r="I486" s="146"/>
      <c r="L486" s="31"/>
      <c r="M486" s="147"/>
      <c r="T486" s="52"/>
      <c r="AT486" s="16" t="s">
        <v>216</v>
      </c>
      <c r="AU486" s="16" t="s">
        <v>82</v>
      </c>
    </row>
    <row r="487" spans="2:65" s="1" customFormat="1" ht="16.5" customHeight="1">
      <c r="B487" s="130"/>
      <c r="C487" s="131" t="s">
        <v>1037</v>
      </c>
      <c r="D487" s="131" t="s">
        <v>161</v>
      </c>
      <c r="E487" s="132" t="s">
        <v>1038</v>
      </c>
      <c r="F487" s="133" t="s">
        <v>1039</v>
      </c>
      <c r="G487" s="134" t="s">
        <v>495</v>
      </c>
      <c r="H487" s="135">
        <v>1</v>
      </c>
      <c r="I487" s="136"/>
      <c r="J487" s="137">
        <f>ROUND(I487*H487,2)</f>
        <v>0</v>
      </c>
      <c r="K487" s="133" t="s">
        <v>165</v>
      </c>
      <c r="L487" s="31"/>
      <c r="M487" s="138" t="s">
        <v>3</v>
      </c>
      <c r="N487" s="139" t="s">
        <v>43</v>
      </c>
      <c r="P487" s="140">
        <f>O487*H487</f>
        <v>0</v>
      </c>
      <c r="Q487" s="140">
        <v>8.4999999999999995E-4</v>
      </c>
      <c r="R487" s="140">
        <f>Q487*H487</f>
        <v>8.4999999999999995E-4</v>
      </c>
      <c r="S487" s="140">
        <v>0</v>
      </c>
      <c r="T487" s="141">
        <f>S487*H487</f>
        <v>0</v>
      </c>
      <c r="AR487" s="142" t="s">
        <v>247</v>
      </c>
      <c r="AT487" s="142" t="s">
        <v>161</v>
      </c>
      <c r="AU487" s="142" t="s">
        <v>82</v>
      </c>
      <c r="AY487" s="16" t="s">
        <v>157</v>
      </c>
      <c r="BE487" s="143">
        <f>IF(N487="základní",J487,0)</f>
        <v>0</v>
      </c>
      <c r="BF487" s="143">
        <f>IF(N487="snížená",J487,0)</f>
        <v>0</v>
      </c>
      <c r="BG487" s="143">
        <f>IF(N487="zákl. přenesená",J487,0)</f>
        <v>0</v>
      </c>
      <c r="BH487" s="143">
        <f>IF(N487="sníž. přenesená",J487,0)</f>
        <v>0</v>
      </c>
      <c r="BI487" s="143">
        <f>IF(N487="nulová",J487,0)</f>
        <v>0</v>
      </c>
      <c r="BJ487" s="16" t="s">
        <v>80</v>
      </c>
      <c r="BK487" s="143">
        <f>ROUND(I487*H487,2)</f>
        <v>0</v>
      </c>
      <c r="BL487" s="16" t="s">
        <v>247</v>
      </c>
      <c r="BM487" s="142" t="s">
        <v>1040</v>
      </c>
    </row>
    <row r="488" spans="2:65" s="1" customFormat="1" ht="11.25">
      <c r="B488" s="31"/>
      <c r="D488" s="144" t="s">
        <v>168</v>
      </c>
      <c r="F488" s="145" t="s">
        <v>1041</v>
      </c>
      <c r="I488" s="146"/>
      <c r="L488" s="31"/>
      <c r="M488" s="147"/>
      <c r="T488" s="52"/>
      <c r="AT488" s="16" t="s">
        <v>168</v>
      </c>
      <c r="AU488" s="16" t="s">
        <v>82</v>
      </c>
    </row>
    <row r="489" spans="2:65" s="1" customFormat="1" ht="19.5">
      <c r="B489" s="31"/>
      <c r="D489" s="149" t="s">
        <v>216</v>
      </c>
      <c r="F489" s="163" t="s">
        <v>1042</v>
      </c>
      <c r="I489" s="146"/>
      <c r="L489" s="31"/>
      <c r="M489" s="147"/>
      <c r="T489" s="52"/>
      <c r="AT489" s="16" t="s">
        <v>216</v>
      </c>
      <c r="AU489" s="16" t="s">
        <v>82</v>
      </c>
    </row>
    <row r="490" spans="2:65" s="1" customFormat="1" ht="16.5" customHeight="1">
      <c r="B490" s="130"/>
      <c r="C490" s="167" t="s">
        <v>1043</v>
      </c>
      <c r="D490" s="167" t="s">
        <v>281</v>
      </c>
      <c r="E490" s="168" t="s">
        <v>1044</v>
      </c>
      <c r="F490" s="169" t="s">
        <v>1045</v>
      </c>
      <c r="G490" s="170" t="s">
        <v>495</v>
      </c>
      <c r="H490" s="171">
        <v>1</v>
      </c>
      <c r="I490" s="172"/>
      <c r="J490" s="173">
        <f>ROUND(I490*H490,2)</f>
        <v>0</v>
      </c>
      <c r="K490" s="169" t="s">
        <v>165</v>
      </c>
      <c r="L490" s="174"/>
      <c r="M490" s="175" t="s">
        <v>3</v>
      </c>
      <c r="N490" s="176" t="s">
        <v>43</v>
      </c>
      <c r="P490" s="140">
        <f>O490*H490</f>
        <v>0</v>
      </c>
      <c r="Q490" s="140">
        <v>0.248</v>
      </c>
      <c r="R490" s="140">
        <f>Q490*H490</f>
        <v>0.248</v>
      </c>
      <c r="S490" s="140">
        <v>0</v>
      </c>
      <c r="T490" s="141">
        <f>S490*H490</f>
        <v>0</v>
      </c>
      <c r="AR490" s="142" t="s">
        <v>442</v>
      </c>
      <c r="AT490" s="142" t="s">
        <v>281</v>
      </c>
      <c r="AU490" s="142" t="s">
        <v>82</v>
      </c>
      <c r="AY490" s="16" t="s">
        <v>157</v>
      </c>
      <c r="BE490" s="143">
        <f>IF(N490="základní",J490,0)</f>
        <v>0</v>
      </c>
      <c r="BF490" s="143">
        <f>IF(N490="snížená",J490,0)</f>
        <v>0</v>
      </c>
      <c r="BG490" s="143">
        <f>IF(N490="zákl. přenesená",J490,0)</f>
        <v>0</v>
      </c>
      <c r="BH490" s="143">
        <f>IF(N490="sníž. přenesená",J490,0)</f>
        <v>0</v>
      </c>
      <c r="BI490" s="143">
        <f>IF(N490="nulová",J490,0)</f>
        <v>0</v>
      </c>
      <c r="BJ490" s="16" t="s">
        <v>80</v>
      </c>
      <c r="BK490" s="143">
        <f>ROUND(I490*H490,2)</f>
        <v>0</v>
      </c>
      <c r="BL490" s="16" t="s">
        <v>247</v>
      </c>
      <c r="BM490" s="142" t="s">
        <v>1046</v>
      </c>
    </row>
    <row r="491" spans="2:65" s="1" customFormat="1" ht="19.5">
      <c r="B491" s="31"/>
      <c r="D491" s="149" t="s">
        <v>216</v>
      </c>
      <c r="F491" s="163" t="s">
        <v>1042</v>
      </c>
      <c r="I491" s="146"/>
      <c r="L491" s="31"/>
      <c r="M491" s="147"/>
      <c r="T491" s="52"/>
      <c r="AT491" s="16" t="s">
        <v>216</v>
      </c>
      <c r="AU491" s="16" t="s">
        <v>82</v>
      </c>
    </row>
    <row r="492" spans="2:65" s="1" customFormat="1" ht="16.5" customHeight="1">
      <c r="B492" s="130"/>
      <c r="C492" s="131" t="s">
        <v>1047</v>
      </c>
      <c r="D492" s="131" t="s">
        <v>161</v>
      </c>
      <c r="E492" s="132" t="s">
        <v>1048</v>
      </c>
      <c r="F492" s="133" t="s">
        <v>1049</v>
      </c>
      <c r="G492" s="134" t="s">
        <v>164</v>
      </c>
      <c r="H492" s="135">
        <v>5.15</v>
      </c>
      <c r="I492" s="136"/>
      <c r="J492" s="137">
        <f>ROUND(I492*H492,2)</f>
        <v>0</v>
      </c>
      <c r="K492" s="133" t="s">
        <v>165</v>
      </c>
      <c r="L492" s="31"/>
      <c r="M492" s="138" t="s">
        <v>3</v>
      </c>
      <c r="N492" s="139" t="s">
        <v>43</v>
      </c>
      <c r="P492" s="140">
        <f>O492*H492</f>
        <v>0</v>
      </c>
      <c r="Q492" s="140">
        <v>0</v>
      </c>
      <c r="R492" s="140">
        <f>Q492*H492</f>
        <v>0</v>
      </c>
      <c r="S492" s="140">
        <v>0</v>
      </c>
      <c r="T492" s="141">
        <f>S492*H492</f>
        <v>0</v>
      </c>
      <c r="AR492" s="142" t="s">
        <v>247</v>
      </c>
      <c r="AT492" s="142" t="s">
        <v>161</v>
      </c>
      <c r="AU492" s="142" t="s">
        <v>82</v>
      </c>
      <c r="AY492" s="16" t="s">
        <v>157</v>
      </c>
      <c r="BE492" s="143">
        <f>IF(N492="základní",J492,0)</f>
        <v>0</v>
      </c>
      <c r="BF492" s="143">
        <f>IF(N492="snížená",J492,0)</f>
        <v>0</v>
      </c>
      <c r="BG492" s="143">
        <f>IF(N492="zákl. přenesená",J492,0)</f>
        <v>0</v>
      </c>
      <c r="BH492" s="143">
        <f>IF(N492="sníž. přenesená",J492,0)</f>
        <v>0</v>
      </c>
      <c r="BI492" s="143">
        <f>IF(N492="nulová",J492,0)</f>
        <v>0</v>
      </c>
      <c r="BJ492" s="16" t="s">
        <v>80</v>
      </c>
      <c r="BK492" s="143">
        <f>ROUND(I492*H492,2)</f>
        <v>0</v>
      </c>
      <c r="BL492" s="16" t="s">
        <v>247</v>
      </c>
      <c r="BM492" s="142" t="s">
        <v>1050</v>
      </c>
    </row>
    <row r="493" spans="2:65" s="1" customFormat="1" ht="11.25">
      <c r="B493" s="31"/>
      <c r="D493" s="144" t="s">
        <v>168</v>
      </c>
      <c r="F493" s="145" t="s">
        <v>1051</v>
      </c>
      <c r="I493" s="146"/>
      <c r="L493" s="31"/>
      <c r="M493" s="147"/>
      <c r="T493" s="52"/>
      <c r="AT493" s="16" t="s">
        <v>168</v>
      </c>
      <c r="AU493" s="16" t="s">
        <v>82</v>
      </c>
    </row>
    <row r="494" spans="2:65" s="1" customFormat="1" ht="19.5">
      <c r="B494" s="31"/>
      <c r="D494" s="149" t="s">
        <v>216</v>
      </c>
      <c r="F494" s="163" t="s">
        <v>1052</v>
      </c>
      <c r="I494" s="146"/>
      <c r="L494" s="31"/>
      <c r="M494" s="147"/>
      <c r="T494" s="52"/>
      <c r="AT494" s="16" t="s">
        <v>216</v>
      </c>
      <c r="AU494" s="16" t="s">
        <v>82</v>
      </c>
    </row>
    <row r="495" spans="2:65" s="1" customFormat="1" ht="16.5" customHeight="1">
      <c r="B495" s="130"/>
      <c r="C495" s="167" t="s">
        <v>1053</v>
      </c>
      <c r="D495" s="167" t="s">
        <v>281</v>
      </c>
      <c r="E495" s="168" t="s">
        <v>1054</v>
      </c>
      <c r="F495" s="169" t="s">
        <v>1055</v>
      </c>
      <c r="G495" s="170" t="s">
        <v>164</v>
      </c>
      <c r="H495" s="171">
        <v>5.15</v>
      </c>
      <c r="I495" s="172"/>
      <c r="J495" s="173">
        <f>ROUND(I495*H495,2)</f>
        <v>0</v>
      </c>
      <c r="K495" s="169" t="s">
        <v>165</v>
      </c>
      <c r="L495" s="174"/>
      <c r="M495" s="175" t="s">
        <v>3</v>
      </c>
      <c r="N495" s="176" t="s">
        <v>43</v>
      </c>
      <c r="P495" s="140">
        <f>O495*H495</f>
        <v>0</v>
      </c>
      <c r="Q495" s="140">
        <v>6.1000000000000004E-3</v>
      </c>
      <c r="R495" s="140">
        <f>Q495*H495</f>
        <v>3.1415000000000005E-2</v>
      </c>
      <c r="S495" s="140">
        <v>0</v>
      </c>
      <c r="T495" s="141">
        <f>S495*H495</f>
        <v>0</v>
      </c>
      <c r="AR495" s="142" t="s">
        <v>442</v>
      </c>
      <c r="AT495" s="142" t="s">
        <v>281</v>
      </c>
      <c r="AU495" s="142" t="s">
        <v>82</v>
      </c>
      <c r="AY495" s="16" t="s">
        <v>157</v>
      </c>
      <c r="BE495" s="143">
        <f>IF(N495="základní",J495,0)</f>
        <v>0</v>
      </c>
      <c r="BF495" s="143">
        <f>IF(N495="snížená",J495,0)</f>
        <v>0</v>
      </c>
      <c r="BG495" s="143">
        <f>IF(N495="zákl. přenesená",J495,0)</f>
        <v>0</v>
      </c>
      <c r="BH495" s="143">
        <f>IF(N495="sníž. přenesená",J495,0)</f>
        <v>0</v>
      </c>
      <c r="BI495" s="143">
        <f>IF(N495="nulová",J495,0)</f>
        <v>0</v>
      </c>
      <c r="BJ495" s="16" t="s">
        <v>80</v>
      </c>
      <c r="BK495" s="143">
        <f>ROUND(I495*H495,2)</f>
        <v>0</v>
      </c>
      <c r="BL495" s="16" t="s">
        <v>247</v>
      </c>
      <c r="BM495" s="142" t="s">
        <v>1056</v>
      </c>
    </row>
    <row r="496" spans="2:65" s="1" customFormat="1" ht="19.5">
      <c r="B496" s="31"/>
      <c r="D496" s="149" t="s">
        <v>216</v>
      </c>
      <c r="F496" s="163" t="s">
        <v>1052</v>
      </c>
      <c r="I496" s="146"/>
      <c r="L496" s="31"/>
      <c r="M496" s="147"/>
      <c r="T496" s="52"/>
      <c r="AT496" s="16" t="s">
        <v>216</v>
      </c>
      <c r="AU496" s="16" t="s">
        <v>82</v>
      </c>
    </row>
    <row r="497" spans="2:65" s="1" customFormat="1" ht="16.5" customHeight="1">
      <c r="B497" s="130"/>
      <c r="C497" s="131" t="s">
        <v>1057</v>
      </c>
      <c r="D497" s="131" t="s">
        <v>161</v>
      </c>
      <c r="E497" s="132" t="s">
        <v>1058</v>
      </c>
      <c r="F497" s="133" t="s">
        <v>1059</v>
      </c>
      <c r="G497" s="134" t="s">
        <v>164</v>
      </c>
      <c r="H497" s="135">
        <v>2.75</v>
      </c>
      <c r="I497" s="136"/>
      <c r="J497" s="137">
        <f>ROUND(I497*H497,2)</f>
        <v>0</v>
      </c>
      <c r="K497" s="133" t="s">
        <v>165</v>
      </c>
      <c r="L497" s="31"/>
      <c r="M497" s="138" t="s">
        <v>3</v>
      </c>
      <c r="N497" s="139" t="s">
        <v>43</v>
      </c>
      <c r="P497" s="140">
        <f>O497*H497</f>
        <v>0</v>
      </c>
      <c r="Q497" s="140">
        <v>4.0000000000000003E-5</v>
      </c>
      <c r="R497" s="140">
        <f>Q497*H497</f>
        <v>1.1E-4</v>
      </c>
      <c r="S497" s="140">
        <v>0</v>
      </c>
      <c r="T497" s="141">
        <f>S497*H497</f>
        <v>0</v>
      </c>
      <c r="AR497" s="142" t="s">
        <v>247</v>
      </c>
      <c r="AT497" s="142" t="s">
        <v>161</v>
      </c>
      <c r="AU497" s="142" t="s">
        <v>82</v>
      </c>
      <c r="AY497" s="16" t="s">
        <v>157</v>
      </c>
      <c r="BE497" s="143">
        <f>IF(N497="základní",J497,0)</f>
        <v>0</v>
      </c>
      <c r="BF497" s="143">
        <f>IF(N497="snížená",J497,0)</f>
        <v>0</v>
      </c>
      <c r="BG497" s="143">
        <f>IF(N497="zákl. přenesená",J497,0)</f>
        <v>0</v>
      </c>
      <c r="BH497" s="143">
        <f>IF(N497="sníž. přenesená",J497,0)</f>
        <v>0</v>
      </c>
      <c r="BI497" s="143">
        <f>IF(N497="nulová",J497,0)</f>
        <v>0</v>
      </c>
      <c r="BJ497" s="16" t="s">
        <v>80</v>
      </c>
      <c r="BK497" s="143">
        <f>ROUND(I497*H497,2)</f>
        <v>0</v>
      </c>
      <c r="BL497" s="16" t="s">
        <v>247</v>
      </c>
      <c r="BM497" s="142" t="s">
        <v>1060</v>
      </c>
    </row>
    <row r="498" spans="2:65" s="1" customFormat="1" ht="11.25">
      <c r="B498" s="31"/>
      <c r="D498" s="144" t="s">
        <v>168</v>
      </c>
      <c r="F498" s="145" t="s">
        <v>1061</v>
      </c>
      <c r="I498" s="146"/>
      <c r="L498" s="31"/>
      <c r="M498" s="147"/>
      <c r="T498" s="52"/>
      <c r="AT498" s="16" t="s">
        <v>168</v>
      </c>
      <c r="AU498" s="16" t="s">
        <v>82</v>
      </c>
    </row>
    <row r="499" spans="2:65" s="1" customFormat="1" ht="16.5" customHeight="1">
      <c r="B499" s="130"/>
      <c r="C499" s="167" t="s">
        <v>1062</v>
      </c>
      <c r="D499" s="167" t="s">
        <v>281</v>
      </c>
      <c r="E499" s="168" t="s">
        <v>1063</v>
      </c>
      <c r="F499" s="169" t="s">
        <v>1064</v>
      </c>
      <c r="G499" s="170" t="s">
        <v>164</v>
      </c>
      <c r="H499" s="171">
        <v>2.97</v>
      </c>
      <c r="I499" s="172"/>
      <c r="J499" s="173">
        <f>ROUND(I499*H499,2)</f>
        <v>0</v>
      </c>
      <c r="K499" s="169" t="s">
        <v>165</v>
      </c>
      <c r="L499" s="174"/>
      <c r="M499" s="175" t="s">
        <v>3</v>
      </c>
      <c r="N499" s="176" t="s">
        <v>43</v>
      </c>
      <c r="P499" s="140">
        <f>O499*H499</f>
        <v>0</v>
      </c>
      <c r="Q499" s="140">
        <v>4.0000000000000002E-4</v>
      </c>
      <c r="R499" s="140">
        <f>Q499*H499</f>
        <v>1.188E-3</v>
      </c>
      <c r="S499" s="140">
        <v>0</v>
      </c>
      <c r="T499" s="141">
        <f>S499*H499</f>
        <v>0</v>
      </c>
      <c r="AR499" s="142" t="s">
        <v>442</v>
      </c>
      <c r="AT499" s="142" t="s">
        <v>281</v>
      </c>
      <c r="AU499" s="142" t="s">
        <v>82</v>
      </c>
      <c r="AY499" s="16" t="s">
        <v>157</v>
      </c>
      <c r="BE499" s="143">
        <f>IF(N499="základní",J499,0)</f>
        <v>0</v>
      </c>
      <c r="BF499" s="143">
        <f>IF(N499="snížená",J499,0)</f>
        <v>0</v>
      </c>
      <c r="BG499" s="143">
        <f>IF(N499="zákl. přenesená",J499,0)</f>
        <v>0</v>
      </c>
      <c r="BH499" s="143">
        <f>IF(N499="sníž. přenesená",J499,0)</f>
        <v>0</v>
      </c>
      <c r="BI499" s="143">
        <f>IF(N499="nulová",J499,0)</f>
        <v>0</v>
      </c>
      <c r="BJ499" s="16" t="s">
        <v>80</v>
      </c>
      <c r="BK499" s="143">
        <f>ROUND(I499*H499,2)</f>
        <v>0</v>
      </c>
      <c r="BL499" s="16" t="s">
        <v>247</v>
      </c>
      <c r="BM499" s="142" t="s">
        <v>1065</v>
      </c>
    </row>
    <row r="500" spans="2:65" s="1" customFormat="1" ht="19.5">
      <c r="B500" s="31"/>
      <c r="D500" s="149" t="s">
        <v>216</v>
      </c>
      <c r="F500" s="163" t="s">
        <v>1066</v>
      </c>
      <c r="I500" s="146"/>
      <c r="L500" s="31"/>
      <c r="M500" s="147"/>
      <c r="T500" s="52"/>
      <c r="AT500" s="16" t="s">
        <v>216</v>
      </c>
      <c r="AU500" s="16" t="s">
        <v>82</v>
      </c>
    </row>
    <row r="501" spans="2:65" s="12" customFormat="1" ht="11.25">
      <c r="B501" s="148"/>
      <c r="D501" s="149" t="s">
        <v>170</v>
      </c>
      <c r="F501" s="151" t="s">
        <v>1067</v>
      </c>
      <c r="H501" s="152">
        <v>2.97</v>
      </c>
      <c r="I501" s="153"/>
      <c r="L501" s="148"/>
      <c r="M501" s="154"/>
      <c r="T501" s="155"/>
      <c r="AT501" s="150" t="s">
        <v>170</v>
      </c>
      <c r="AU501" s="150" t="s">
        <v>82</v>
      </c>
      <c r="AV501" s="12" t="s">
        <v>82</v>
      </c>
      <c r="AW501" s="12" t="s">
        <v>4</v>
      </c>
      <c r="AX501" s="12" t="s">
        <v>80</v>
      </c>
      <c r="AY501" s="150" t="s">
        <v>157</v>
      </c>
    </row>
    <row r="502" spans="2:65" s="11" customFormat="1" ht="22.9" customHeight="1">
      <c r="B502" s="118"/>
      <c r="D502" s="119" t="s">
        <v>71</v>
      </c>
      <c r="E502" s="128" t="s">
        <v>1068</v>
      </c>
      <c r="F502" s="128" t="s">
        <v>1069</v>
      </c>
      <c r="I502" s="121"/>
      <c r="J502" s="129">
        <f>BK502</f>
        <v>0</v>
      </c>
      <c r="L502" s="118"/>
      <c r="M502" s="123"/>
      <c r="P502" s="124">
        <f>SUM(P503:P511)</f>
        <v>0</v>
      </c>
      <c r="R502" s="124">
        <f>SUM(R503:R511)</f>
        <v>0.47102110000000008</v>
      </c>
      <c r="T502" s="125">
        <f>SUM(T503:T511)</f>
        <v>0</v>
      </c>
      <c r="AR502" s="119" t="s">
        <v>82</v>
      </c>
      <c r="AT502" s="126" t="s">
        <v>71</v>
      </c>
      <c r="AU502" s="126" t="s">
        <v>80</v>
      </c>
      <c r="AY502" s="119" t="s">
        <v>157</v>
      </c>
      <c r="BK502" s="127">
        <f>SUM(BK503:BK511)</f>
        <v>0</v>
      </c>
    </row>
    <row r="503" spans="2:65" s="1" customFormat="1" ht="16.5" customHeight="1">
      <c r="B503" s="130"/>
      <c r="C503" s="131" t="s">
        <v>1070</v>
      </c>
      <c r="D503" s="131" t="s">
        <v>161</v>
      </c>
      <c r="E503" s="132" t="s">
        <v>1071</v>
      </c>
      <c r="F503" s="133" t="s">
        <v>1072</v>
      </c>
      <c r="G503" s="134" t="s">
        <v>206</v>
      </c>
      <c r="H503" s="135">
        <v>288.97000000000003</v>
      </c>
      <c r="I503" s="136"/>
      <c r="J503" s="137">
        <f>ROUND(I503*H503,2)</f>
        <v>0</v>
      </c>
      <c r="K503" s="133" t="s">
        <v>165</v>
      </c>
      <c r="L503" s="31"/>
      <c r="M503" s="138" t="s">
        <v>3</v>
      </c>
      <c r="N503" s="139" t="s">
        <v>43</v>
      </c>
      <c r="P503" s="140">
        <f>O503*H503</f>
        <v>0</v>
      </c>
      <c r="Q503" s="140">
        <v>0</v>
      </c>
      <c r="R503" s="140">
        <f>Q503*H503</f>
        <v>0</v>
      </c>
      <c r="S503" s="140">
        <v>0</v>
      </c>
      <c r="T503" s="141">
        <f>S503*H503</f>
        <v>0</v>
      </c>
      <c r="AR503" s="142" t="s">
        <v>247</v>
      </c>
      <c r="AT503" s="142" t="s">
        <v>161</v>
      </c>
      <c r="AU503" s="142" t="s">
        <v>82</v>
      </c>
      <c r="AY503" s="16" t="s">
        <v>157</v>
      </c>
      <c r="BE503" s="143">
        <f>IF(N503="základní",J503,0)</f>
        <v>0</v>
      </c>
      <c r="BF503" s="143">
        <f>IF(N503="snížená",J503,0)</f>
        <v>0</v>
      </c>
      <c r="BG503" s="143">
        <f>IF(N503="zákl. přenesená",J503,0)</f>
        <v>0</v>
      </c>
      <c r="BH503" s="143">
        <f>IF(N503="sníž. přenesená",J503,0)</f>
        <v>0</v>
      </c>
      <c r="BI503" s="143">
        <f>IF(N503="nulová",J503,0)</f>
        <v>0</v>
      </c>
      <c r="BJ503" s="16" t="s">
        <v>80</v>
      </c>
      <c r="BK503" s="143">
        <f>ROUND(I503*H503,2)</f>
        <v>0</v>
      </c>
      <c r="BL503" s="16" t="s">
        <v>247</v>
      </c>
      <c r="BM503" s="142" t="s">
        <v>1073</v>
      </c>
    </row>
    <row r="504" spans="2:65" s="1" customFormat="1" ht="11.25">
      <c r="B504" s="31"/>
      <c r="D504" s="144" t="s">
        <v>168</v>
      </c>
      <c r="F504" s="145" t="s">
        <v>1074</v>
      </c>
      <c r="I504" s="146"/>
      <c r="L504" s="31"/>
      <c r="M504" s="147"/>
      <c r="T504" s="52"/>
      <c r="AT504" s="16" t="s">
        <v>168</v>
      </c>
      <c r="AU504" s="16" t="s">
        <v>82</v>
      </c>
    </row>
    <row r="505" spans="2:65" s="1" customFormat="1" ht="16.5" customHeight="1">
      <c r="B505" s="130"/>
      <c r="C505" s="131" t="s">
        <v>1075</v>
      </c>
      <c r="D505" s="131" t="s">
        <v>161</v>
      </c>
      <c r="E505" s="132" t="s">
        <v>1076</v>
      </c>
      <c r="F505" s="133" t="s">
        <v>1077</v>
      </c>
      <c r="G505" s="134" t="s">
        <v>206</v>
      </c>
      <c r="H505" s="135">
        <v>288.97000000000003</v>
      </c>
      <c r="I505" s="136"/>
      <c r="J505" s="137">
        <f>ROUND(I505*H505,2)</f>
        <v>0</v>
      </c>
      <c r="K505" s="133" t="s">
        <v>165</v>
      </c>
      <c r="L505" s="31"/>
      <c r="M505" s="138" t="s">
        <v>3</v>
      </c>
      <c r="N505" s="139" t="s">
        <v>43</v>
      </c>
      <c r="P505" s="140">
        <f>O505*H505</f>
        <v>0</v>
      </c>
      <c r="Q505" s="140">
        <v>2.5000000000000001E-4</v>
      </c>
      <c r="R505" s="140">
        <f>Q505*H505</f>
        <v>7.2242500000000015E-2</v>
      </c>
      <c r="S505" s="140">
        <v>0</v>
      </c>
      <c r="T505" s="141">
        <f>S505*H505</f>
        <v>0</v>
      </c>
      <c r="AR505" s="142" t="s">
        <v>247</v>
      </c>
      <c r="AT505" s="142" t="s">
        <v>161</v>
      </c>
      <c r="AU505" s="142" t="s">
        <v>82</v>
      </c>
      <c r="AY505" s="16" t="s">
        <v>157</v>
      </c>
      <c r="BE505" s="143">
        <f>IF(N505="základní",J505,0)</f>
        <v>0</v>
      </c>
      <c r="BF505" s="143">
        <f>IF(N505="snížená",J505,0)</f>
        <v>0</v>
      </c>
      <c r="BG505" s="143">
        <f>IF(N505="zákl. přenesená",J505,0)</f>
        <v>0</v>
      </c>
      <c r="BH505" s="143">
        <f>IF(N505="sníž. přenesená",J505,0)</f>
        <v>0</v>
      </c>
      <c r="BI505" s="143">
        <f>IF(N505="nulová",J505,0)</f>
        <v>0</v>
      </c>
      <c r="BJ505" s="16" t="s">
        <v>80</v>
      </c>
      <c r="BK505" s="143">
        <f>ROUND(I505*H505,2)</f>
        <v>0</v>
      </c>
      <c r="BL505" s="16" t="s">
        <v>247</v>
      </c>
      <c r="BM505" s="142" t="s">
        <v>1078</v>
      </c>
    </row>
    <row r="506" spans="2:65" s="1" customFormat="1" ht="11.25">
      <c r="B506" s="31"/>
      <c r="D506" s="144" t="s">
        <v>168</v>
      </c>
      <c r="F506" s="145" t="s">
        <v>1079</v>
      </c>
      <c r="I506" s="146"/>
      <c r="L506" s="31"/>
      <c r="M506" s="147"/>
      <c r="T506" s="52"/>
      <c r="AT506" s="16" t="s">
        <v>168</v>
      </c>
      <c r="AU506" s="16" t="s">
        <v>82</v>
      </c>
    </row>
    <row r="507" spans="2:65" s="1" customFormat="1" ht="16.5" customHeight="1">
      <c r="B507" s="130"/>
      <c r="C507" s="131" t="s">
        <v>1080</v>
      </c>
      <c r="D507" s="131" t="s">
        <v>161</v>
      </c>
      <c r="E507" s="132" t="s">
        <v>1081</v>
      </c>
      <c r="F507" s="133" t="s">
        <v>1082</v>
      </c>
      <c r="G507" s="134" t="s">
        <v>206</v>
      </c>
      <c r="H507" s="135">
        <v>288.97000000000003</v>
      </c>
      <c r="I507" s="136"/>
      <c r="J507" s="137">
        <f>ROUND(I507*H507,2)</f>
        <v>0</v>
      </c>
      <c r="K507" s="133" t="s">
        <v>165</v>
      </c>
      <c r="L507" s="31"/>
      <c r="M507" s="138" t="s">
        <v>3</v>
      </c>
      <c r="N507" s="139" t="s">
        <v>43</v>
      </c>
      <c r="P507" s="140">
        <f>O507*H507</f>
        <v>0</v>
      </c>
      <c r="Q507" s="140">
        <v>3.8000000000000002E-4</v>
      </c>
      <c r="R507" s="140">
        <f>Q507*H507</f>
        <v>0.10980860000000002</v>
      </c>
      <c r="S507" s="140">
        <v>0</v>
      </c>
      <c r="T507" s="141">
        <f>S507*H507</f>
        <v>0</v>
      </c>
      <c r="AR507" s="142" t="s">
        <v>247</v>
      </c>
      <c r="AT507" s="142" t="s">
        <v>161</v>
      </c>
      <c r="AU507" s="142" t="s">
        <v>82</v>
      </c>
      <c r="AY507" s="16" t="s">
        <v>157</v>
      </c>
      <c r="BE507" s="143">
        <f>IF(N507="základní",J507,0)</f>
        <v>0</v>
      </c>
      <c r="BF507" s="143">
        <f>IF(N507="snížená",J507,0)</f>
        <v>0</v>
      </c>
      <c r="BG507" s="143">
        <f>IF(N507="zákl. přenesená",J507,0)</f>
        <v>0</v>
      </c>
      <c r="BH507" s="143">
        <f>IF(N507="sníž. přenesená",J507,0)</f>
        <v>0</v>
      </c>
      <c r="BI507" s="143">
        <f>IF(N507="nulová",J507,0)</f>
        <v>0</v>
      </c>
      <c r="BJ507" s="16" t="s">
        <v>80</v>
      </c>
      <c r="BK507" s="143">
        <f>ROUND(I507*H507,2)</f>
        <v>0</v>
      </c>
      <c r="BL507" s="16" t="s">
        <v>247</v>
      </c>
      <c r="BM507" s="142" t="s">
        <v>1083</v>
      </c>
    </row>
    <row r="508" spans="2:65" s="1" customFormat="1" ht="11.25">
      <c r="B508" s="31"/>
      <c r="D508" s="144" t="s">
        <v>168</v>
      </c>
      <c r="F508" s="145" t="s">
        <v>1084</v>
      </c>
      <c r="I508" s="146"/>
      <c r="L508" s="31"/>
      <c r="M508" s="147"/>
      <c r="T508" s="52"/>
      <c r="AT508" s="16" t="s">
        <v>168</v>
      </c>
      <c r="AU508" s="16" t="s">
        <v>82</v>
      </c>
    </row>
    <row r="509" spans="2:65" s="1" customFormat="1" ht="16.5" customHeight="1">
      <c r="B509" s="130"/>
      <c r="C509" s="327" t="s">
        <v>1085</v>
      </c>
      <c r="D509" s="327" t="s">
        <v>281</v>
      </c>
      <c r="E509" s="328" t="s">
        <v>1086</v>
      </c>
      <c r="F509" s="329" t="s">
        <v>1087</v>
      </c>
      <c r="G509" s="330" t="s">
        <v>1088</v>
      </c>
      <c r="H509" s="331">
        <v>288.97000000000003</v>
      </c>
      <c r="I509" s="332"/>
      <c r="J509" s="332">
        <f>ROUND(I509*H509,2)</f>
        <v>0</v>
      </c>
      <c r="K509" s="329" t="s">
        <v>165</v>
      </c>
      <c r="L509" s="174"/>
      <c r="M509" s="175" t="s">
        <v>3</v>
      </c>
      <c r="N509" s="176" t="s">
        <v>43</v>
      </c>
      <c r="P509" s="140">
        <f>O509*H509</f>
        <v>0</v>
      </c>
      <c r="Q509" s="140">
        <v>1E-3</v>
      </c>
      <c r="R509" s="140">
        <f>Q509*H509</f>
        <v>0.28897000000000006</v>
      </c>
      <c r="S509" s="140">
        <v>0</v>
      </c>
      <c r="T509" s="141">
        <f>S509*H509</f>
        <v>0</v>
      </c>
      <c r="AR509" s="142" t="s">
        <v>183</v>
      </c>
      <c r="AT509" s="142" t="s">
        <v>281</v>
      </c>
      <c r="AU509" s="142" t="s">
        <v>82</v>
      </c>
      <c r="AY509" s="16" t="s">
        <v>157</v>
      </c>
      <c r="BE509" s="143">
        <f>IF(N509="základní",J509,0)</f>
        <v>0</v>
      </c>
      <c r="BF509" s="143">
        <f>IF(N509="snížená",J509,0)</f>
        <v>0</v>
      </c>
      <c r="BG509" s="143">
        <f>IF(N509="zákl. přenesená",J509,0)</f>
        <v>0</v>
      </c>
      <c r="BH509" s="143">
        <f>IF(N509="sníž. přenesená",J509,0)</f>
        <v>0</v>
      </c>
      <c r="BI509" s="143">
        <f>IF(N509="nulová",J509,0)</f>
        <v>0</v>
      </c>
      <c r="BJ509" s="16" t="s">
        <v>80</v>
      </c>
      <c r="BK509" s="143">
        <f>ROUND(I509*H509,2)</f>
        <v>0</v>
      </c>
      <c r="BL509" s="16" t="s">
        <v>166</v>
      </c>
      <c r="BM509" s="142" t="s">
        <v>1089</v>
      </c>
    </row>
    <row r="510" spans="2:65" s="1" customFormat="1" ht="19.5">
      <c r="B510" s="31"/>
      <c r="C510" s="333"/>
      <c r="D510" s="334" t="s">
        <v>216</v>
      </c>
      <c r="E510" s="333"/>
      <c r="F510" s="335" t="s">
        <v>1090</v>
      </c>
      <c r="G510" s="333"/>
      <c r="H510" s="333"/>
      <c r="I510" s="336"/>
      <c r="J510" s="333"/>
      <c r="K510" s="333"/>
      <c r="L510" s="31"/>
      <c r="M510" s="147"/>
      <c r="T510" s="52"/>
      <c r="AT510" s="16" t="s">
        <v>216</v>
      </c>
      <c r="AU510" s="16" t="s">
        <v>82</v>
      </c>
    </row>
    <row r="511" spans="2:65" s="12" customFormat="1" ht="11.25">
      <c r="B511" s="148"/>
      <c r="C511" s="337"/>
      <c r="D511" s="334" t="s">
        <v>170</v>
      </c>
      <c r="E511" s="338" t="s">
        <v>3</v>
      </c>
      <c r="F511" s="339" t="s">
        <v>1091</v>
      </c>
      <c r="G511" s="337"/>
      <c r="H511" s="340">
        <v>288.97000000000003</v>
      </c>
      <c r="I511" s="341"/>
      <c r="J511" s="337"/>
      <c r="K511" s="337"/>
      <c r="L511" s="148"/>
      <c r="M511" s="154"/>
      <c r="T511" s="155"/>
      <c r="AT511" s="150" t="s">
        <v>170</v>
      </c>
      <c r="AU511" s="150" t="s">
        <v>82</v>
      </c>
      <c r="AV511" s="12" t="s">
        <v>82</v>
      </c>
      <c r="AW511" s="12" t="s">
        <v>32</v>
      </c>
      <c r="AX511" s="12" t="s">
        <v>80</v>
      </c>
      <c r="AY511" s="150" t="s">
        <v>157</v>
      </c>
    </row>
    <row r="512" spans="2:65" s="11" customFormat="1" ht="25.9" customHeight="1">
      <c r="B512" s="118"/>
      <c r="D512" s="119" t="s">
        <v>71</v>
      </c>
      <c r="E512" s="120" t="s">
        <v>281</v>
      </c>
      <c r="F512" s="120" t="s">
        <v>1092</v>
      </c>
      <c r="I512" s="121"/>
      <c r="J512" s="122">
        <f>BK512</f>
        <v>0</v>
      </c>
      <c r="L512" s="118"/>
      <c r="M512" s="123"/>
      <c r="P512" s="124">
        <f>P513</f>
        <v>0</v>
      </c>
      <c r="R512" s="124">
        <f>R513</f>
        <v>0</v>
      </c>
      <c r="T512" s="125">
        <f>T513</f>
        <v>0</v>
      </c>
      <c r="AR512" s="119" t="s">
        <v>174</v>
      </c>
      <c r="AT512" s="126" t="s">
        <v>71</v>
      </c>
      <c r="AU512" s="126" t="s">
        <v>72</v>
      </c>
      <c r="AY512" s="119" t="s">
        <v>157</v>
      </c>
      <c r="BK512" s="127">
        <f>BK513</f>
        <v>0</v>
      </c>
    </row>
    <row r="513" spans="2:65" s="11" customFormat="1" ht="22.9" customHeight="1">
      <c r="B513" s="118"/>
      <c r="D513" s="119" t="s">
        <v>71</v>
      </c>
      <c r="E513" s="128" t="s">
        <v>1093</v>
      </c>
      <c r="F513" s="128" t="s">
        <v>1094</v>
      </c>
      <c r="I513" s="121"/>
      <c r="J513" s="129">
        <f>BK513</f>
        <v>0</v>
      </c>
      <c r="L513" s="118"/>
      <c r="M513" s="123"/>
      <c r="P513" s="124">
        <f>SUM(P514:P518)</f>
        <v>0</v>
      </c>
      <c r="R513" s="124">
        <f>SUM(R514:R518)</f>
        <v>0</v>
      </c>
      <c r="T513" s="125">
        <f>SUM(T514:T518)</f>
        <v>0</v>
      </c>
      <c r="AR513" s="119" t="s">
        <v>174</v>
      </c>
      <c r="AT513" s="126" t="s">
        <v>71</v>
      </c>
      <c r="AU513" s="126" t="s">
        <v>80</v>
      </c>
      <c r="AY513" s="119" t="s">
        <v>157</v>
      </c>
      <c r="BK513" s="127">
        <f>SUM(BK514:BK518)</f>
        <v>0</v>
      </c>
    </row>
    <row r="514" spans="2:65" s="1" customFormat="1" ht="16.5" customHeight="1">
      <c r="B514" s="130"/>
      <c r="C514" s="131" t="s">
        <v>1095</v>
      </c>
      <c r="D514" s="131" t="s">
        <v>161</v>
      </c>
      <c r="E514" s="132" t="s">
        <v>1096</v>
      </c>
      <c r="F514" s="133" t="s">
        <v>1097</v>
      </c>
      <c r="G514" s="134" t="s">
        <v>495</v>
      </c>
      <c r="H514" s="135">
        <v>13</v>
      </c>
      <c r="I514" s="136"/>
      <c r="J514" s="137">
        <f>ROUND(I514*H514,2)</f>
        <v>0</v>
      </c>
      <c r="K514" s="133" t="s">
        <v>165</v>
      </c>
      <c r="L514" s="31"/>
      <c r="M514" s="138" t="s">
        <v>3</v>
      </c>
      <c r="N514" s="139" t="s">
        <v>43</v>
      </c>
      <c r="P514" s="140">
        <f>O514*H514</f>
        <v>0</v>
      </c>
      <c r="Q514" s="140">
        <v>0</v>
      </c>
      <c r="R514" s="140">
        <f>Q514*H514</f>
        <v>0</v>
      </c>
      <c r="S514" s="140">
        <v>0</v>
      </c>
      <c r="T514" s="141">
        <f>S514*H514</f>
        <v>0</v>
      </c>
      <c r="AR514" s="142" t="s">
        <v>624</v>
      </c>
      <c r="AT514" s="142" t="s">
        <v>161</v>
      </c>
      <c r="AU514" s="142" t="s">
        <v>82</v>
      </c>
      <c r="AY514" s="16" t="s">
        <v>157</v>
      </c>
      <c r="BE514" s="143">
        <f>IF(N514="základní",J514,0)</f>
        <v>0</v>
      </c>
      <c r="BF514" s="143">
        <f>IF(N514="snížená",J514,0)</f>
        <v>0</v>
      </c>
      <c r="BG514" s="143">
        <f>IF(N514="zákl. přenesená",J514,0)</f>
        <v>0</v>
      </c>
      <c r="BH514" s="143">
        <f>IF(N514="sníž. přenesená",J514,0)</f>
        <v>0</v>
      </c>
      <c r="BI514" s="143">
        <f>IF(N514="nulová",J514,0)</f>
        <v>0</v>
      </c>
      <c r="BJ514" s="16" t="s">
        <v>80</v>
      </c>
      <c r="BK514" s="143">
        <f>ROUND(I514*H514,2)</f>
        <v>0</v>
      </c>
      <c r="BL514" s="16" t="s">
        <v>624</v>
      </c>
      <c r="BM514" s="142" t="s">
        <v>1098</v>
      </c>
    </row>
    <row r="515" spans="2:65" s="1" customFormat="1" ht="11.25">
      <c r="B515" s="31"/>
      <c r="D515" s="144" t="s">
        <v>168</v>
      </c>
      <c r="F515" s="145" t="s">
        <v>1099</v>
      </c>
      <c r="I515" s="146"/>
      <c r="L515" s="31"/>
      <c r="M515" s="147"/>
      <c r="T515" s="52"/>
      <c r="AT515" s="16" t="s">
        <v>168</v>
      </c>
      <c r="AU515" s="16" t="s">
        <v>82</v>
      </c>
    </row>
    <row r="516" spans="2:65" s="1" customFormat="1" ht="19.5">
      <c r="B516" s="31"/>
      <c r="D516" s="149" t="s">
        <v>216</v>
      </c>
      <c r="F516" s="163" t="s">
        <v>1100</v>
      </c>
      <c r="I516" s="146"/>
      <c r="L516" s="31"/>
      <c r="M516" s="147"/>
      <c r="T516" s="52"/>
      <c r="AT516" s="16" t="s">
        <v>216</v>
      </c>
      <c r="AU516" s="16" t="s">
        <v>82</v>
      </c>
    </row>
    <row r="517" spans="2:65" s="1" customFormat="1" ht="16.5" customHeight="1">
      <c r="B517" s="130"/>
      <c r="C517" s="167" t="s">
        <v>1101</v>
      </c>
      <c r="D517" s="167" t="s">
        <v>281</v>
      </c>
      <c r="E517" s="168" t="s">
        <v>1102</v>
      </c>
      <c r="F517" s="169" t="s">
        <v>1103</v>
      </c>
      <c r="G517" s="170" t="s">
        <v>495</v>
      </c>
      <c r="H517" s="171">
        <v>13</v>
      </c>
      <c r="I517" s="172"/>
      <c r="J517" s="173">
        <f>ROUND(I517*H517,2)</f>
        <v>0</v>
      </c>
      <c r="K517" s="169" t="s">
        <v>165</v>
      </c>
      <c r="L517" s="174"/>
      <c r="M517" s="175" t="s">
        <v>3</v>
      </c>
      <c r="N517" s="176" t="s">
        <v>43</v>
      </c>
      <c r="P517" s="140">
        <f>O517*H517</f>
        <v>0</v>
      </c>
      <c r="Q517" s="140">
        <v>0</v>
      </c>
      <c r="R517" s="140">
        <f>Q517*H517</f>
        <v>0</v>
      </c>
      <c r="S517" s="140">
        <v>0</v>
      </c>
      <c r="T517" s="141">
        <f>S517*H517</f>
        <v>0</v>
      </c>
      <c r="AR517" s="142" t="s">
        <v>968</v>
      </c>
      <c r="AT517" s="142" t="s">
        <v>281</v>
      </c>
      <c r="AU517" s="142" t="s">
        <v>82</v>
      </c>
      <c r="AY517" s="16" t="s">
        <v>157</v>
      </c>
      <c r="BE517" s="143">
        <f>IF(N517="základní",J517,0)</f>
        <v>0</v>
      </c>
      <c r="BF517" s="143">
        <f>IF(N517="snížená",J517,0)</f>
        <v>0</v>
      </c>
      <c r="BG517" s="143">
        <f>IF(N517="zákl. přenesená",J517,0)</f>
        <v>0</v>
      </c>
      <c r="BH517" s="143">
        <f>IF(N517="sníž. přenesená",J517,0)</f>
        <v>0</v>
      </c>
      <c r="BI517" s="143">
        <f>IF(N517="nulová",J517,0)</f>
        <v>0</v>
      </c>
      <c r="BJ517" s="16" t="s">
        <v>80</v>
      </c>
      <c r="BK517" s="143">
        <f>ROUND(I517*H517,2)</f>
        <v>0</v>
      </c>
      <c r="BL517" s="16" t="s">
        <v>968</v>
      </c>
      <c r="BM517" s="142" t="s">
        <v>1104</v>
      </c>
    </row>
    <row r="518" spans="2:65" s="1" customFormat="1" ht="19.5">
      <c r="B518" s="31"/>
      <c r="D518" s="149" t="s">
        <v>216</v>
      </c>
      <c r="F518" s="163" t="s">
        <v>1100</v>
      </c>
      <c r="I518" s="146"/>
      <c r="L518" s="31"/>
      <c r="M518" s="177"/>
      <c r="N518" s="178"/>
      <c r="O518" s="178"/>
      <c r="P518" s="178"/>
      <c r="Q518" s="178"/>
      <c r="R518" s="178"/>
      <c r="S518" s="178"/>
      <c r="T518" s="179"/>
      <c r="AT518" s="16" t="s">
        <v>216</v>
      </c>
      <c r="AU518" s="16" t="s">
        <v>82</v>
      </c>
    </row>
    <row r="519" spans="2:65" s="1" customFormat="1" ht="6.95" customHeight="1">
      <c r="B519" s="40"/>
      <c r="C519" s="41"/>
      <c r="D519" s="41"/>
      <c r="E519" s="41"/>
      <c r="F519" s="41"/>
      <c r="G519" s="41"/>
      <c r="H519" s="41"/>
      <c r="I519" s="41"/>
      <c r="J519" s="41"/>
      <c r="K519" s="41"/>
      <c r="L519" s="31"/>
    </row>
  </sheetData>
  <autoFilter ref="C95:K518" xr:uid="{00000000-0009-0000-0000-000002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200-000000000000}"/>
    <hyperlink ref="F102" r:id="rId2" xr:uid="{00000000-0004-0000-0200-000001000000}"/>
    <hyperlink ref="F105" r:id="rId3" xr:uid="{00000000-0004-0000-0200-000002000000}"/>
    <hyperlink ref="F111" r:id="rId4" xr:uid="{00000000-0004-0000-0200-000003000000}"/>
    <hyperlink ref="F113" r:id="rId5" xr:uid="{00000000-0004-0000-0200-000004000000}"/>
    <hyperlink ref="F115" r:id="rId6" xr:uid="{00000000-0004-0000-0200-000005000000}"/>
    <hyperlink ref="F117" r:id="rId7" xr:uid="{00000000-0004-0000-0200-000006000000}"/>
    <hyperlink ref="F124" r:id="rId8" xr:uid="{00000000-0004-0000-0200-000007000000}"/>
    <hyperlink ref="F128" r:id="rId9" xr:uid="{00000000-0004-0000-0200-000008000000}"/>
    <hyperlink ref="F135" r:id="rId10" xr:uid="{00000000-0004-0000-0200-000009000000}"/>
    <hyperlink ref="F141" r:id="rId11" xr:uid="{00000000-0004-0000-0200-00000A000000}"/>
    <hyperlink ref="F148" r:id="rId12" xr:uid="{00000000-0004-0000-0200-00000B000000}"/>
    <hyperlink ref="F151" r:id="rId13" xr:uid="{00000000-0004-0000-0200-00000C000000}"/>
    <hyperlink ref="F154" r:id="rId14" xr:uid="{00000000-0004-0000-0200-00000D000000}"/>
    <hyperlink ref="F156" r:id="rId15" xr:uid="{00000000-0004-0000-0200-00000E000000}"/>
    <hyperlink ref="F159" r:id="rId16" xr:uid="{00000000-0004-0000-0200-00000F000000}"/>
    <hyperlink ref="F163" r:id="rId17" xr:uid="{00000000-0004-0000-0200-000010000000}"/>
    <hyperlink ref="F166" r:id="rId18" xr:uid="{00000000-0004-0000-0200-000011000000}"/>
    <hyperlink ref="F169" r:id="rId19" xr:uid="{00000000-0004-0000-0200-000012000000}"/>
    <hyperlink ref="F171" r:id="rId20" xr:uid="{00000000-0004-0000-0200-000013000000}"/>
    <hyperlink ref="F174" r:id="rId21" xr:uid="{00000000-0004-0000-0200-000014000000}"/>
    <hyperlink ref="F177" r:id="rId22" xr:uid="{00000000-0004-0000-0200-000015000000}"/>
    <hyperlink ref="F180" r:id="rId23" xr:uid="{00000000-0004-0000-0200-000016000000}"/>
    <hyperlink ref="F182" r:id="rId24" xr:uid="{00000000-0004-0000-0200-000017000000}"/>
    <hyperlink ref="F185" r:id="rId25" xr:uid="{00000000-0004-0000-0200-000018000000}"/>
    <hyperlink ref="F188" r:id="rId26" xr:uid="{00000000-0004-0000-0200-000019000000}"/>
    <hyperlink ref="F193" r:id="rId27" xr:uid="{00000000-0004-0000-0200-00001A000000}"/>
    <hyperlink ref="F196" r:id="rId28" xr:uid="{00000000-0004-0000-0200-00001B000000}"/>
    <hyperlink ref="F199" r:id="rId29" xr:uid="{00000000-0004-0000-0200-00001C000000}"/>
    <hyperlink ref="F201" r:id="rId30" xr:uid="{00000000-0004-0000-0200-00001D000000}"/>
    <hyperlink ref="F204" r:id="rId31" xr:uid="{00000000-0004-0000-0200-00001E000000}"/>
    <hyperlink ref="F208" r:id="rId32" xr:uid="{00000000-0004-0000-0200-00001F000000}"/>
    <hyperlink ref="F211" r:id="rId33" xr:uid="{00000000-0004-0000-0200-000020000000}"/>
    <hyperlink ref="F215" r:id="rId34" xr:uid="{00000000-0004-0000-0200-000021000000}"/>
    <hyperlink ref="F218" r:id="rId35" xr:uid="{00000000-0004-0000-0200-000022000000}"/>
    <hyperlink ref="F221" r:id="rId36" xr:uid="{00000000-0004-0000-0200-000023000000}"/>
    <hyperlink ref="F223" r:id="rId37" xr:uid="{00000000-0004-0000-0200-000024000000}"/>
    <hyperlink ref="F227" r:id="rId38" xr:uid="{00000000-0004-0000-0200-000025000000}"/>
    <hyperlink ref="F231" r:id="rId39" xr:uid="{00000000-0004-0000-0200-000026000000}"/>
    <hyperlink ref="F234" r:id="rId40" xr:uid="{00000000-0004-0000-0200-000027000000}"/>
    <hyperlink ref="F237" r:id="rId41" xr:uid="{00000000-0004-0000-0200-000028000000}"/>
    <hyperlink ref="F239" r:id="rId42" xr:uid="{00000000-0004-0000-0200-000029000000}"/>
    <hyperlink ref="F242" r:id="rId43" xr:uid="{00000000-0004-0000-0200-00002A000000}"/>
    <hyperlink ref="F244" r:id="rId44" xr:uid="{00000000-0004-0000-0200-00002B000000}"/>
    <hyperlink ref="F247" r:id="rId45" xr:uid="{00000000-0004-0000-0200-00002C000000}"/>
    <hyperlink ref="F252" r:id="rId46" xr:uid="{00000000-0004-0000-0200-00002D000000}"/>
    <hyperlink ref="F255" r:id="rId47" xr:uid="{00000000-0004-0000-0200-00002E000000}"/>
    <hyperlink ref="F257" r:id="rId48" xr:uid="{00000000-0004-0000-0200-00002F000000}"/>
    <hyperlink ref="F259" r:id="rId49" xr:uid="{00000000-0004-0000-0200-000030000000}"/>
    <hyperlink ref="F261" r:id="rId50" xr:uid="{00000000-0004-0000-0200-000031000000}"/>
    <hyperlink ref="F264" r:id="rId51" xr:uid="{00000000-0004-0000-0200-000032000000}"/>
    <hyperlink ref="F267" r:id="rId52" xr:uid="{00000000-0004-0000-0200-000033000000}"/>
    <hyperlink ref="F269" r:id="rId53" xr:uid="{00000000-0004-0000-0200-000034000000}"/>
    <hyperlink ref="F272" r:id="rId54" xr:uid="{00000000-0004-0000-0200-000035000000}"/>
    <hyperlink ref="F275" r:id="rId55" xr:uid="{00000000-0004-0000-0200-000036000000}"/>
    <hyperlink ref="F277" r:id="rId56" xr:uid="{00000000-0004-0000-0200-000037000000}"/>
    <hyperlink ref="F279" r:id="rId57" xr:uid="{00000000-0004-0000-0200-000038000000}"/>
    <hyperlink ref="F282" r:id="rId58" xr:uid="{00000000-0004-0000-0200-000039000000}"/>
    <hyperlink ref="F285" r:id="rId59" xr:uid="{00000000-0004-0000-0200-00003A000000}"/>
    <hyperlink ref="F288" r:id="rId60" xr:uid="{00000000-0004-0000-0200-00003B000000}"/>
    <hyperlink ref="F291" r:id="rId61" xr:uid="{00000000-0004-0000-0200-00003C000000}"/>
    <hyperlink ref="F294" r:id="rId62" xr:uid="{00000000-0004-0000-0200-00003D000000}"/>
    <hyperlink ref="F296" r:id="rId63" xr:uid="{00000000-0004-0000-0200-00003E000000}"/>
    <hyperlink ref="F299" r:id="rId64" xr:uid="{00000000-0004-0000-0200-00003F000000}"/>
    <hyperlink ref="F302" r:id="rId65" xr:uid="{00000000-0004-0000-0200-000040000000}"/>
    <hyperlink ref="F305" r:id="rId66" xr:uid="{00000000-0004-0000-0200-000041000000}"/>
    <hyperlink ref="F308" r:id="rId67" xr:uid="{00000000-0004-0000-0200-000042000000}"/>
    <hyperlink ref="F315" r:id="rId68" xr:uid="{00000000-0004-0000-0200-000043000000}"/>
    <hyperlink ref="F320" r:id="rId69" xr:uid="{00000000-0004-0000-0200-000044000000}"/>
    <hyperlink ref="F323" r:id="rId70" xr:uid="{00000000-0004-0000-0200-000045000000}"/>
    <hyperlink ref="F329" r:id="rId71" xr:uid="{00000000-0004-0000-0200-000046000000}"/>
    <hyperlink ref="F333" r:id="rId72" xr:uid="{00000000-0004-0000-0200-000047000000}"/>
    <hyperlink ref="F336" r:id="rId73" xr:uid="{00000000-0004-0000-0200-000048000000}"/>
    <hyperlink ref="F338" r:id="rId74" xr:uid="{00000000-0004-0000-0200-000049000000}"/>
    <hyperlink ref="F340" r:id="rId75" xr:uid="{00000000-0004-0000-0200-00004A000000}"/>
    <hyperlink ref="F343" r:id="rId76" xr:uid="{00000000-0004-0000-0200-00004B000000}"/>
    <hyperlink ref="F346" r:id="rId77" xr:uid="{00000000-0004-0000-0200-00004C000000}"/>
    <hyperlink ref="F348" r:id="rId78" xr:uid="{00000000-0004-0000-0200-00004D000000}"/>
    <hyperlink ref="F351" r:id="rId79" xr:uid="{00000000-0004-0000-0200-00004E000000}"/>
    <hyperlink ref="F354" r:id="rId80" xr:uid="{00000000-0004-0000-0200-00004F000000}"/>
    <hyperlink ref="F356" r:id="rId81" xr:uid="{00000000-0004-0000-0200-000050000000}"/>
    <hyperlink ref="F358" r:id="rId82" xr:uid="{00000000-0004-0000-0200-000051000000}"/>
    <hyperlink ref="F360" r:id="rId83" xr:uid="{00000000-0004-0000-0200-000052000000}"/>
    <hyperlink ref="F362" r:id="rId84" xr:uid="{00000000-0004-0000-0200-000053000000}"/>
    <hyperlink ref="F364" r:id="rId85" xr:uid="{00000000-0004-0000-0200-000054000000}"/>
    <hyperlink ref="F368" r:id="rId86" xr:uid="{00000000-0004-0000-0200-000055000000}"/>
    <hyperlink ref="F371" r:id="rId87" xr:uid="{00000000-0004-0000-0200-000056000000}"/>
    <hyperlink ref="F374" r:id="rId88" xr:uid="{00000000-0004-0000-0200-000057000000}"/>
    <hyperlink ref="F377" r:id="rId89" xr:uid="{00000000-0004-0000-0200-000058000000}"/>
    <hyperlink ref="F380" r:id="rId90" xr:uid="{00000000-0004-0000-0200-000059000000}"/>
    <hyperlink ref="F383" r:id="rId91" xr:uid="{00000000-0004-0000-0200-00005A000000}"/>
    <hyperlink ref="F386" r:id="rId92" xr:uid="{00000000-0004-0000-0200-00005B000000}"/>
    <hyperlink ref="F391" r:id="rId93" xr:uid="{00000000-0004-0000-0200-00005C000000}"/>
    <hyperlink ref="F394" r:id="rId94" xr:uid="{00000000-0004-0000-0200-00005D000000}"/>
    <hyperlink ref="F399" r:id="rId95" xr:uid="{00000000-0004-0000-0200-00005E000000}"/>
    <hyperlink ref="F415" r:id="rId96" xr:uid="{00000000-0004-0000-0200-00005F000000}"/>
    <hyperlink ref="F417" r:id="rId97" xr:uid="{00000000-0004-0000-0200-000060000000}"/>
    <hyperlink ref="F421" r:id="rId98" xr:uid="{00000000-0004-0000-0200-000061000000}"/>
    <hyperlink ref="F425" r:id="rId99" xr:uid="{00000000-0004-0000-0200-000062000000}"/>
    <hyperlink ref="F432" r:id="rId100" xr:uid="{00000000-0004-0000-0200-000063000000}"/>
    <hyperlink ref="F435" r:id="rId101" xr:uid="{00000000-0004-0000-0200-000064000000}"/>
    <hyperlink ref="F439" r:id="rId102" xr:uid="{00000000-0004-0000-0200-000065000000}"/>
    <hyperlink ref="F444" r:id="rId103" xr:uid="{00000000-0004-0000-0200-000066000000}"/>
    <hyperlink ref="F448" r:id="rId104" xr:uid="{00000000-0004-0000-0200-000067000000}"/>
    <hyperlink ref="F454" r:id="rId105" xr:uid="{00000000-0004-0000-0200-000068000000}"/>
    <hyperlink ref="F456" r:id="rId106" xr:uid="{00000000-0004-0000-0200-000069000000}"/>
    <hyperlink ref="F458" r:id="rId107" xr:uid="{00000000-0004-0000-0200-00006A000000}"/>
    <hyperlink ref="F461" r:id="rId108" xr:uid="{00000000-0004-0000-0200-00006B000000}"/>
    <hyperlink ref="F463" r:id="rId109" xr:uid="{00000000-0004-0000-0200-00006C000000}"/>
    <hyperlink ref="F468" r:id="rId110" xr:uid="{00000000-0004-0000-0200-00006D000000}"/>
    <hyperlink ref="F471" r:id="rId111" xr:uid="{00000000-0004-0000-0200-00006E000000}"/>
    <hyperlink ref="F474" r:id="rId112" xr:uid="{00000000-0004-0000-0200-00006F000000}"/>
    <hyperlink ref="F480" r:id="rId113" xr:uid="{00000000-0004-0000-0200-000070000000}"/>
    <hyperlink ref="F485" r:id="rId114" xr:uid="{00000000-0004-0000-0200-000071000000}"/>
    <hyperlink ref="F488" r:id="rId115" xr:uid="{00000000-0004-0000-0200-000072000000}"/>
    <hyperlink ref="F493" r:id="rId116" xr:uid="{00000000-0004-0000-0200-000073000000}"/>
    <hyperlink ref="F498" r:id="rId117" xr:uid="{00000000-0004-0000-0200-000074000000}"/>
    <hyperlink ref="F504" r:id="rId118" xr:uid="{00000000-0004-0000-0200-000075000000}"/>
    <hyperlink ref="F506" r:id="rId119" xr:uid="{00000000-0004-0000-0200-000076000000}"/>
    <hyperlink ref="F508" r:id="rId120" xr:uid="{00000000-0004-0000-0200-000077000000}"/>
    <hyperlink ref="F515" r:id="rId121" xr:uid="{00000000-0004-0000-0200-00007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88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s="1" customFormat="1" ht="12" customHeight="1">
      <c r="B8" s="31"/>
      <c r="D8" s="26" t="s">
        <v>130</v>
      </c>
      <c r="L8" s="31"/>
    </row>
    <row r="9" spans="2:46" s="1" customFormat="1" ht="16.5" customHeight="1">
      <c r="B9" s="31"/>
      <c r="E9" s="278" t="s">
        <v>1105</v>
      </c>
      <c r="F9" s="317"/>
      <c r="G9" s="317"/>
      <c r="H9" s="31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15. 5. 2024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8" t="str">
        <f>'Rekapitulace stavby'!E14</f>
        <v>Vyplň údaj</v>
      </c>
      <c r="F18" s="284"/>
      <c r="G18" s="284"/>
      <c r="H18" s="28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26" t="s">
        <v>28</v>
      </c>
      <c r="J24" s="24" t="s">
        <v>3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47.25" customHeight="1">
      <c r="B27" s="90"/>
      <c r="E27" s="289" t="s">
        <v>37</v>
      </c>
      <c r="F27" s="289"/>
      <c r="G27" s="289"/>
      <c r="H27" s="289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38</v>
      </c>
      <c r="J30" s="62">
        <f>ROUND(J81,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1" t="s">
        <v>42</v>
      </c>
      <c r="E33" s="26" t="s">
        <v>43</v>
      </c>
      <c r="F33" s="82">
        <f>ROUND((SUM(BE81:BE102)),  2)</f>
        <v>0</v>
      </c>
      <c r="I33" s="92">
        <v>0.21</v>
      </c>
      <c r="J33" s="82">
        <f>ROUND(((SUM(BE81:BE102))*I33),  2)</f>
        <v>0</v>
      </c>
      <c r="L33" s="31"/>
    </row>
    <row r="34" spans="2:12" s="1" customFormat="1" ht="14.45" customHeight="1">
      <c r="B34" s="31"/>
      <c r="E34" s="26" t="s">
        <v>44</v>
      </c>
      <c r="F34" s="82">
        <f>ROUND((SUM(BF81:BF102)),  2)</f>
        <v>0</v>
      </c>
      <c r="I34" s="92">
        <v>0.12</v>
      </c>
      <c r="J34" s="82">
        <f>ROUND(((SUM(BF81:BF102))*I34),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82">
        <f>ROUND((SUM(BG81:BG102)),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82">
        <f>ROUND((SUM(BH81:BH102)),  2)</f>
        <v>0</v>
      </c>
      <c r="I36" s="92">
        <v>0.12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ROUND((SUM(BI81:BI102)),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3"/>
      <c r="F39" s="53"/>
      <c r="G39" s="95" t="s">
        <v>49</v>
      </c>
      <c r="H39" s="96" t="s">
        <v>50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132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15" t="str">
        <f>E7</f>
        <v>Rekonstrukce venkovního bazénu</v>
      </c>
      <c r="F48" s="316"/>
      <c r="G48" s="316"/>
      <c r="H48" s="316"/>
      <c r="L48" s="31"/>
    </row>
    <row r="49" spans="2:47" s="1" customFormat="1" ht="12" customHeight="1">
      <c r="B49" s="31"/>
      <c r="C49" s="26" t="s">
        <v>130</v>
      </c>
      <c r="L49" s="31"/>
    </row>
    <row r="50" spans="2:47" s="1" customFormat="1" ht="16.5" customHeight="1">
      <c r="B50" s="31"/>
      <c r="E50" s="278" t="str">
        <f>E9</f>
        <v>03 - Dlažba</v>
      </c>
      <c r="F50" s="317"/>
      <c r="G50" s="317"/>
      <c r="H50" s="317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Nový Jičín</v>
      </c>
      <c r="I52" s="26" t="s">
        <v>23</v>
      </c>
      <c r="J52" s="48" t="str">
        <f>IF(J12="","",J12)</f>
        <v>15. 5. 2024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26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>MP Pro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133</v>
      </c>
      <c r="D57" s="93"/>
      <c r="E57" s="93"/>
      <c r="F57" s="93"/>
      <c r="G57" s="93"/>
      <c r="H57" s="93"/>
      <c r="I57" s="93"/>
      <c r="J57" s="100" t="s">
        <v>134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70</v>
      </c>
      <c r="J59" s="62">
        <f>J81</f>
        <v>0</v>
      </c>
      <c r="L59" s="31"/>
      <c r="AU59" s="16" t="s">
        <v>135</v>
      </c>
    </row>
    <row r="60" spans="2:47" s="8" customFormat="1" ht="24.95" customHeight="1">
      <c r="B60" s="102"/>
      <c r="D60" s="103" t="s">
        <v>136</v>
      </c>
      <c r="E60" s="104"/>
      <c r="F60" s="104"/>
      <c r="G60" s="104"/>
      <c r="H60" s="104"/>
      <c r="I60" s="104"/>
      <c r="J60" s="105">
        <f>J82</f>
        <v>0</v>
      </c>
      <c r="L60" s="102"/>
    </row>
    <row r="61" spans="2:47" s="9" customFormat="1" ht="19.899999999999999" customHeight="1">
      <c r="B61" s="106"/>
      <c r="D61" s="107" t="s">
        <v>137</v>
      </c>
      <c r="E61" s="108"/>
      <c r="F61" s="108"/>
      <c r="G61" s="108"/>
      <c r="H61" s="108"/>
      <c r="I61" s="108"/>
      <c r="J61" s="109">
        <f>J83</f>
        <v>0</v>
      </c>
      <c r="L61" s="106"/>
    </row>
    <row r="62" spans="2:47" s="1" customFormat="1" ht="21.75" customHeight="1">
      <c r="B62" s="31"/>
      <c r="L62" s="31"/>
    </row>
    <row r="63" spans="2:47" s="1" customFormat="1" ht="6.95" customHeight="1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31"/>
    </row>
    <row r="67" spans="2:20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1"/>
    </row>
    <row r="68" spans="2:20" s="1" customFormat="1" ht="24.95" customHeight="1">
      <c r="B68" s="31"/>
      <c r="C68" s="20" t="s">
        <v>142</v>
      </c>
      <c r="L68" s="31"/>
    </row>
    <row r="69" spans="2:20" s="1" customFormat="1" ht="6.95" customHeight="1">
      <c r="B69" s="31"/>
      <c r="L69" s="31"/>
    </row>
    <row r="70" spans="2:20" s="1" customFormat="1" ht="12" customHeight="1">
      <c r="B70" s="31"/>
      <c r="C70" s="26" t="s">
        <v>17</v>
      </c>
      <c r="L70" s="31"/>
    </row>
    <row r="71" spans="2:20" s="1" customFormat="1" ht="16.5" customHeight="1">
      <c r="B71" s="31"/>
      <c r="E71" s="315" t="str">
        <f>E7</f>
        <v>Rekonstrukce venkovního bazénu</v>
      </c>
      <c r="F71" s="316"/>
      <c r="G71" s="316"/>
      <c r="H71" s="316"/>
      <c r="L71" s="31"/>
    </row>
    <row r="72" spans="2:20" s="1" customFormat="1" ht="12" customHeight="1">
      <c r="B72" s="31"/>
      <c r="C72" s="26" t="s">
        <v>130</v>
      </c>
      <c r="L72" s="31"/>
    </row>
    <row r="73" spans="2:20" s="1" customFormat="1" ht="16.5" customHeight="1">
      <c r="B73" s="31"/>
      <c r="E73" s="278" t="str">
        <f>E9</f>
        <v>03 - Dlažba</v>
      </c>
      <c r="F73" s="317"/>
      <c r="G73" s="317"/>
      <c r="H73" s="317"/>
      <c r="L73" s="31"/>
    </row>
    <row r="74" spans="2:20" s="1" customFormat="1" ht="6.95" customHeight="1">
      <c r="B74" s="31"/>
      <c r="L74" s="31"/>
    </row>
    <row r="75" spans="2:20" s="1" customFormat="1" ht="12" customHeight="1">
      <c r="B75" s="31"/>
      <c r="C75" s="26" t="s">
        <v>21</v>
      </c>
      <c r="F75" s="24" t="str">
        <f>F12</f>
        <v>Nový Jičín</v>
      </c>
      <c r="I75" s="26" t="s">
        <v>23</v>
      </c>
      <c r="J75" s="48" t="str">
        <f>IF(J12="","",J12)</f>
        <v>15. 5. 2024</v>
      </c>
      <c r="L75" s="31"/>
    </row>
    <row r="76" spans="2:20" s="1" customFormat="1" ht="6.95" customHeight="1">
      <c r="B76" s="31"/>
      <c r="L76" s="31"/>
    </row>
    <row r="77" spans="2:20" s="1" customFormat="1" ht="15.2" customHeight="1">
      <c r="B77" s="31"/>
      <c r="C77" s="26" t="s">
        <v>25</v>
      </c>
      <c r="F77" s="24" t="str">
        <f>E15</f>
        <v xml:space="preserve"> </v>
      </c>
      <c r="I77" s="26" t="s">
        <v>31</v>
      </c>
      <c r="J77" s="29" t="str">
        <f>E21</f>
        <v xml:space="preserve"> </v>
      </c>
      <c r="L77" s="31"/>
    </row>
    <row r="78" spans="2:20" s="1" customFormat="1" ht="15.2" customHeight="1">
      <c r="B78" s="31"/>
      <c r="C78" s="26" t="s">
        <v>29</v>
      </c>
      <c r="F78" s="24" t="str">
        <f>IF(E18="","",E18)</f>
        <v>Vyplň údaj</v>
      </c>
      <c r="I78" s="26" t="s">
        <v>33</v>
      </c>
      <c r="J78" s="29" t="str">
        <f>E24</f>
        <v>MP Pro s.r.o.</v>
      </c>
      <c r="L78" s="31"/>
    </row>
    <row r="79" spans="2:20" s="1" customFormat="1" ht="10.35" customHeight="1">
      <c r="B79" s="31"/>
      <c r="L79" s="31"/>
    </row>
    <row r="80" spans="2:20" s="10" customFormat="1" ht="29.25" customHeight="1">
      <c r="B80" s="110"/>
      <c r="C80" s="111" t="s">
        <v>143</v>
      </c>
      <c r="D80" s="112" t="s">
        <v>57</v>
      </c>
      <c r="E80" s="112" t="s">
        <v>53</v>
      </c>
      <c r="F80" s="112" t="s">
        <v>54</v>
      </c>
      <c r="G80" s="112" t="s">
        <v>144</v>
      </c>
      <c r="H80" s="112" t="s">
        <v>145</v>
      </c>
      <c r="I80" s="112" t="s">
        <v>146</v>
      </c>
      <c r="J80" s="112" t="s">
        <v>134</v>
      </c>
      <c r="K80" s="113" t="s">
        <v>147</v>
      </c>
      <c r="L80" s="110"/>
      <c r="M80" s="55" t="s">
        <v>3</v>
      </c>
      <c r="N80" s="56" t="s">
        <v>42</v>
      </c>
      <c r="O80" s="56" t="s">
        <v>148</v>
      </c>
      <c r="P80" s="56" t="s">
        <v>149</v>
      </c>
      <c r="Q80" s="56" t="s">
        <v>150</v>
      </c>
      <c r="R80" s="56" t="s">
        <v>151</v>
      </c>
      <c r="S80" s="56" t="s">
        <v>152</v>
      </c>
      <c r="T80" s="57" t="s">
        <v>153</v>
      </c>
    </row>
    <row r="81" spans="2:65" s="1" customFormat="1" ht="22.9" customHeight="1">
      <c r="B81" s="31"/>
      <c r="C81" s="60" t="s">
        <v>154</v>
      </c>
      <c r="J81" s="114">
        <f>BK81</f>
        <v>0</v>
      </c>
      <c r="L81" s="31"/>
      <c r="M81" s="58"/>
      <c r="N81" s="49"/>
      <c r="O81" s="49"/>
      <c r="P81" s="115">
        <f>P82</f>
        <v>0</v>
      </c>
      <c r="Q81" s="49"/>
      <c r="R81" s="115">
        <f>R82</f>
        <v>1.6512</v>
      </c>
      <c r="S81" s="49"/>
      <c r="T81" s="116">
        <f>T82</f>
        <v>0</v>
      </c>
      <c r="AT81" s="16" t="s">
        <v>71</v>
      </c>
      <c r="AU81" s="16" t="s">
        <v>135</v>
      </c>
      <c r="BK81" s="117">
        <f>BK82</f>
        <v>0</v>
      </c>
    </row>
    <row r="82" spans="2:65" s="11" customFormat="1" ht="25.9" customHeight="1">
      <c r="B82" s="118"/>
      <c r="D82" s="119" t="s">
        <v>71</v>
      </c>
      <c r="E82" s="120" t="s">
        <v>155</v>
      </c>
      <c r="F82" s="120" t="s">
        <v>156</v>
      </c>
      <c r="I82" s="121"/>
      <c r="J82" s="122">
        <f>BK82</f>
        <v>0</v>
      </c>
      <c r="L82" s="118"/>
      <c r="M82" s="123"/>
      <c r="P82" s="124">
        <f>P83</f>
        <v>0</v>
      </c>
      <c r="R82" s="124">
        <f>R83</f>
        <v>1.6512</v>
      </c>
      <c r="T82" s="125">
        <f>T83</f>
        <v>0</v>
      </c>
      <c r="AR82" s="119" t="s">
        <v>80</v>
      </c>
      <c r="AT82" s="126" t="s">
        <v>71</v>
      </c>
      <c r="AU82" s="126" t="s">
        <v>72</v>
      </c>
      <c r="AY82" s="119" t="s">
        <v>157</v>
      </c>
      <c r="BK82" s="127">
        <f>BK83</f>
        <v>0</v>
      </c>
    </row>
    <row r="83" spans="2:65" s="11" customFormat="1" ht="22.9" customHeight="1">
      <c r="B83" s="118"/>
      <c r="D83" s="119" t="s">
        <v>71</v>
      </c>
      <c r="E83" s="128" t="s">
        <v>158</v>
      </c>
      <c r="F83" s="128" t="s">
        <v>159</v>
      </c>
      <c r="I83" s="121"/>
      <c r="J83" s="129">
        <f>BK83</f>
        <v>0</v>
      </c>
      <c r="L83" s="118"/>
      <c r="M83" s="123"/>
      <c r="P83" s="124">
        <f>SUM(P84:P102)</f>
        <v>0</v>
      </c>
      <c r="R83" s="124">
        <f>SUM(R84:R102)</f>
        <v>1.6512</v>
      </c>
      <c r="T83" s="125">
        <f>SUM(T84:T102)</f>
        <v>0</v>
      </c>
      <c r="AR83" s="119" t="s">
        <v>80</v>
      </c>
      <c r="AT83" s="126" t="s">
        <v>71</v>
      </c>
      <c r="AU83" s="126" t="s">
        <v>80</v>
      </c>
      <c r="AY83" s="119" t="s">
        <v>157</v>
      </c>
      <c r="BK83" s="127">
        <f>SUM(BK84:BK102)</f>
        <v>0</v>
      </c>
    </row>
    <row r="84" spans="2:65" s="1" customFormat="1" ht="24.2" customHeight="1">
      <c r="B84" s="130"/>
      <c r="C84" s="131" t="s">
        <v>80</v>
      </c>
      <c r="D84" s="131" t="s">
        <v>161</v>
      </c>
      <c r="E84" s="132" t="s">
        <v>1106</v>
      </c>
      <c r="F84" s="133" t="s">
        <v>1107</v>
      </c>
      <c r="G84" s="134" t="s">
        <v>206</v>
      </c>
      <c r="H84" s="135">
        <v>1032</v>
      </c>
      <c r="I84" s="136"/>
      <c r="J84" s="137">
        <f>ROUND(I84*H84,2)</f>
        <v>0</v>
      </c>
      <c r="K84" s="133" t="s">
        <v>165</v>
      </c>
      <c r="L84" s="31"/>
      <c r="M84" s="138" t="s">
        <v>3</v>
      </c>
      <c r="N84" s="139" t="s">
        <v>43</v>
      </c>
      <c r="P84" s="140">
        <f>O84*H84</f>
        <v>0</v>
      </c>
      <c r="Q84" s="140">
        <v>1.6000000000000001E-3</v>
      </c>
      <c r="R84" s="140">
        <f>Q84*H84</f>
        <v>1.6512</v>
      </c>
      <c r="S84" s="140">
        <v>0</v>
      </c>
      <c r="T84" s="141">
        <f>S84*H84</f>
        <v>0</v>
      </c>
      <c r="AR84" s="142" t="s">
        <v>166</v>
      </c>
      <c r="AT84" s="142" t="s">
        <v>161</v>
      </c>
      <c r="AU84" s="142" t="s">
        <v>82</v>
      </c>
      <c r="AY84" s="16" t="s">
        <v>157</v>
      </c>
      <c r="BE84" s="143">
        <f>IF(N84="základní",J84,0)</f>
        <v>0</v>
      </c>
      <c r="BF84" s="143">
        <f>IF(N84="snížená",J84,0)</f>
        <v>0</v>
      </c>
      <c r="BG84" s="143">
        <f>IF(N84="zákl. přenesená",J84,0)</f>
        <v>0</v>
      </c>
      <c r="BH84" s="143">
        <f>IF(N84="sníž. přenesená",J84,0)</f>
        <v>0</v>
      </c>
      <c r="BI84" s="143">
        <f>IF(N84="nulová",J84,0)</f>
        <v>0</v>
      </c>
      <c r="BJ84" s="16" t="s">
        <v>80</v>
      </c>
      <c r="BK84" s="143">
        <f>ROUND(I84*H84,2)</f>
        <v>0</v>
      </c>
      <c r="BL84" s="16" t="s">
        <v>166</v>
      </c>
      <c r="BM84" s="142" t="s">
        <v>1108</v>
      </c>
    </row>
    <row r="85" spans="2:65" s="1" customFormat="1" ht="11.25">
      <c r="B85" s="31"/>
      <c r="D85" s="144" t="s">
        <v>168</v>
      </c>
      <c r="F85" s="145" t="s">
        <v>1109</v>
      </c>
      <c r="I85" s="146"/>
      <c r="L85" s="31"/>
      <c r="M85" s="147"/>
      <c r="T85" s="52"/>
      <c r="AT85" s="16" t="s">
        <v>168</v>
      </c>
      <c r="AU85" s="16" t="s">
        <v>82</v>
      </c>
    </row>
    <row r="86" spans="2:65" s="12" customFormat="1" ht="11.25">
      <c r="B86" s="148"/>
      <c r="D86" s="149" t="s">
        <v>170</v>
      </c>
      <c r="E86" s="150" t="s">
        <v>3</v>
      </c>
      <c r="F86" s="151" t="s">
        <v>1110</v>
      </c>
      <c r="H86" s="152">
        <v>1032</v>
      </c>
      <c r="I86" s="153"/>
      <c r="L86" s="148"/>
      <c r="M86" s="154"/>
      <c r="T86" s="155"/>
      <c r="AT86" s="150" t="s">
        <v>170</v>
      </c>
      <c r="AU86" s="150" t="s">
        <v>82</v>
      </c>
      <c r="AV86" s="12" t="s">
        <v>82</v>
      </c>
      <c r="AW86" s="12" t="s">
        <v>32</v>
      </c>
      <c r="AX86" s="12" t="s">
        <v>80</v>
      </c>
      <c r="AY86" s="150" t="s">
        <v>157</v>
      </c>
    </row>
    <row r="87" spans="2:65" s="1" customFormat="1" ht="16.5" customHeight="1">
      <c r="B87" s="130"/>
      <c r="C87" s="131" t="s">
        <v>82</v>
      </c>
      <c r="D87" s="131" t="s">
        <v>161</v>
      </c>
      <c r="E87" s="132" t="s">
        <v>1111</v>
      </c>
      <c r="F87" s="133" t="s">
        <v>1112</v>
      </c>
      <c r="G87" s="134" t="s">
        <v>206</v>
      </c>
      <c r="H87" s="135">
        <v>1190</v>
      </c>
      <c r="I87" s="136"/>
      <c r="J87" s="137">
        <f>ROUND(I87*H87,2)</f>
        <v>0</v>
      </c>
      <c r="K87" s="133" t="s">
        <v>165</v>
      </c>
      <c r="L87" s="31"/>
      <c r="M87" s="138" t="s">
        <v>3</v>
      </c>
      <c r="N87" s="139" t="s">
        <v>43</v>
      </c>
      <c r="P87" s="140">
        <f>O87*H87</f>
        <v>0</v>
      </c>
      <c r="Q87" s="140">
        <v>0</v>
      </c>
      <c r="R87" s="140">
        <f>Q87*H87</f>
        <v>0</v>
      </c>
      <c r="S87" s="140">
        <v>0</v>
      </c>
      <c r="T87" s="141">
        <f>S87*H87</f>
        <v>0</v>
      </c>
      <c r="AR87" s="142" t="s">
        <v>166</v>
      </c>
      <c r="AT87" s="142" t="s">
        <v>161</v>
      </c>
      <c r="AU87" s="142" t="s">
        <v>82</v>
      </c>
      <c r="AY87" s="16" t="s">
        <v>157</v>
      </c>
      <c r="BE87" s="143">
        <f>IF(N87="základní",J87,0)</f>
        <v>0</v>
      </c>
      <c r="BF87" s="143">
        <f>IF(N87="snížená",J87,0)</f>
        <v>0</v>
      </c>
      <c r="BG87" s="143">
        <f>IF(N87="zákl. přenesená",J87,0)</f>
        <v>0</v>
      </c>
      <c r="BH87" s="143">
        <f>IF(N87="sníž. přenesená",J87,0)</f>
        <v>0</v>
      </c>
      <c r="BI87" s="143">
        <f>IF(N87="nulová",J87,0)</f>
        <v>0</v>
      </c>
      <c r="BJ87" s="16" t="s">
        <v>80</v>
      </c>
      <c r="BK87" s="143">
        <f>ROUND(I87*H87,2)</f>
        <v>0</v>
      </c>
      <c r="BL87" s="16" t="s">
        <v>166</v>
      </c>
      <c r="BM87" s="142" t="s">
        <v>1113</v>
      </c>
    </row>
    <row r="88" spans="2:65" s="1" customFormat="1" ht="11.25">
      <c r="B88" s="31"/>
      <c r="D88" s="144" t="s">
        <v>168</v>
      </c>
      <c r="F88" s="145" t="s">
        <v>1114</v>
      </c>
      <c r="I88" s="146"/>
      <c r="L88" s="31"/>
      <c r="M88" s="147"/>
      <c r="T88" s="52"/>
      <c r="AT88" s="16" t="s">
        <v>168</v>
      </c>
      <c r="AU88" s="16" t="s">
        <v>82</v>
      </c>
    </row>
    <row r="89" spans="2:65" s="1" customFormat="1" ht="58.5">
      <c r="B89" s="31"/>
      <c r="D89" s="149" t="s">
        <v>216</v>
      </c>
      <c r="F89" s="163" t="s">
        <v>1115</v>
      </c>
      <c r="I89" s="146"/>
      <c r="L89" s="31"/>
      <c r="M89" s="147"/>
      <c r="T89" s="52"/>
      <c r="AT89" s="16" t="s">
        <v>216</v>
      </c>
      <c r="AU89" s="16" t="s">
        <v>82</v>
      </c>
    </row>
    <row r="90" spans="2:65" s="1" customFormat="1" ht="16.5" customHeight="1">
      <c r="B90" s="130"/>
      <c r="C90" s="131" t="s">
        <v>166</v>
      </c>
      <c r="D90" s="131" t="s">
        <v>161</v>
      </c>
      <c r="E90" s="132" t="s">
        <v>1116</v>
      </c>
      <c r="F90" s="133" t="s">
        <v>1117</v>
      </c>
      <c r="G90" s="134" t="s">
        <v>495</v>
      </c>
      <c r="H90" s="135">
        <v>12900</v>
      </c>
      <c r="I90" s="136"/>
      <c r="J90" s="137">
        <f>ROUND(I90*H90,2)</f>
        <v>0</v>
      </c>
      <c r="K90" s="133" t="s">
        <v>165</v>
      </c>
      <c r="L90" s="31"/>
      <c r="M90" s="138" t="s">
        <v>3</v>
      </c>
      <c r="N90" s="139" t="s">
        <v>43</v>
      </c>
      <c r="P90" s="140">
        <f>O90*H90</f>
        <v>0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AR90" s="142" t="s">
        <v>166</v>
      </c>
      <c r="AT90" s="142" t="s">
        <v>161</v>
      </c>
      <c r="AU90" s="142" t="s">
        <v>82</v>
      </c>
      <c r="AY90" s="16" t="s">
        <v>157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6" t="s">
        <v>80</v>
      </c>
      <c r="BK90" s="143">
        <f>ROUND(I90*H90,2)</f>
        <v>0</v>
      </c>
      <c r="BL90" s="16" t="s">
        <v>166</v>
      </c>
      <c r="BM90" s="142" t="s">
        <v>1118</v>
      </c>
    </row>
    <row r="91" spans="2:65" s="1" customFormat="1" ht="11.25">
      <c r="B91" s="31"/>
      <c r="D91" s="144" t="s">
        <v>168</v>
      </c>
      <c r="F91" s="145" t="s">
        <v>1119</v>
      </c>
      <c r="I91" s="146"/>
      <c r="L91" s="31"/>
      <c r="M91" s="147"/>
      <c r="T91" s="52"/>
      <c r="AT91" s="16" t="s">
        <v>168</v>
      </c>
      <c r="AU91" s="16" t="s">
        <v>82</v>
      </c>
    </row>
    <row r="92" spans="2:65" s="1" customFormat="1" ht="29.25">
      <c r="B92" s="31"/>
      <c r="D92" s="149" t="s">
        <v>216</v>
      </c>
      <c r="F92" s="163" t="s">
        <v>1120</v>
      </c>
      <c r="I92" s="146"/>
      <c r="L92" s="31"/>
      <c r="M92" s="147"/>
      <c r="T92" s="52"/>
      <c r="AT92" s="16" t="s">
        <v>216</v>
      </c>
      <c r="AU92" s="16" t="s">
        <v>82</v>
      </c>
    </row>
    <row r="93" spans="2:65" s="1" customFormat="1" ht="24.2" customHeight="1">
      <c r="B93" s="130"/>
      <c r="C93" s="131" t="s">
        <v>158</v>
      </c>
      <c r="D93" s="131" t="s">
        <v>161</v>
      </c>
      <c r="E93" s="132" t="s">
        <v>1121</v>
      </c>
      <c r="F93" s="133" t="s">
        <v>1122</v>
      </c>
      <c r="G93" s="134" t="s">
        <v>495</v>
      </c>
      <c r="H93" s="135">
        <v>30</v>
      </c>
      <c r="I93" s="136"/>
      <c r="J93" s="137">
        <f>ROUND(I93*H93,2)</f>
        <v>0</v>
      </c>
      <c r="K93" s="133" t="s">
        <v>165</v>
      </c>
      <c r="L93" s="31"/>
      <c r="M93" s="138" t="s">
        <v>3</v>
      </c>
      <c r="N93" s="139" t="s">
        <v>43</v>
      </c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AR93" s="142" t="s">
        <v>166</v>
      </c>
      <c r="AT93" s="142" t="s">
        <v>161</v>
      </c>
      <c r="AU93" s="142" t="s">
        <v>82</v>
      </c>
      <c r="AY93" s="16" t="s">
        <v>157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6" t="s">
        <v>80</v>
      </c>
      <c r="BK93" s="143">
        <f>ROUND(I93*H93,2)</f>
        <v>0</v>
      </c>
      <c r="BL93" s="16" t="s">
        <v>166</v>
      </c>
      <c r="BM93" s="142" t="s">
        <v>1123</v>
      </c>
    </row>
    <row r="94" spans="2:65" s="1" customFormat="1" ht="11.25">
      <c r="B94" s="31"/>
      <c r="D94" s="144" t="s">
        <v>168</v>
      </c>
      <c r="F94" s="145" t="s">
        <v>1124</v>
      </c>
      <c r="I94" s="146"/>
      <c r="L94" s="31"/>
      <c r="M94" s="147"/>
      <c r="T94" s="52"/>
      <c r="AT94" s="16" t="s">
        <v>168</v>
      </c>
      <c r="AU94" s="16" t="s">
        <v>82</v>
      </c>
    </row>
    <row r="95" spans="2:65" s="1" customFormat="1" ht="24.2" customHeight="1">
      <c r="B95" s="130"/>
      <c r="C95" s="131" t="s">
        <v>194</v>
      </c>
      <c r="D95" s="131" t="s">
        <v>161</v>
      </c>
      <c r="E95" s="132" t="s">
        <v>1125</v>
      </c>
      <c r="F95" s="133" t="s">
        <v>1126</v>
      </c>
      <c r="G95" s="134" t="s">
        <v>495</v>
      </c>
      <c r="H95" s="135">
        <v>263</v>
      </c>
      <c r="I95" s="136"/>
      <c r="J95" s="137">
        <f>ROUND(I95*H95,2)</f>
        <v>0</v>
      </c>
      <c r="K95" s="133" t="s">
        <v>165</v>
      </c>
      <c r="L95" s="31"/>
      <c r="M95" s="138" t="s">
        <v>3</v>
      </c>
      <c r="N95" s="139" t="s">
        <v>43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42" t="s">
        <v>166</v>
      </c>
      <c r="AT95" s="142" t="s">
        <v>161</v>
      </c>
      <c r="AU95" s="142" t="s">
        <v>82</v>
      </c>
      <c r="AY95" s="16" t="s">
        <v>157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6" t="s">
        <v>80</v>
      </c>
      <c r="BK95" s="143">
        <f>ROUND(I95*H95,2)</f>
        <v>0</v>
      </c>
      <c r="BL95" s="16" t="s">
        <v>166</v>
      </c>
      <c r="BM95" s="142" t="s">
        <v>1127</v>
      </c>
    </row>
    <row r="96" spans="2:65" s="1" customFormat="1" ht="11.25">
      <c r="B96" s="31"/>
      <c r="D96" s="144" t="s">
        <v>168</v>
      </c>
      <c r="F96" s="145" t="s">
        <v>1128</v>
      </c>
      <c r="I96" s="146"/>
      <c r="L96" s="31"/>
      <c r="M96" s="147"/>
      <c r="T96" s="52"/>
      <c r="AT96" s="16" t="s">
        <v>168</v>
      </c>
      <c r="AU96" s="16" t="s">
        <v>82</v>
      </c>
    </row>
    <row r="97" spans="2:65" s="1" customFormat="1" ht="21.75" customHeight="1">
      <c r="B97" s="130"/>
      <c r="C97" s="131" t="s">
        <v>174</v>
      </c>
      <c r="D97" s="131" t="s">
        <v>161</v>
      </c>
      <c r="E97" s="132" t="s">
        <v>1129</v>
      </c>
      <c r="F97" s="133" t="s">
        <v>1130</v>
      </c>
      <c r="G97" s="134" t="s">
        <v>206</v>
      </c>
      <c r="H97" s="135">
        <v>300</v>
      </c>
      <c r="I97" s="136"/>
      <c r="J97" s="137">
        <f>ROUND(I97*H97,2)</f>
        <v>0</v>
      </c>
      <c r="K97" s="133" t="s">
        <v>165</v>
      </c>
      <c r="L97" s="31"/>
      <c r="M97" s="138" t="s">
        <v>3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166</v>
      </c>
      <c r="AT97" s="142" t="s">
        <v>161</v>
      </c>
      <c r="AU97" s="142" t="s">
        <v>82</v>
      </c>
      <c r="AY97" s="16" t="s">
        <v>157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6" t="s">
        <v>80</v>
      </c>
      <c r="BK97" s="143">
        <f>ROUND(I97*H97,2)</f>
        <v>0</v>
      </c>
      <c r="BL97" s="16" t="s">
        <v>166</v>
      </c>
      <c r="BM97" s="142" t="s">
        <v>1131</v>
      </c>
    </row>
    <row r="98" spans="2:65" s="1" customFormat="1" ht="11.25">
      <c r="B98" s="31"/>
      <c r="D98" s="144" t="s">
        <v>168</v>
      </c>
      <c r="F98" s="145" t="s">
        <v>1132</v>
      </c>
      <c r="I98" s="146"/>
      <c r="L98" s="31"/>
      <c r="M98" s="147"/>
      <c r="T98" s="52"/>
      <c r="AT98" s="16" t="s">
        <v>168</v>
      </c>
      <c r="AU98" s="16" t="s">
        <v>82</v>
      </c>
    </row>
    <row r="99" spans="2:65" s="1" customFormat="1" ht="58.5">
      <c r="B99" s="31"/>
      <c r="D99" s="149" t="s">
        <v>216</v>
      </c>
      <c r="F99" s="163" t="s">
        <v>1133</v>
      </c>
      <c r="I99" s="146"/>
      <c r="L99" s="31"/>
      <c r="M99" s="147"/>
      <c r="T99" s="52"/>
      <c r="AT99" s="16" t="s">
        <v>216</v>
      </c>
      <c r="AU99" s="16" t="s">
        <v>82</v>
      </c>
    </row>
    <row r="100" spans="2:65" s="1" customFormat="1" ht="16.5" customHeight="1">
      <c r="B100" s="130"/>
      <c r="C100" s="131" t="s">
        <v>160</v>
      </c>
      <c r="D100" s="131" t="s">
        <v>161</v>
      </c>
      <c r="E100" s="132" t="s">
        <v>1134</v>
      </c>
      <c r="F100" s="133" t="s">
        <v>1135</v>
      </c>
      <c r="G100" s="134" t="s">
        <v>495</v>
      </c>
      <c r="H100" s="135">
        <v>216</v>
      </c>
      <c r="I100" s="136"/>
      <c r="J100" s="137">
        <f>ROUND(I100*H100,2)</f>
        <v>0</v>
      </c>
      <c r="K100" s="133" t="s">
        <v>165</v>
      </c>
      <c r="L100" s="31"/>
      <c r="M100" s="138" t="s">
        <v>3</v>
      </c>
      <c r="N100" s="139" t="s">
        <v>43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166</v>
      </c>
      <c r="AT100" s="142" t="s">
        <v>161</v>
      </c>
      <c r="AU100" s="142" t="s">
        <v>82</v>
      </c>
      <c r="AY100" s="16" t="s">
        <v>157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6" t="s">
        <v>80</v>
      </c>
      <c r="BK100" s="143">
        <f>ROUND(I100*H100,2)</f>
        <v>0</v>
      </c>
      <c r="BL100" s="16" t="s">
        <v>166</v>
      </c>
      <c r="BM100" s="142" t="s">
        <v>1136</v>
      </c>
    </row>
    <row r="101" spans="2:65" s="1" customFormat="1" ht="11.25">
      <c r="B101" s="31"/>
      <c r="D101" s="144" t="s">
        <v>168</v>
      </c>
      <c r="F101" s="145" t="s">
        <v>1137</v>
      </c>
      <c r="I101" s="146"/>
      <c r="L101" s="31"/>
      <c r="M101" s="147"/>
      <c r="T101" s="52"/>
      <c r="AT101" s="16" t="s">
        <v>168</v>
      </c>
      <c r="AU101" s="16" t="s">
        <v>82</v>
      </c>
    </row>
    <row r="102" spans="2:65" s="1" customFormat="1" ht="29.25">
      <c r="B102" s="31"/>
      <c r="D102" s="149" t="s">
        <v>216</v>
      </c>
      <c r="F102" s="163" t="s">
        <v>1120</v>
      </c>
      <c r="I102" s="146"/>
      <c r="L102" s="31"/>
      <c r="M102" s="177"/>
      <c r="N102" s="178"/>
      <c r="O102" s="178"/>
      <c r="P102" s="178"/>
      <c r="Q102" s="178"/>
      <c r="R102" s="178"/>
      <c r="S102" s="178"/>
      <c r="T102" s="179"/>
      <c r="AT102" s="16" t="s">
        <v>216</v>
      </c>
      <c r="AU102" s="16" t="s">
        <v>82</v>
      </c>
    </row>
    <row r="103" spans="2:65" s="1" customFormat="1" ht="6.95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31"/>
    </row>
  </sheetData>
  <autoFilter ref="C80:K102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300-000000000000}"/>
    <hyperlink ref="F88" r:id="rId2" xr:uid="{00000000-0004-0000-0300-000001000000}"/>
    <hyperlink ref="F91" r:id="rId3" xr:uid="{00000000-0004-0000-0300-000002000000}"/>
    <hyperlink ref="F94" r:id="rId4" xr:uid="{00000000-0004-0000-0300-000003000000}"/>
    <hyperlink ref="F96" r:id="rId5" xr:uid="{00000000-0004-0000-0300-000004000000}"/>
    <hyperlink ref="F98" r:id="rId6" xr:uid="{00000000-0004-0000-0300-000005000000}"/>
    <hyperlink ref="F101" r:id="rId7" xr:uid="{00000000-0004-0000-03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95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ht="12" customHeight="1">
      <c r="B8" s="19"/>
      <c r="D8" s="26" t="s">
        <v>130</v>
      </c>
      <c r="L8" s="19"/>
    </row>
    <row r="9" spans="2:46" s="1" customFormat="1" ht="16.5" customHeight="1">
      <c r="B9" s="31"/>
      <c r="E9" s="315" t="s">
        <v>1138</v>
      </c>
      <c r="F9" s="317"/>
      <c r="G9" s="317"/>
      <c r="H9" s="317"/>
      <c r="L9" s="31"/>
    </row>
    <row r="10" spans="2:46" s="1" customFormat="1" ht="12" customHeight="1">
      <c r="B10" s="31"/>
      <c r="D10" s="26" t="s">
        <v>1139</v>
      </c>
      <c r="L10" s="31"/>
    </row>
    <row r="11" spans="2:46" s="1" customFormat="1" ht="16.5" customHeight="1">
      <c r="B11" s="31"/>
      <c r="E11" s="278" t="s">
        <v>1140</v>
      </c>
      <c r="F11" s="317"/>
      <c r="G11" s="317"/>
      <c r="H11" s="31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15. 5. 2024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28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8" t="str">
        <f>'Rekapitulace stavby'!E14</f>
        <v>Vyplň údaj</v>
      </c>
      <c r="F20" s="284"/>
      <c r="G20" s="284"/>
      <c r="H20" s="284"/>
      <c r="I20" s="26" t="s">
        <v>28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28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26</v>
      </c>
      <c r="J25" s="24" t="s">
        <v>34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3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47.25" customHeight="1">
      <c r="B29" s="90"/>
      <c r="E29" s="289" t="s">
        <v>37</v>
      </c>
      <c r="F29" s="289"/>
      <c r="G29" s="289"/>
      <c r="H29" s="289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ROUND(J87,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5" customHeight="1">
      <c r="B35" s="31"/>
      <c r="D35" s="51" t="s">
        <v>42</v>
      </c>
      <c r="E35" s="26" t="s">
        <v>43</v>
      </c>
      <c r="F35" s="82">
        <f>ROUND((SUM(BE87:BE143)),  2)</f>
        <v>0</v>
      </c>
      <c r="I35" s="92">
        <v>0.21</v>
      </c>
      <c r="J35" s="82">
        <f>ROUND(((SUM(BE87:BE143))*I35),  2)</f>
        <v>0</v>
      </c>
      <c r="L35" s="31"/>
    </row>
    <row r="36" spans="2:12" s="1" customFormat="1" ht="14.45" customHeight="1">
      <c r="B36" s="31"/>
      <c r="E36" s="26" t="s">
        <v>44</v>
      </c>
      <c r="F36" s="82">
        <f>ROUND((SUM(BF87:BF143)),  2)</f>
        <v>0</v>
      </c>
      <c r="I36" s="92">
        <v>0.12</v>
      </c>
      <c r="J36" s="82">
        <f>ROUND(((SUM(BF87:BF143))*I36),  2)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ROUND((SUM(BG87:BG143)),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46</v>
      </c>
      <c r="F38" s="82">
        <f>ROUND((SUM(BH87:BH143)),  2)</f>
        <v>0</v>
      </c>
      <c r="I38" s="92">
        <v>0.12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47</v>
      </c>
      <c r="F39" s="82">
        <f>ROUND((SUM(BI87:BI143)),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132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5" t="str">
        <f>E7</f>
        <v>Rekonstrukce venkovního bazénu</v>
      </c>
      <c r="F50" s="316"/>
      <c r="G50" s="316"/>
      <c r="H50" s="316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5" t="s">
        <v>1138</v>
      </c>
      <c r="F52" s="317"/>
      <c r="G52" s="317"/>
      <c r="H52" s="317"/>
      <c r="L52" s="31"/>
    </row>
    <row r="53" spans="2:47" s="1" customFormat="1" ht="12" customHeight="1">
      <c r="B53" s="31"/>
      <c r="C53" s="26" t="s">
        <v>1139</v>
      </c>
      <c r="L53" s="31"/>
    </row>
    <row r="54" spans="2:47" s="1" customFormat="1" ht="16.5" customHeight="1">
      <c r="B54" s="31"/>
      <c r="E54" s="278" t="str">
        <f>E11</f>
        <v>04.1 - Nerezový bazén, Technologie</v>
      </c>
      <c r="F54" s="317"/>
      <c r="G54" s="317"/>
      <c r="H54" s="317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Jičín</v>
      </c>
      <c r="I56" s="26" t="s">
        <v>23</v>
      </c>
      <c r="J56" s="48" t="str">
        <f>IF(J14="","",J14)</f>
        <v>15. 5. 2024</v>
      </c>
      <c r="L56" s="31"/>
    </row>
    <row r="57" spans="2:47" s="1" customFormat="1" ht="6.95" customHeight="1">
      <c r="B57" s="31"/>
      <c r="L57" s="31"/>
    </row>
    <row r="58" spans="2:47" s="1" customFormat="1" ht="15.2" customHeight="1">
      <c r="B58" s="31"/>
      <c r="C58" s="26" t="s">
        <v>25</v>
      </c>
      <c r="F58" s="24" t="str">
        <f>E17</f>
        <v xml:space="preserve"> </v>
      </c>
      <c r="I58" s="26" t="s">
        <v>31</v>
      </c>
      <c r="J58" s="29" t="str">
        <f>E23</f>
        <v xml:space="preserve"> </v>
      </c>
      <c r="L58" s="31"/>
    </row>
    <row r="59" spans="2:47" s="1" customFormat="1" ht="15.2" customHeight="1">
      <c r="B59" s="31"/>
      <c r="C59" s="26" t="s">
        <v>29</v>
      </c>
      <c r="F59" s="24" t="str">
        <f>IF(E20="","",E20)</f>
        <v>Vyplň údaj</v>
      </c>
      <c r="I59" s="26" t="s">
        <v>33</v>
      </c>
      <c r="J59" s="29" t="str">
        <f>E26</f>
        <v>MP Pro s.r.o.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133</v>
      </c>
      <c r="D61" s="93"/>
      <c r="E61" s="93"/>
      <c r="F61" s="93"/>
      <c r="G61" s="93"/>
      <c r="H61" s="93"/>
      <c r="I61" s="93"/>
      <c r="J61" s="100" t="s">
        <v>134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70</v>
      </c>
      <c r="J63" s="62">
        <f>J87</f>
        <v>0</v>
      </c>
      <c r="L63" s="31"/>
      <c r="AU63" s="16" t="s">
        <v>135</v>
      </c>
    </row>
    <row r="64" spans="2:47" s="8" customFormat="1" ht="24.95" customHeight="1">
      <c r="B64" s="102"/>
      <c r="D64" s="103" t="s">
        <v>1141</v>
      </c>
      <c r="E64" s="104"/>
      <c r="F64" s="104"/>
      <c r="G64" s="104"/>
      <c r="H64" s="104"/>
      <c r="I64" s="104"/>
      <c r="J64" s="105">
        <f>J88</f>
        <v>0</v>
      </c>
      <c r="L64" s="102"/>
    </row>
    <row r="65" spans="2:12" s="8" customFormat="1" ht="24.95" customHeight="1">
      <c r="B65" s="102"/>
      <c r="D65" s="103" t="s">
        <v>1142</v>
      </c>
      <c r="E65" s="104"/>
      <c r="F65" s="104"/>
      <c r="G65" s="104"/>
      <c r="H65" s="104"/>
      <c r="I65" s="104"/>
      <c r="J65" s="105">
        <f>J115</f>
        <v>0</v>
      </c>
      <c r="L65" s="102"/>
    </row>
    <row r="66" spans="2:12" s="1" customFormat="1" ht="21.75" customHeight="1">
      <c r="B66" s="31"/>
      <c r="L66" s="31"/>
    </row>
    <row r="67" spans="2:12" s="1" customFormat="1" ht="6.95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4.95" customHeight="1">
      <c r="B72" s="31"/>
      <c r="C72" s="20" t="s">
        <v>142</v>
      </c>
      <c r="L72" s="31"/>
    </row>
    <row r="73" spans="2:12" s="1" customFormat="1" ht="6.95" customHeight="1">
      <c r="B73" s="31"/>
      <c r="L73" s="31"/>
    </row>
    <row r="74" spans="2:12" s="1" customFormat="1" ht="12" customHeight="1">
      <c r="B74" s="31"/>
      <c r="C74" s="26" t="s">
        <v>17</v>
      </c>
      <c r="L74" s="31"/>
    </row>
    <row r="75" spans="2:12" s="1" customFormat="1" ht="16.5" customHeight="1">
      <c r="B75" s="31"/>
      <c r="E75" s="315" t="str">
        <f>E7</f>
        <v>Rekonstrukce venkovního bazénu</v>
      </c>
      <c r="F75" s="316"/>
      <c r="G75" s="316"/>
      <c r="H75" s="316"/>
      <c r="L75" s="31"/>
    </row>
    <row r="76" spans="2:12" ht="12" customHeight="1">
      <c r="B76" s="19"/>
      <c r="C76" s="26" t="s">
        <v>130</v>
      </c>
      <c r="L76" s="19"/>
    </row>
    <row r="77" spans="2:12" s="1" customFormat="1" ht="16.5" customHeight="1">
      <c r="B77" s="31"/>
      <c r="E77" s="315" t="s">
        <v>1138</v>
      </c>
      <c r="F77" s="317"/>
      <c r="G77" s="317"/>
      <c r="H77" s="317"/>
      <c r="L77" s="31"/>
    </row>
    <row r="78" spans="2:12" s="1" customFormat="1" ht="12" customHeight="1">
      <c r="B78" s="31"/>
      <c r="C78" s="26" t="s">
        <v>1139</v>
      </c>
      <c r="L78" s="31"/>
    </row>
    <row r="79" spans="2:12" s="1" customFormat="1" ht="16.5" customHeight="1">
      <c r="B79" s="31"/>
      <c r="E79" s="278" t="str">
        <f>E11</f>
        <v>04.1 - Nerezový bazén, Technologie</v>
      </c>
      <c r="F79" s="317"/>
      <c r="G79" s="317"/>
      <c r="H79" s="317"/>
      <c r="L79" s="31"/>
    </row>
    <row r="80" spans="2:12" s="1" customFormat="1" ht="6.95" customHeight="1">
      <c r="B80" s="31"/>
      <c r="L80" s="31"/>
    </row>
    <row r="81" spans="2:65" s="1" customFormat="1" ht="12" customHeight="1">
      <c r="B81" s="31"/>
      <c r="C81" s="26" t="s">
        <v>21</v>
      </c>
      <c r="F81" s="24" t="str">
        <f>F14</f>
        <v>Nový Jičín</v>
      </c>
      <c r="I81" s="26" t="s">
        <v>23</v>
      </c>
      <c r="J81" s="48" t="str">
        <f>IF(J14="","",J14)</f>
        <v>15. 5. 2024</v>
      </c>
      <c r="L81" s="31"/>
    </row>
    <row r="82" spans="2:65" s="1" customFormat="1" ht="6.95" customHeight="1">
      <c r="B82" s="31"/>
      <c r="L82" s="31"/>
    </row>
    <row r="83" spans="2:65" s="1" customFormat="1" ht="15.2" customHeight="1">
      <c r="B83" s="31"/>
      <c r="C83" s="26" t="s">
        <v>25</v>
      </c>
      <c r="F83" s="24" t="str">
        <f>E17</f>
        <v xml:space="preserve"> </v>
      </c>
      <c r="I83" s="26" t="s">
        <v>31</v>
      </c>
      <c r="J83" s="29" t="str">
        <f>E23</f>
        <v xml:space="preserve"> </v>
      </c>
      <c r="L83" s="31"/>
    </row>
    <row r="84" spans="2:65" s="1" customFormat="1" ht="15.2" customHeight="1">
      <c r="B84" s="31"/>
      <c r="C84" s="26" t="s">
        <v>29</v>
      </c>
      <c r="F84" s="24" t="str">
        <f>IF(E20="","",E20)</f>
        <v>Vyplň údaj</v>
      </c>
      <c r="I84" s="26" t="s">
        <v>33</v>
      </c>
      <c r="J84" s="29" t="str">
        <f>E26</f>
        <v>MP Pro s.r.o.</v>
      </c>
      <c r="L84" s="31"/>
    </row>
    <row r="85" spans="2:65" s="1" customFormat="1" ht="10.35" customHeight="1">
      <c r="B85" s="31"/>
      <c r="L85" s="31"/>
    </row>
    <row r="86" spans="2:65" s="10" customFormat="1" ht="29.25" customHeight="1">
      <c r="B86" s="110"/>
      <c r="C86" s="111" t="s">
        <v>143</v>
      </c>
      <c r="D86" s="112" t="s">
        <v>57</v>
      </c>
      <c r="E86" s="112" t="s">
        <v>53</v>
      </c>
      <c r="F86" s="112" t="s">
        <v>54</v>
      </c>
      <c r="G86" s="112" t="s">
        <v>144</v>
      </c>
      <c r="H86" s="112" t="s">
        <v>145</v>
      </c>
      <c r="I86" s="112" t="s">
        <v>146</v>
      </c>
      <c r="J86" s="112" t="s">
        <v>134</v>
      </c>
      <c r="K86" s="113" t="s">
        <v>147</v>
      </c>
      <c r="L86" s="110"/>
      <c r="M86" s="55" t="s">
        <v>3</v>
      </c>
      <c r="N86" s="56" t="s">
        <v>42</v>
      </c>
      <c r="O86" s="56" t="s">
        <v>148</v>
      </c>
      <c r="P86" s="56" t="s">
        <v>149</v>
      </c>
      <c r="Q86" s="56" t="s">
        <v>150</v>
      </c>
      <c r="R86" s="56" t="s">
        <v>151</v>
      </c>
      <c r="S86" s="56" t="s">
        <v>152</v>
      </c>
      <c r="T86" s="57" t="s">
        <v>153</v>
      </c>
    </row>
    <row r="87" spans="2:65" s="1" customFormat="1" ht="22.9" customHeight="1">
      <c r="B87" s="31"/>
      <c r="C87" s="60" t="s">
        <v>154</v>
      </c>
      <c r="J87" s="114">
        <f>BK87</f>
        <v>0</v>
      </c>
      <c r="L87" s="31"/>
      <c r="M87" s="58"/>
      <c r="N87" s="49"/>
      <c r="O87" s="49"/>
      <c r="P87" s="115">
        <f>P88+P115</f>
        <v>0</v>
      </c>
      <c r="Q87" s="49"/>
      <c r="R87" s="115">
        <f>R88+R115</f>
        <v>0</v>
      </c>
      <c r="S87" s="49"/>
      <c r="T87" s="116">
        <f>T88+T115</f>
        <v>0</v>
      </c>
      <c r="AT87" s="16" t="s">
        <v>71</v>
      </c>
      <c r="AU87" s="16" t="s">
        <v>135</v>
      </c>
      <c r="BK87" s="117">
        <f>BK88+BK115</f>
        <v>0</v>
      </c>
    </row>
    <row r="88" spans="2:65" s="11" customFormat="1" ht="25.9" customHeight="1">
      <c r="B88" s="118"/>
      <c r="D88" s="119" t="s">
        <v>71</v>
      </c>
      <c r="E88" s="120" t="s">
        <v>1143</v>
      </c>
      <c r="F88" s="120" t="s">
        <v>1144</v>
      </c>
      <c r="I88" s="121"/>
      <c r="J88" s="122">
        <f>BK88</f>
        <v>0</v>
      </c>
      <c r="L88" s="118"/>
      <c r="M88" s="123"/>
      <c r="P88" s="124">
        <f>SUM(P89:P114)</f>
        <v>0</v>
      </c>
      <c r="R88" s="124">
        <f>SUM(R89:R114)</f>
        <v>0</v>
      </c>
      <c r="T88" s="125">
        <f>SUM(T89:T114)</f>
        <v>0</v>
      </c>
      <c r="AR88" s="119" t="s">
        <v>80</v>
      </c>
      <c r="AT88" s="126" t="s">
        <v>71</v>
      </c>
      <c r="AU88" s="126" t="s">
        <v>72</v>
      </c>
      <c r="AY88" s="119" t="s">
        <v>157</v>
      </c>
      <c r="BK88" s="127">
        <f>SUM(BK89:BK114)</f>
        <v>0</v>
      </c>
    </row>
    <row r="89" spans="2:65" s="1" customFormat="1" ht="16.5" customHeight="1">
      <c r="B89" s="130"/>
      <c r="C89" s="131" t="s">
        <v>80</v>
      </c>
      <c r="D89" s="131" t="s">
        <v>161</v>
      </c>
      <c r="E89" s="132" t="s">
        <v>1145</v>
      </c>
      <c r="F89" s="133" t="s">
        <v>1146</v>
      </c>
      <c r="G89" s="134" t="s">
        <v>1147</v>
      </c>
      <c r="H89" s="135">
        <v>1</v>
      </c>
      <c r="I89" s="136"/>
      <c r="J89" s="137">
        <f t="shared" ref="J89:J114" si="0">ROUND(I89*H89,2)</f>
        <v>0</v>
      </c>
      <c r="K89" s="133" t="s">
        <v>3</v>
      </c>
      <c r="L89" s="31"/>
      <c r="M89" s="138" t="s">
        <v>3</v>
      </c>
      <c r="N89" s="139" t="s">
        <v>43</v>
      </c>
      <c r="P89" s="140">
        <f t="shared" ref="P89:P114" si="1">O89*H89</f>
        <v>0</v>
      </c>
      <c r="Q89" s="140">
        <v>0</v>
      </c>
      <c r="R89" s="140">
        <f t="shared" ref="R89:R114" si="2">Q89*H89</f>
        <v>0</v>
      </c>
      <c r="S89" s="140">
        <v>0</v>
      </c>
      <c r="T89" s="141">
        <f t="shared" ref="T89:T114" si="3">S89*H89</f>
        <v>0</v>
      </c>
      <c r="AR89" s="142" t="s">
        <v>166</v>
      </c>
      <c r="AT89" s="142" t="s">
        <v>161</v>
      </c>
      <c r="AU89" s="142" t="s">
        <v>80</v>
      </c>
      <c r="AY89" s="16" t="s">
        <v>157</v>
      </c>
      <c r="BE89" s="143">
        <f t="shared" ref="BE89:BE114" si="4">IF(N89="základní",J89,0)</f>
        <v>0</v>
      </c>
      <c r="BF89" s="143">
        <f t="shared" ref="BF89:BF114" si="5">IF(N89="snížená",J89,0)</f>
        <v>0</v>
      </c>
      <c r="BG89" s="143">
        <f t="shared" ref="BG89:BG114" si="6">IF(N89="zákl. přenesená",J89,0)</f>
        <v>0</v>
      </c>
      <c r="BH89" s="143">
        <f t="shared" ref="BH89:BH114" si="7">IF(N89="sníž. přenesená",J89,0)</f>
        <v>0</v>
      </c>
      <c r="BI89" s="143">
        <f t="shared" ref="BI89:BI114" si="8">IF(N89="nulová",J89,0)</f>
        <v>0</v>
      </c>
      <c r="BJ89" s="16" t="s">
        <v>80</v>
      </c>
      <c r="BK89" s="143">
        <f t="shared" ref="BK89:BK114" si="9">ROUND(I89*H89,2)</f>
        <v>0</v>
      </c>
      <c r="BL89" s="16" t="s">
        <v>166</v>
      </c>
      <c r="BM89" s="142" t="s">
        <v>82</v>
      </c>
    </row>
    <row r="90" spans="2:65" s="1" customFormat="1" ht="16.5" customHeight="1">
      <c r="B90" s="130"/>
      <c r="C90" s="131" t="s">
        <v>82</v>
      </c>
      <c r="D90" s="131" t="s">
        <v>161</v>
      </c>
      <c r="E90" s="132" t="s">
        <v>1148</v>
      </c>
      <c r="F90" s="133" t="s">
        <v>1149</v>
      </c>
      <c r="G90" s="134" t="s">
        <v>164</v>
      </c>
      <c r="H90" s="135">
        <v>147</v>
      </c>
      <c r="I90" s="136"/>
      <c r="J90" s="137">
        <f t="shared" si="0"/>
        <v>0</v>
      </c>
      <c r="K90" s="133" t="s">
        <v>3</v>
      </c>
      <c r="L90" s="31"/>
      <c r="M90" s="138" t="s">
        <v>3</v>
      </c>
      <c r="N90" s="139" t="s">
        <v>43</v>
      </c>
      <c r="P90" s="140">
        <f t="shared" si="1"/>
        <v>0</v>
      </c>
      <c r="Q90" s="140">
        <v>0</v>
      </c>
      <c r="R90" s="140">
        <f t="shared" si="2"/>
        <v>0</v>
      </c>
      <c r="S90" s="140">
        <v>0</v>
      </c>
      <c r="T90" s="141">
        <f t="shared" si="3"/>
        <v>0</v>
      </c>
      <c r="AR90" s="142" t="s">
        <v>166</v>
      </c>
      <c r="AT90" s="142" t="s">
        <v>161</v>
      </c>
      <c r="AU90" s="142" t="s">
        <v>80</v>
      </c>
      <c r="AY90" s="16" t="s">
        <v>157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6" t="s">
        <v>80</v>
      </c>
      <c r="BK90" s="143">
        <f t="shared" si="9"/>
        <v>0</v>
      </c>
      <c r="BL90" s="16" t="s">
        <v>166</v>
      </c>
      <c r="BM90" s="142" t="s">
        <v>166</v>
      </c>
    </row>
    <row r="91" spans="2:65" s="1" customFormat="1" ht="16.5" customHeight="1">
      <c r="B91" s="130"/>
      <c r="C91" s="131" t="s">
        <v>174</v>
      </c>
      <c r="D91" s="131" t="s">
        <v>161</v>
      </c>
      <c r="E91" s="132" t="s">
        <v>1150</v>
      </c>
      <c r="F91" s="133" t="s">
        <v>1151</v>
      </c>
      <c r="G91" s="134" t="s">
        <v>164</v>
      </c>
      <c r="H91" s="135">
        <v>200</v>
      </c>
      <c r="I91" s="136"/>
      <c r="J91" s="137">
        <f t="shared" si="0"/>
        <v>0</v>
      </c>
      <c r="K91" s="133" t="s">
        <v>3</v>
      </c>
      <c r="L91" s="31"/>
      <c r="M91" s="138" t="s">
        <v>3</v>
      </c>
      <c r="N91" s="139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166</v>
      </c>
      <c r="AT91" s="142" t="s">
        <v>161</v>
      </c>
      <c r="AU91" s="142" t="s">
        <v>80</v>
      </c>
      <c r="AY91" s="16" t="s">
        <v>157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6" t="s">
        <v>80</v>
      </c>
      <c r="BK91" s="143">
        <f t="shared" si="9"/>
        <v>0</v>
      </c>
      <c r="BL91" s="16" t="s">
        <v>166</v>
      </c>
      <c r="BM91" s="142" t="s">
        <v>158</v>
      </c>
    </row>
    <row r="92" spans="2:65" s="1" customFormat="1" ht="16.5" customHeight="1">
      <c r="B92" s="130"/>
      <c r="C92" s="131" t="s">
        <v>166</v>
      </c>
      <c r="D92" s="131" t="s">
        <v>161</v>
      </c>
      <c r="E92" s="132" t="s">
        <v>1152</v>
      </c>
      <c r="F92" s="133" t="s">
        <v>1153</v>
      </c>
      <c r="G92" s="134" t="s">
        <v>1154</v>
      </c>
      <c r="H92" s="135">
        <v>3</v>
      </c>
      <c r="I92" s="136"/>
      <c r="J92" s="137">
        <f t="shared" si="0"/>
        <v>0</v>
      </c>
      <c r="K92" s="133" t="s">
        <v>3</v>
      </c>
      <c r="L92" s="31"/>
      <c r="M92" s="138" t="s">
        <v>3</v>
      </c>
      <c r="N92" s="139" t="s">
        <v>43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166</v>
      </c>
      <c r="AT92" s="142" t="s">
        <v>161</v>
      </c>
      <c r="AU92" s="142" t="s">
        <v>80</v>
      </c>
      <c r="AY92" s="16" t="s">
        <v>157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6" t="s">
        <v>80</v>
      </c>
      <c r="BK92" s="143">
        <f t="shared" si="9"/>
        <v>0</v>
      </c>
      <c r="BL92" s="16" t="s">
        <v>166</v>
      </c>
      <c r="BM92" s="142" t="s">
        <v>183</v>
      </c>
    </row>
    <row r="93" spans="2:65" s="1" customFormat="1" ht="21.75" customHeight="1">
      <c r="B93" s="130"/>
      <c r="C93" s="131" t="s">
        <v>160</v>
      </c>
      <c r="D93" s="131" t="s">
        <v>161</v>
      </c>
      <c r="E93" s="132" t="s">
        <v>1155</v>
      </c>
      <c r="F93" s="133" t="s">
        <v>1156</v>
      </c>
      <c r="G93" s="134" t="s">
        <v>1147</v>
      </c>
      <c r="H93" s="135">
        <v>1</v>
      </c>
      <c r="I93" s="136"/>
      <c r="J93" s="137">
        <f t="shared" si="0"/>
        <v>0</v>
      </c>
      <c r="K93" s="133" t="s">
        <v>3</v>
      </c>
      <c r="L93" s="31"/>
      <c r="M93" s="138" t="s">
        <v>3</v>
      </c>
      <c r="N93" s="139" t="s">
        <v>43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166</v>
      </c>
      <c r="AT93" s="142" t="s">
        <v>161</v>
      </c>
      <c r="AU93" s="142" t="s">
        <v>80</v>
      </c>
      <c r="AY93" s="16" t="s">
        <v>157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6" t="s">
        <v>80</v>
      </c>
      <c r="BK93" s="143">
        <f t="shared" si="9"/>
        <v>0</v>
      </c>
      <c r="BL93" s="16" t="s">
        <v>166</v>
      </c>
      <c r="BM93" s="142" t="s">
        <v>126</v>
      </c>
    </row>
    <row r="94" spans="2:65" s="1" customFormat="1" ht="16.5" customHeight="1">
      <c r="B94" s="130"/>
      <c r="C94" s="131" t="s">
        <v>158</v>
      </c>
      <c r="D94" s="131" t="s">
        <v>161</v>
      </c>
      <c r="E94" s="132" t="s">
        <v>1157</v>
      </c>
      <c r="F94" s="133" t="s">
        <v>1158</v>
      </c>
      <c r="G94" s="134" t="s">
        <v>1154</v>
      </c>
      <c r="H94" s="135">
        <v>6</v>
      </c>
      <c r="I94" s="136"/>
      <c r="J94" s="137">
        <f t="shared" si="0"/>
        <v>0</v>
      </c>
      <c r="K94" s="133" t="s">
        <v>3</v>
      </c>
      <c r="L94" s="31"/>
      <c r="M94" s="138" t="s">
        <v>3</v>
      </c>
      <c r="N94" s="139" t="s">
        <v>43</v>
      </c>
      <c r="P94" s="140">
        <f t="shared" si="1"/>
        <v>0</v>
      </c>
      <c r="Q94" s="140">
        <v>0</v>
      </c>
      <c r="R94" s="140">
        <f t="shared" si="2"/>
        <v>0</v>
      </c>
      <c r="S94" s="140">
        <v>0</v>
      </c>
      <c r="T94" s="141">
        <f t="shared" si="3"/>
        <v>0</v>
      </c>
      <c r="AR94" s="142" t="s">
        <v>166</v>
      </c>
      <c r="AT94" s="142" t="s">
        <v>161</v>
      </c>
      <c r="AU94" s="142" t="s">
        <v>80</v>
      </c>
      <c r="AY94" s="16" t="s">
        <v>157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6" t="s">
        <v>80</v>
      </c>
      <c r="BK94" s="143">
        <f t="shared" si="9"/>
        <v>0</v>
      </c>
      <c r="BL94" s="16" t="s">
        <v>166</v>
      </c>
      <c r="BM94" s="142" t="s">
        <v>9</v>
      </c>
    </row>
    <row r="95" spans="2:65" s="1" customFormat="1" ht="16.5" customHeight="1">
      <c r="B95" s="130"/>
      <c r="C95" s="131" t="s">
        <v>194</v>
      </c>
      <c r="D95" s="131" t="s">
        <v>161</v>
      </c>
      <c r="E95" s="132" t="s">
        <v>1159</v>
      </c>
      <c r="F95" s="133" t="s">
        <v>1160</v>
      </c>
      <c r="G95" s="134" t="s">
        <v>1154</v>
      </c>
      <c r="H95" s="135">
        <v>6</v>
      </c>
      <c r="I95" s="136"/>
      <c r="J95" s="137">
        <f t="shared" si="0"/>
        <v>0</v>
      </c>
      <c r="K95" s="133" t="s">
        <v>3</v>
      </c>
      <c r="L95" s="31"/>
      <c r="M95" s="138" t="s">
        <v>3</v>
      </c>
      <c r="N95" s="139" t="s">
        <v>43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166</v>
      </c>
      <c r="AT95" s="142" t="s">
        <v>161</v>
      </c>
      <c r="AU95" s="142" t="s">
        <v>80</v>
      </c>
      <c r="AY95" s="16" t="s">
        <v>157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6" t="s">
        <v>80</v>
      </c>
      <c r="BK95" s="143">
        <f t="shared" si="9"/>
        <v>0</v>
      </c>
      <c r="BL95" s="16" t="s">
        <v>166</v>
      </c>
      <c r="BM95" s="142" t="s">
        <v>338</v>
      </c>
    </row>
    <row r="96" spans="2:65" s="1" customFormat="1" ht="16.5" customHeight="1">
      <c r="B96" s="130"/>
      <c r="C96" s="131" t="s">
        <v>183</v>
      </c>
      <c r="D96" s="131" t="s">
        <v>161</v>
      </c>
      <c r="E96" s="132" t="s">
        <v>1161</v>
      </c>
      <c r="F96" s="133" t="s">
        <v>1162</v>
      </c>
      <c r="G96" s="134" t="s">
        <v>1154</v>
      </c>
      <c r="H96" s="135">
        <v>12</v>
      </c>
      <c r="I96" s="136"/>
      <c r="J96" s="137">
        <f t="shared" si="0"/>
        <v>0</v>
      </c>
      <c r="K96" s="133" t="s">
        <v>3</v>
      </c>
      <c r="L96" s="31"/>
      <c r="M96" s="138" t="s">
        <v>3</v>
      </c>
      <c r="N96" s="139" t="s">
        <v>43</v>
      </c>
      <c r="P96" s="140">
        <f t="shared" si="1"/>
        <v>0</v>
      </c>
      <c r="Q96" s="140">
        <v>0</v>
      </c>
      <c r="R96" s="140">
        <f t="shared" si="2"/>
        <v>0</v>
      </c>
      <c r="S96" s="140">
        <v>0</v>
      </c>
      <c r="T96" s="141">
        <f t="shared" si="3"/>
        <v>0</v>
      </c>
      <c r="AR96" s="142" t="s">
        <v>166</v>
      </c>
      <c r="AT96" s="142" t="s">
        <v>161</v>
      </c>
      <c r="AU96" s="142" t="s">
        <v>80</v>
      </c>
      <c r="AY96" s="16" t="s">
        <v>157</v>
      </c>
      <c r="BE96" s="143">
        <f t="shared" si="4"/>
        <v>0</v>
      </c>
      <c r="BF96" s="143">
        <f t="shared" si="5"/>
        <v>0</v>
      </c>
      <c r="BG96" s="143">
        <f t="shared" si="6"/>
        <v>0</v>
      </c>
      <c r="BH96" s="143">
        <f t="shared" si="7"/>
        <v>0</v>
      </c>
      <c r="BI96" s="143">
        <f t="shared" si="8"/>
        <v>0</v>
      </c>
      <c r="BJ96" s="16" t="s">
        <v>80</v>
      </c>
      <c r="BK96" s="143">
        <f t="shared" si="9"/>
        <v>0</v>
      </c>
      <c r="BL96" s="16" t="s">
        <v>166</v>
      </c>
      <c r="BM96" s="142" t="s">
        <v>247</v>
      </c>
    </row>
    <row r="97" spans="2:65" s="1" customFormat="1" ht="16.5" customHeight="1">
      <c r="B97" s="130"/>
      <c r="C97" s="131" t="s">
        <v>172</v>
      </c>
      <c r="D97" s="131" t="s">
        <v>161</v>
      </c>
      <c r="E97" s="132" t="s">
        <v>1163</v>
      </c>
      <c r="F97" s="133" t="s">
        <v>1164</v>
      </c>
      <c r="G97" s="134" t="s">
        <v>164</v>
      </c>
      <c r="H97" s="135">
        <v>143</v>
      </c>
      <c r="I97" s="136"/>
      <c r="J97" s="137">
        <f t="shared" si="0"/>
        <v>0</v>
      </c>
      <c r="K97" s="133" t="s">
        <v>3</v>
      </c>
      <c r="L97" s="31"/>
      <c r="M97" s="138" t="s">
        <v>3</v>
      </c>
      <c r="N97" s="139" t="s">
        <v>43</v>
      </c>
      <c r="P97" s="140">
        <f t="shared" si="1"/>
        <v>0</v>
      </c>
      <c r="Q97" s="140">
        <v>0</v>
      </c>
      <c r="R97" s="140">
        <f t="shared" si="2"/>
        <v>0</v>
      </c>
      <c r="S97" s="140">
        <v>0</v>
      </c>
      <c r="T97" s="141">
        <f t="shared" si="3"/>
        <v>0</v>
      </c>
      <c r="AR97" s="142" t="s">
        <v>166</v>
      </c>
      <c r="AT97" s="142" t="s">
        <v>161</v>
      </c>
      <c r="AU97" s="142" t="s">
        <v>80</v>
      </c>
      <c r="AY97" s="16" t="s">
        <v>157</v>
      </c>
      <c r="BE97" s="143">
        <f t="shared" si="4"/>
        <v>0</v>
      </c>
      <c r="BF97" s="143">
        <f t="shared" si="5"/>
        <v>0</v>
      </c>
      <c r="BG97" s="143">
        <f t="shared" si="6"/>
        <v>0</v>
      </c>
      <c r="BH97" s="143">
        <f t="shared" si="7"/>
        <v>0</v>
      </c>
      <c r="BI97" s="143">
        <f t="shared" si="8"/>
        <v>0</v>
      </c>
      <c r="BJ97" s="16" t="s">
        <v>80</v>
      </c>
      <c r="BK97" s="143">
        <f t="shared" si="9"/>
        <v>0</v>
      </c>
      <c r="BL97" s="16" t="s">
        <v>166</v>
      </c>
      <c r="BM97" s="142" t="s">
        <v>360</v>
      </c>
    </row>
    <row r="98" spans="2:65" s="1" customFormat="1" ht="16.5" customHeight="1">
      <c r="B98" s="130"/>
      <c r="C98" s="131" t="s">
        <v>126</v>
      </c>
      <c r="D98" s="131" t="s">
        <v>161</v>
      </c>
      <c r="E98" s="132" t="s">
        <v>1165</v>
      </c>
      <c r="F98" s="133" t="s">
        <v>1166</v>
      </c>
      <c r="G98" s="134" t="s">
        <v>1154</v>
      </c>
      <c r="H98" s="135">
        <v>6</v>
      </c>
      <c r="I98" s="136"/>
      <c r="J98" s="137">
        <f t="shared" si="0"/>
        <v>0</v>
      </c>
      <c r="K98" s="133" t="s">
        <v>3</v>
      </c>
      <c r="L98" s="31"/>
      <c r="M98" s="138" t="s">
        <v>3</v>
      </c>
      <c r="N98" s="139" t="s">
        <v>43</v>
      </c>
      <c r="P98" s="140">
        <f t="shared" si="1"/>
        <v>0</v>
      </c>
      <c r="Q98" s="140">
        <v>0</v>
      </c>
      <c r="R98" s="140">
        <f t="shared" si="2"/>
        <v>0</v>
      </c>
      <c r="S98" s="140">
        <v>0</v>
      </c>
      <c r="T98" s="141">
        <f t="shared" si="3"/>
        <v>0</v>
      </c>
      <c r="AR98" s="142" t="s">
        <v>166</v>
      </c>
      <c r="AT98" s="142" t="s">
        <v>161</v>
      </c>
      <c r="AU98" s="142" t="s">
        <v>80</v>
      </c>
      <c r="AY98" s="16" t="s">
        <v>157</v>
      </c>
      <c r="BE98" s="143">
        <f t="shared" si="4"/>
        <v>0</v>
      </c>
      <c r="BF98" s="143">
        <f t="shared" si="5"/>
        <v>0</v>
      </c>
      <c r="BG98" s="143">
        <f t="shared" si="6"/>
        <v>0</v>
      </c>
      <c r="BH98" s="143">
        <f t="shared" si="7"/>
        <v>0</v>
      </c>
      <c r="BI98" s="143">
        <f t="shared" si="8"/>
        <v>0</v>
      </c>
      <c r="BJ98" s="16" t="s">
        <v>80</v>
      </c>
      <c r="BK98" s="143">
        <f t="shared" si="9"/>
        <v>0</v>
      </c>
      <c r="BL98" s="16" t="s">
        <v>166</v>
      </c>
      <c r="BM98" s="142" t="s">
        <v>373</v>
      </c>
    </row>
    <row r="99" spans="2:65" s="1" customFormat="1" ht="16.5" customHeight="1">
      <c r="B99" s="130"/>
      <c r="C99" s="131" t="s">
        <v>231</v>
      </c>
      <c r="D99" s="131" t="s">
        <v>161</v>
      </c>
      <c r="E99" s="132" t="s">
        <v>1167</v>
      </c>
      <c r="F99" s="133" t="s">
        <v>1168</v>
      </c>
      <c r="G99" s="134" t="s">
        <v>1154</v>
      </c>
      <c r="H99" s="135">
        <v>2</v>
      </c>
      <c r="I99" s="136"/>
      <c r="J99" s="137">
        <f t="shared" si="0"/>
        <v>0</v>
      </c>
      <c r="K99" s="133" t="s">
        <v>3</v>
      </c>
      <c r="L99" s="31"/>
      <c r="M99" s="138" t="s">
        <v>3</v>
      </c>
      <c r="N99" s="139" t="s">
        <v>43</v>
      </c>
      <c r="P99" s="140">
        <f t="shared" si="1"/>
        <v>0</v>
      </c>
      <c r="Q99" s="140">
        <v>0</v>
      </c>
      <c r="R99" s="140">
        <f t="shared" si="2"/>
        <v>0</v>
      </c>
      <c r="S99" s="140">
        <v>0</v>
      </c>
      <c r="T99" s="141">
        <f t="shared" si="3"/>
        <v>0</v>
      </c>
      <c r="AR99" s="142" t="s">
        <v>166</v>
      </c>
      <c r="AT99" s="142" t="s">
        <v>161</v>
      </c>
      <c r="AU99" s="142" t="s">
        <v>80</v>
      </c>
      <c r="AY99" s="16" t="s">
        <v>157</v>
      </c>
      <c r="BE99" s="143">
        <f t="shared" si="4"/>
        <v>0</v>
      </c>
      <c r="BF99" s="143">
        <f t="shared" si="5"/>
        <v>0</v>
      </c>
      <c r="BG99" s="143">
        <f t="shared" si="6"/>
        <v>0</v>
      </c>
      <c r="BH99" s="143">
        <f t="shared" si="7"/>
        <v>0</v>
      </c>
      <c r="BI99" s="143">
        <f t="shared" si="8"/>
        <v>0</v>
      </c>
      <c r="BJ99" s="16" t="s">
        <v>80</v>
      </c>
      <c r="BK99" s="143">
        <f t="shared" si="9"/>
        <v>0</v>
      </c>
      <c r="BL99" s="16" t="s">
        <v>166</v>
      </c>
      <c r="BM99" s="142" t="s">
        <v>383</v>
      </c>
    </row>
    <row r="100" spans="2:65" s="1" customFormat="1" ht="16.5" customHeight="1">
      <c r="B100" s="130"/>
      <c r="C100" s="131" t="s">
        <v>9</v>
      </c>
      <c r="D100" s="131" t="s">
        <v>161</v>
      </c>
      <c r="E100" s="132" t="s">
        <v>1169</v>
      </c>
      <c r="F100" s="133" t="s">
        <v>1170</v>
      </c>
      <c r="G100" s="134" t="s">
        <v>1154</v>
      </c>
      <c r="H100" s="135">
        <v>2</v>
      </c>
      <c r="I100" s="136"/>
      <c r="J100" s="137">
        <f t="shared" si="0"/>
        <v>0</v>
      </c>
      <c r="K100" s="133" t="s">
        <v>3</v>
      </c>
      <c r="L100" s="31"/>
      <c r="M100" s="138" t="s">
        <v>3</v>
      </c>
      <c r="N100" s="139" t="s">
        <v>43</v>
      </c>
      <c r="P100" s="140">
        <f t="shared" si="1"/>
        <v>0</v>
      </c>
      <c r="Q100" s="140">
        <v>0</v>
      </c>
      <c r="R100" s="140">
        <f t="shared" si="2"/>
        <v>0</v>
      </c>
      <c r="S100" s="140">
        <v>0</v>
      </c>
      <c r="T100" s="141">
        <f t="shared" si="3"/>
        <v>0</v>
      </c>
      <c r="AR100" s="142" t="s">
        <v>166</v>
      </c>
      <c r="AT100" s="142" t="s">
        <v>161</v>
      </c>
      <c r="AU100" s="142" t="s">
        <v>80</v>
      </c>
      <c r="AY100" s="16" t="s">
        <v>157</v>
      </c>
      <c r="BE100" s="143">
        <f t="shared" si="4"/>
        <v>0</v>
      </c>
      <c r="BF100" s="143">
        <f t="shared" si="5"/>
        <v>0</v>
      </c>
      <c r="BG100" s="143">
        <f t="shared" si="6"/>
        <v>0</v>
      </c>
      <c r="BH100" s="143">
        <f t="shared" si="7"/>
        <v>0</v>
      </c>
      <c r="BI100" s="143">
        <f t="shared" si="8"/>
        <v>0</v>
      </c>
      <c r="BJ100" s="16" t="s">
        <v>80</v>
      </c>
      <c r="BK100" s="143">
        <f t="shared" si="9"/>
        <v>0</v>
      </c>
      <c r="BL100" s="16" t="s">
        <v>166</v>
      </c>
      <c r="BM100" s="142" t="s">
        <v>395</v>
      </c>
    </row>
    <row r="101" spans="2:65" s="1" customFormat="1" ht="16.5" customHeight="1">
      <c r="B101" s="130"/>
      <c r="C101" s="131" t="s">
        <v>210</v>
      </c>
      <c r="D101" s="131" t="s">
        <v>161</v>
      </c>
      <c r="E101" s="132" t="s">
        <v>1171</v>
      </c>
      <c r="F101" s="133" t="s">
        <v>1172</v>
      </c>
      <c r="G101" s="134" t="s">
        <v>1154</v>
      </c>
      <c r="H101" s="135">
        <v>21</v>
      </c>
      <c r="I101" s="136"/>
      <c r="J101" s="137">
        <f t="shared" si="0"/>
        <v>0</v>
      </c>
      <c r="K101" s="133" t="s">
        <v>3</v>
      </c>
      <c r="L101" s="31"/>
      <c r="M101" s="138" t="s">
        <v>3</v>
      </c>
      <c r="N101" s="139" t="s">
        <v>43</v>
      </c>
      <c r="P101" s="140">
        <f t="shared" si="1"/>
        <v>0</v>
      </c>
      <c r="Q101" s="140">
        <v>0</v>
      </c>
      <c r="R101" s="140">
        <f t="shared" si="2"/>
        <v>0</v>
      </c>
      <c r="S101" s="140">
        <v>0</v>
      </c>
      <c r="T101" s="141">
        <f t="shared" si="3"/>
        <v>0</v>
      </c>
      <c r="AR101" s="142" t="s">
        <v>166</v>
      </c>
      <c r="AT101" s="142" t="s">
        <v>161</v>
      </c>
      <c r="AU101" s="142" t="s">
        <v>80</v>
      </c>
      <c r="AY101" s="16" t="s">
        <v>157</v>
      </c>
      <c r="BE101" s="143">
        <f t="shared" si="4"/>
        <v>0</v>
      </c>
      <c r="BF101" s="143">
        <f t="shared" si="5"/>
        <v>0</v>
      </c>
      <c r="BG101" s="143">
        <f t="shared" si="6"/>
        <v>0</v>
      </c>
      <c r="BH101" s="143">
        <f t="shared" si="7"/>
        <v>0</v>
      </c>
      <c r="BI101" s="143">
        <f t="shared" si="8"/>
        <v>0</v>
      </c>
      <c r="BJ101" s="16" t="s">
        <v>80</v>
      </c>
      <c r="BK101" s="143">
        <f t="shared" si="9"/>
        <v>0</v>
      </c>
      <c r="BL101" s="16" t="s">
        <v>166</v>
      </c>
      <c r="BM101" s="142" t="s">
        <v>406</v>
      </c>
    </row>
    <row r="102" spans="2:65" s="1" customFormat="1" ht="16.5" customHeight="1">
      <c r="B102" s="130"/>
      <c r="C102" s="131" t="s">
        <v>338</v>
      </c>
      <c r="D102" s="131" t="s">
        <v>161</v>
      </c>
      <c r="E102" s="132" t="s">
        <v>1173</v>
      </c>
      <c r="F102" s="133" t="s">
        <v>1174</v>
      </c>
      <c r="G102" s="134" t="s">
        <v>1154</v>
      </c>
      <c r="H102" s="135">
        <v>8</v>
      </c>
      <c r="I102" s="136"/>
      <c r="J102" s="137">
        <f t="shared" si="0"/>
        <v>0</v>
      </c>
      <c r="K102" s="133" t="s">
        <v>3</v>
      </c>
      <c r="L102" s="31"/>
      <c r="M102" s="138" t="s">
        <v>3</v>
      </c>
      <c r="N102" s="139" t="s">
        <v>43</v>
      </c>
      <c r="P102" s="140">
        <f t="shared" si="1"/>
        <v>0</v>
      </c>
      <c r="Q102" s="140">
        <v>0</v>
      </c>
      <c r="R102" s="140">
        <f t="shared" si="2"/>
        <v>0</v>
      </c>
      <c r="S102" s="140">
        <v>0</v>
      </c>
      <c r="T102" s="141">
        <f t="shared" si="3"/>
        <v>0</v>
      </c>
      <c r="AR102" s="142" t="s">
        <v>166</v>
      </c>
      <c r="AT102" s="142" t="s">
        <v>161</v>
      </c>
      <c r="AU102" s="142" t="s">
        <v>80</v>
      </c>
      <c r="AY102" s="16" t="s">
        <v>157</v>
      </c>
      <c r="BE102" s="143">
        <f t="shared" si="4"/>
        <v>0</v>
      </c>
      <c r="BF102" s="143">
        <f t="shared" si="5"/>
        <v>0</v>
      </c>
      <c r="BG102" s="143">
        <f t="shared" si="6"/>
        <v>0</v>
      </c>
      <c r="BH102" s="143">
        <f t="shared" si="7"/>
        <v>0</v>
      </c>
      <c r="BI102" s="143">
        <f t="shared" si="8"/>
        <v>0</v>
      </c>
      <c r="BJ102" s="16" t="s">
        <v>80</v>
      </c>
      <c r="BK102" s="143">
        <f t="shared" si="9"/>
        <v>0</v>
      </c>
      <c r="BL102" s="16" t="s">
        <v>166</v>
      </c>
      <c r="BM102" s="142" t="s">
        <v>418</v>
      </c>
    </row>
    <row r="103" spans="2:65" s="1" customFormat="1" ht="16.5" customHeight="1">
      <c r="B103" s="130"/>
      <c r="C103" s="131" t="s">
        <v>344</v>
      </c>
      <c r="D103" s="131" t="s">
        <v>161</v>
      </c>
      <c r="E103" s="132" t="s">
        <v>1175</v>
      </c>
      <c r="F103" s="133" t="s">
        <v>1176</v>
      </c>
      <c r="G103" s="134" t="s">
        <v>1154</v>
      </c>
      <c r="H103" s="135">
        <v>16</v>
      </c>
      <c r="I103" s="136"/>
      <c r="J103" s="137">
        <f t="shared" si="0"/>
        <v>0</v>
      </c>
      <c r="K103" s="133" t="s">
        <v>3</v>
      </c>
      <c r="L103" s="31"/>
      <c r="M103" s="138" t="s">
        <v>3</v>
      </c>
      <c r="N103" s="139" t="s">
        <v>43</v>
      </c>
      <c r="P103" s="140">
        <f t="shared" si="1"/>
        <v>0</v>
      </c>
      <c r="Q103" s="140">
        <v>0</v>
      </c>
      <c r="R103" s="140">
        <f t="shared" si="2"/>
        <v>0</v>
      </c>
      <c r="S103" s="140">
        <v>0</v>
      </c>
      <c r="T103" s="141">
        <f t="shared" si="3"/>
        <v>0</v>
      </c>
      <c r="AR103" s="142" t="s">
        <v>166</v>
      </c>
      <c r="AT103" s="142" t="s">
        <v>161</v>
      </c>
      <c r="AU103" s="142" t="s">
        <v>80</v>
      </c>
      <c r="AY103" s="16" t="s">
        <v>157</v>
      </c>
      <c r="BE103" s="143">
        <f t="shared" si="4"/>
        <v>0</v>
      </c>
      <c r="BF103" s="143">
        <f t="shared" si="5"/>
        <v>0</v>
      </c>
      <c r="BG103" s="143">
        <f t="shared" si="6"/>
        <v>0</v>
      </c>
      <c r="BH103" s="143">
        <f t="shared" si="7"/>
        <v>0</v>
      </c>
      <c r="BI103" s="143">
        <f t="shared" si="8"/>
        <v>0</v>
      </c>
      <c r="BJ103" s="16" t="s">
        <v>80</v>
      </c>
      <c r="BK103" s="143">
        <f t="shared" si="9"/>
        <v>0</v>
      </c>
      <c r="BL103" s="16" t="s">
        <v>166</v>
      </c>
      <c r="BM103" s="142" t="s">
        <v>431</v>
      </c>
    </row>
    <row r="104" spans="2:65" s="1" customFormat="1" ht="16.5" customHeight="1">
      <c r="B104" s="130"/>
      <c r="C104" s="131" t="s">
        <v>247</v>
      </c>
      <c r="D104" s="131" t="s">
        <v>161</v>
      </c>
      <c r="E104" s="132" t="s">
        <v>1177</v>
      </c>
      <c r="F104" s="133" t="s">
        <v>1178</v>
      </c>
      <c r="G104" s="134" t="s">
        <v>164</v>
      </c>
      <c r="H104" s="135">
        <v>412</v>
      </c>
      <c r="I104" s="136"/>
      <c r="J104" s="137">
        <f t="shared" si="0"/>
        <v>0</v>
      </c>
      <c r="K104" s="133" t="s">
        <v>3</v>
      </c>
      <c r="L104" s="31"/>
      <c r="M104" s="138" t="s">
        <v>3</v>
      </c>
      <c r="N104" s="139" t="s">
        <v>43</v>
      </c>
      <c r="P104" s="140">
        <f t="shared" si="1"/>
        <v>0</v>
      </c>
      <c r="Q104" s="140">
        <v>0</v>
      </c>
      <c r="R104" s="140">
        <f t="shared" si="2"/>
        <v>0</v>
      </c>
      <c r="S104" s="140">
        <v>0</v>
      </c>
      <c r="T104" s="141">
        <f t="shared" si="3"/>
        <v>0</v>
      </c>
      <c r="AR104" s="142" t="s">
        <v>166</v>
      </c>
      <c r="AT104" s="142" t="s">
        <v>161</v>
      </c>
      <c r="AU104" s="142" t="s">
        <v>80</v>
      </c>
      <c r="AY104" s="16" t="s">
        <v>157</v>
      </c>
      <c r="BE104" s="143">
        <f t="shared" si="4"/>
        <v>0</v>
      </c>
      <c r="BF104" s="143">
        <f t="shared" si="5"/>
        <v>0</v>
      </c>
      <c r="BG104" s="143">
        <f t="shared" si="6"/>
        <v>0</v>
      </c>
      <c r="BH104" s="143">
        <f t="shared" si="7"/>
        <v>0</v>
      </c>
      <c r="BI104" s="143">
        <f t="shared" si="8"/>
        <v>0</v>
      </c>
      <c r="BJ104" s="16" t="s">
        <v>80</v>
      </c>
      <c r="BK104" s="143">
        <f t="shared" si="9"/>
        <v>0</v>
      </c>
      <c r="BL104" s="16" t="s">
        <v>166</v>
      </c>
      <c r="BM104" s="142" t="s">
        <v>442</v>
      </c>
    </row>
    <row r="105" spans="2:65" s="1" customFormat="1" ht="16.5" customHeight="1">
      <c r="B105" s="130"/>
      <c r="C105" s="131" t="s">
        <v>354</v>
      </c>
      <c r="D105" s="131" t="s">
        <v>161</v>
      </c>
      <c r="E105" s="132" t="s">
        <v>1179</v>
      </c>
      <c r="F105" s="133" t="s">
        <v>1180</v>
      </c>
      <c r="G105" s="134" t="s">
        <v>1154</v>
      </c>
      <c r="H105" s="135">
        <v>18</v>
      </c>
      <c r="I105" s="136"/>
      <c r="J105" s="137">
        <f t="shared" si="0"/>
        <v>0</v>
      </c>
      <c r="K105" s="133" t="s">
        <v>3</v>
      </c>
      <c r="L105" s="31"/>
      <c r="M105" s="138" t="s">
        <v>3</v>
      </c>
      <c r="N105" s="139" t="s">
        <v>43</v>
      </c>
      <c r="P105" s="140">
        <f t="shared" si="1"/>
        <v>0</v>
      </c>
      <c r="Q105" s="140">
        <v>0</v>
      </c>
      <c r="R105" s="140">
        <f t="shared" si="2"/>
        <v>0</v>
      </c>
      <c r="S105" s="140">
        <v>0</v>
      </c>
      <c r="T105" s="141">
        <f t="shared" si="3"/>
        <v>0</v>
      </c>
      <c r="AR105" s="142" t="s">
        <v>166</v>
      </c>
      <c r="AT105" s="142" t="s">
        <v>161</v>
      </c>
      <c r="AU105" s="142" t="s">
        <v>80</v>
      </c>
      <c r="AY105" s="16" t="s">
        <v>157</v>
      </c>
      <c r="BE105" s="143">
        <f t="shared" si="4"/>
        <v>0</v>
      </c>
      <c r="BF105" s="143">
        <f t="shared" si="5"/>
        <v>0</v>
      </c>
      <c r="BG105" s="143">
        <f t="shared" si="6"/>
        <v>0</v>
      </c>
      <c r="BH105" s="143">
        <f t="shared" si="7"/>
        <v>0</v>
      </c>
      <c r="BI105" s="143">
        <f t="shared" si="8"/>
        <v>0</v>
      </c>
      <c r="BJ105" s="16" t="s">
        <v>80</v>
      </c>
      <c r="BK105" s="143">
        <f t="shared" si="9"/>
        <v>0</v>
      </c>
      <c r="BL105" s="16" t="s">
        <v>166</v>
      </c>
      <c r="BM105" s="142" t="s">
        <v>455</v>
      </c>
    </row>
    <row r="106" spans="2:65" s="1" customFormat="1" ht="16.5" customHeight="1">
      <c r="B106" s="130"/>
      <c r="C106" s="131" t="s">
        <v>360</v>
      </c>
      <c r="D106" s="131" t="s">
        <v>161</v>
      </c>
      <c r="E106" s="132" t="s">
        <v>1181</v>
      </c>
      <c r="F106" s="133" t="s">
        <v>1182</v>
      </c>
      <c r="G106" s="134" t="s">
        <v>1154</v>
      </c>
      <c r="H106" s="135">
        <v>9</v>
      </c>
      <c r="I106" s="136"/>
      <c r="J106" s="137">
        <f t="shared" si="0"/>
        <v>0</v>
      </c>
      <c r="K106" s="133" t="s">
        <v>3</v>
      </c>
      <c r="L106" s="31"/>
      <c r="M106" s="138" t="s">
        <v>3</v>
      </c>
      <c r="N106" s="139" t="s">
        <v>43</v>
      </c>
      <c r="P106" s="140">
        <f t="shared" si="1"/>
        <v>0</v>
      </c>
      <c r="Q106" s="140">
        <v>0</v>
      </c>
      <c r="R106" s="140">
        <f t="shared" si="2"/>
        <v>0</v>
      </c>
      <c r="S106" s="140">
        <v>0</v>
      </c>
      <c r="T106" s="141">
        <f t="shared" si="3"/>
        <v>0</v>
      </c>
      <c r="AR106" s="142" t="s">
        <v>166</v>
      </c>
      <c r="AT106" s="142" t="s">
        <v>161</v>
      </c>
      <c r="AU106" s="142" t="s">
        <v>80</v>
      </c>
      <c r="AY106" s="16" t="s">
        <v>157</v>
      </c>
      <c r="BE106" s="143">
        <f t="shared" si="4"/>
        <v>0</v>
      </c>
      <c r="BF106" s="143">
        <f t="shared" si="5"/>
        <v>0</v>
      </c>
      <c r="BG106" s="143">
        <f t="shared" si="6"/>
        <v>0</v>
      </c>
      <c r="BH106" s="143">
        <f t="shared" si="7"/>
        <v>0</v>
      </c>
      <c r="BI106" s="143">
        <f t="shared" si="8"/>
        <v>0</v>
      </c>
      <c r="BJ106" s="16" t="s">
        <v>80</v>
      </c>
      <c r="BK106" s="143">
        <f t="shared" si="9"/>
        <v>0</v>
      </c>
      <c r="BL106" s="16" t="s">
        <v>166</v>
      </c>
      <c r="BM106" s="142" t="s">
        <v>468</v>
      </c>
    </row>
    <row r="107" spans="2:65" s="1" customFormat="1" ht="16.5" customHeight="1">
      <c r="B107" s="130"/>
      <c r="C107" s="131" t="s">
        <v>367</v>
      </c>
      <c r="D107" s="131" t="s">
        <v>161</v>
      </c>
      <c r="E107" s="132" t="s">
        <v>1183</v>
      </c>
      <c r="F107" s="133" t="s">
        <v>1184</v>
      </c>
      <c r="G107" s="134" t="s">
        <v>1147</v>
      </c>
      <c r="H107" s="135">
        <v>5</v>
      </c>
      <c r="I107" s="136"/>
      <c r="J107" s="137">
        <f t="shared" si="0"/>
        <v>0</v>
      </c>
      <c r="K107" s="133" t="s">
        <v>3</v>
      </c>
      <c r="L107" s="31"/>
      <c r="M107" s="138" t="s">
        <v>3</v>
      </c>
      <c r="N107" s="139" t="s">
        <v>43</v>
      </c>
      <c r="P107" s="140">
        <f t="shared" si="1"/>
        <v>0</v>
      </c>
      <c r="Q107" s="140">
        <v>0</v>
      </c>
      <c r="R107" s="140">
        <f t="shared" si="2"/>
        <v>0</v>
      </c>
      <c r="S107" s="140">
        <v>0</v>
      </c>
      <c r="T107" s="141">
        <f t="shared" si="3"/>
        <v>0</v>
      </c>
      <c r="AR107" s="142" t="s">
        <v>166</v>
      </c>
      <c r="AT107" s="142" t="s">
        <v>161</v>
      </c>
      <c r="AU107" s="142" t="s">
        <v>80</v>
      </c>
      <c r="AY107" s="16" t="s">
        <v>157</v>
      </c>
      <c r="BE107" s="143">
        <f t="shared" si="4"/>
        <v>0</v>
      </c>
      <c r="BF107" s="143">
        <f t="shared" si="5"/>
        <v>0</v>
      </c>
      <c r="BG107" s="143">
        <f t="shared" si="6"/>
        <v>0</v>
      </c>
      <c r="BH107" s="143">
        <f t="shared" si="7"/>
        <v>0</v>
      </c>
      <c r="BI107" s="143">
        <f t="shared" si="8"/>
        <v>0</v>
      </c>
      <c r="BJ107" s="16" t="s">
        <v>80</v>
      </c>
      <c r="BK107" s="143">
        <f t="shared" si="9"/>
        <v>0</v>
      </c>
      <c r="BL107" s="16" t="s">
        <v>166</v>
      </c>
      <c r="BM107" s="142" t="s">
        <v>480</v>
      </c>
    </row>
    <row r="108" spans="2:65" s="1" customFormat="1" ht="16.5" customHeight="1">
      <c r="B108" s="130"/>
      <c r="C108" s="131" t="s">
        <v>373</v>
      </c>
      <c r="D108" s="131" t="s">
        <v>161</v>
      </c>
      <c r="E108" s="132" t="s">
        <v>1185</v>
      </c>
      <c r="F108" s="133" t="s">
        <v>1186</v>
      </c>
      <c r="G108" s="134" t="s">
        <v>1147</v>
      </c>
      <c r="H108" s="135">
        <v>2</v>
      </c>
      <c r="I108" s="136"/>
      <c r="J108" s="137">
        <f t="shared" si="0"/>
        <v>0</v>
      </c>
      <c r="K108" s="133" t="s">
        <v>3</v>
      </c>
      <c r="L108" s="31"/>
      <c r="M108" s="138" t="s">
        <v>3</v>
      </c>
      <c r="N108" s="139" t="s">
        <v>43</v>
      </c>
      <c r="P108" s="140">
        <f t="shared" si="1"/>
        <v>0</v>
      </c>
      <c r="Q108" s="140">
        <v>0</v>
      </c>
      <c r="R108" s="140">
        <f t="shared" si="2"/>
        <v>0</v>
      </c>
      <c r="S108" s="140">
        <v>0</v>
      </c>
      <c r="T108" s="141">
        <f t="shared" si="3"/>
        <v>0</v>
      </c>
      <c r="AR108" s="142" t="s">
        <v>166</v>
      </c>
      <c r="AT108" s="142" t="s">
        <v>161</v>
      </c>
      <c r="AU108" s="142" t="s">
        <v>80</v>
      </c>
      <c r="AY108" s="16" t="s">
        <v>157</v>
      </c>
      <c r="BE108" s="143">
        <f t="shared" si="4"/>
        <v>0</v>
      </c>
      <c r="BF108" s="143">
        <f t="shared" si="5"/>
        <v>0</v>
      </c>
      <c r="BG108" s="143">
        <f t="shared" si="6"/>
        <v>0</v>
      </c>
      <c r="BH108" s="143">
        <f t="shared" si="7"/>
        <v>0</v>
      </c>
      <c r="BI108" s="143">
        <f t="shared" si="8"/>
        <v>0</v>
      </c>
      <c r="BJ108" s="16" t="s">
        <v>80</v>
      </c>
      <c r="BK108" s="143">
        <f t="shared" si="9"/>
        <v>0</v>
      </c>
      <c r="BL108" s="16" t="s">
        <v>166</v>
      </c>
      <c r="BM108" s="142" t="s">
        <v>492</v>
      </c>
    </row>
    <row r="109" spans="2:65" s="1" customFormat="1" ht="16.5" customHeight="1">
      <c r="B109" s="130"/>
      <c r="C109" s="131" t="s">
        <v>8</v>
      </c>
      <c r="D109" s="131" t="s">
        <v>161</v>
      </c>
      <c r="E109" s="132" t="s">
        <v>1187</v>
      </c>
      <c r="F109" s="133" t="s">
        <v>1188</v>
      </c>
      <c r="G109" s="134" t="s">
        <v>1147</v>
      </c>
      <c r="H109" s="135">
        <v>1</v>
      </c>
      <c r="I109" s="136"/>
      <c r="J109" s="137">
        <f t="shared" si="0"/>
        <v>0</v>
      </c>
      <c r="K109" s="133" t="s">
        <v>3</v>
      </c>
      <c r="L109" s="31"/>
      <c r="M109" s="138" t="s">
        <v>3</v>
      </c>
      <c r="N109" s="139" t="s">
        <v>43</v>
      </c>
      <c r="P109" s="140">
        <f t="shared" si="1"/>
        <v>0</v>
      </c>
      <c r="Q109" s="140">
        <v>0</v>
      </c>
      <c r="R109" s="140">
        <f t="shared" si="2"/>
        <v>0</v>
      </c>
      <c r="S109" s="140">
        <v>0</v>
      </c>
      <c r="T109" s="141">
        <f t="shared" si="3"/>
        <v>0</v>
      </c>
      <c r="AR109" s="142" t="s">
        <v>166</v>
      </c>
      <c r="AT109" s="142" t="s">
        <v>161</v>
      </c>
      <c r="AU109" s="142" t="s">
        <v>80</v>
      </c>
      <c r="AY109" s="16" t="s">
        <v>157</v>
      </c>
      <c r="BE109" s="143">
        <f t="shared" si="4"/>
        <v>0</v>
      </c>
      <c r="BF109" s="143">
        <f t="shared" si="5"/>
        <v>0</v>
      </c>
      <c r="BG109" s="143">
        <f t="shared" si="6"/>
        <v>0</v>
      </c>
      <c r="BH109" s="143">
        <f t="shared" si="7"/>
        <v>0</v>
      </c>
      <c r="BI109" s="143">
        <f t="shared" si="8"/>
        <v>0</v>
      </c>
      <c r="BJ109" s="16" t="s">
        <v>80</v>
      </c>
      <c r="BK109" s="143">
        <f t="shared" si="9"/>
        <v>0</v>
      </c>
      <c r="BL109" s="16" t="s">
        <v>166</v>
      </c>
      <c r="BM109" s="142" t="s">
        <v>503</v>
      </c>
    </row>
    <row r="110" spans="2:65" s="1" customFormat="1" ht="16.5" customHeight="1">
      <c r="B110" s="130"/>
      <c r="C110" s="131" t="s">
        <v>383</v>
      </c>
      <c r="D110" s="131" t="s">
        <v>161</v>
      </c>
      <c r="E110" s="132" t="s">
        <v>1189</v>
      </c>
      <c r="F110" s="133" t="s">
        <v>1190</v>
      </c>
      <c r="G110" s="134" t="s">
        <v>1147</v>
      </c>
      <c r="H110" s="135">
        <v>1</v>
      </c>
      <c r="I110" s="136"/>
      <c r="J110" s="137">
        <f t="shared" si="0"/>
        <v>0</v>
      </c>
      <c r="K110" s="133" t="s">
        <v>3</v>
      </c>
      <c r="L110" s="31"/>
      <c r="M110" s="138" t="s">
        <v>3</v>
      </c>
      <c r="N110" s="139" t="s">
        <v>43</v>
      </c>
      <c r="P110" s="140">
        <f t="shared" si="1"/>
        <v>0</v>
      </c>
      <c r="Q110" s="140">
        <v>0</v>
      </c>
      <c r="R110" s="140">
        <f t="shared" si="2"/>
        <v>0</v>
      </c>
      <c r="S110" s="140">
        <v>0</v>
      </c>
      <c r="T110" s="141">
        <f t="shared" si="3"/>
        <v>0</v>
      </c>
      <c r="AR110" s="142" t="s">
        <v>166</v>
      </c>
      <c r="AT110" s="142" t="s">
        <v>161</v>
      </c>
      <c r="AU110" s="142" t="s">
        <v>80</v>
      </c>
      <c r="AY110" s="16" t="s">
        <v>157</v>
      </c>
      <c r="BE110" s="143">
        <f t="shared" si="4"/>
        <v>0</v>
      </c>
      <c r="BF110" s="143">
        <f t="shared" si="5"/>
        <v>0</v>
      </c>
      <c r="BG110" s="143">
        <f t="shared" si="6"/>
        <v>0</v>
      </c>
      <c r="BH110" s="143">
        <f t="shared" si="7"/>
        <v>0</v>
      </c>
      <c r="BI110" s="143">
        <f t="shared" si="8"/>
        <v>0</v>
      </c>
      <c r="BJ110" s="16" t="s">
        <v>80</v>
      </c>
      <c r="BK110" s="143">
        <f t="shared" si="9"/>
        <v>0</v>
      </c>
      <c r="BL110" s="16" t="s">
        <v>166</v>
      </c>
      <c r="BM110" s="142" t="s">
        <v>515</v>
      </c>
    </row>
    <row r="111" spans="2:65" s="1" customFormat="1" ht="16.5" customHeight="1">
      <c r="B111" s="130"/>
      <c r="C111" s="131" t="s">
        <v>389</v>
      </c>
      <c r="D111" s="131" t="s">
        <v>161</v>
      </c>
      <c r="E111" s="132" t="s">
        <v>1191</v>
      </c>
      <c r="F111" s="133" t="s">
        <v>1192</v>
      </c>
      <c r="G111" s="134" t="s">
        <v>1154</v>
      </c>
      <c r="H111" s="135">
        <v>28</v>
      </c>
      <c r="I111" s="136"/>
      <c r="J111" s="137">
        <f t="shared" si="0"/>
        <v>0</v>
      </c>
      <c r="K111" s="133" t="s">
        <v>3</v>
      </c>
      <c r="L111" s="31"/>
      <c r="M111" s="138" t="s">
        <v>3</v>
      </c>
      <c r="N111" s="139" t="s">
        <v>43</v>
      </c>
      <c r="P111" s="140">
        <f t="shared" si="1"/>
        <v>0</v>
      </c>
      <c r="Q111" s="140">
        <v>0</v>
      </c>
      <c r="R111" s="140">
        <f t="shared" si="2"/>
        <v>0</v>
      </c>
      <c r="S111" s="140">
        <v>0</v>
      </c>
      <c r="T111" s="141">
        <f t="shared" si="3"/>
        <v>0</v>
      </c>
      <c r="AR111" s="142" t="s">
        <v>166</v>
      </c>
      <c r="AT111" s="142" t="s">
        <v>161</v>
      </c>
      <c r="AU111" s="142" t="s">
        <v>80</v>
      </c>
      <c r="AY111" s="16" t="s">
        <v>157</v>
      </c>
      <c r="BE111" s="143">
        <f t="shared" si="4"/>
        <v>0</v>
      </c>
      <c r="BF111" s="143">
        <f t="shared" si="5"/>
        <v>0</v>
      </c>
      <c r="BG111" s="143">
        <f t="shared" si="6"/>
        <v>0</v>
      </c>
      <c r="BH111" s="143">
        <f t="shared" si="7"/>
        <v>0</v>
      </c>
      <c r="BI111" s="143">
        <f t="shared" si="8"/>
        <v>0</v>
      </c>
      <c r="BJ111" s="16" t="s">
        <v>80</v>
      </c>
      <c r="BK111" s="143">
        <f t="shared" si="9"/>
        <v>0</v>
      </c>
      <c r="BL111" s="16" t="s">
        <v>166</v>
      </c>
      <c r="BM111" s="142" t="s">
        <v>525</v>
      </c>
    </row>
    <row r="112" spans="2:65" s="1" customFormat="1" ht="16.5" customHeight="1">
      <c r="B112" s="130"/>
      <c r="C112" s="131" t="s">
        <v>395</v>
      </c>
      <c r="D112" s="131" t="s">
        <v>161</v>
      </c>
      <c r="E112" s="132" t="s">
        <v>1193</v>
      </c>
      <c r="F112" s="133" t="s">
        <v>1194</v>
      </c>
      <c r="G112" s="134" t="s">
        <v>1154</v>
      </c>
      <c r="H112" s="135">
        <v>2</v>
      </c>
      <c r="I112" s="136"/>
      <c r="J112" s="137">
        <f t="shared" si="0"/>
        <v>0</v>
      </c>
      <c r="K112" s="133" t="s">
        <v>3</v>
      </c>
      <c r="L112" s="31"/>
      <c r="M112" s="138" t="s">
        <v>3</v>
      </c>
      <c r="N112" s="139" t="s">
        <v>43</v>
      </c>
      <c r="P112" s="140">
        <f t="shared" si="1"/>
        <v>0</v>
      </c>
      <c r="Q112" s="140">
        <v>0</v>
      </c>
      <c r="R112" s="140">
        <f t="shared" si="2"/>
        <v>0</v>
      </c>
      <c r="S112" s="140">
        <v>0</v>
      </c>
      <c r="T112" s="141">
        <f t="shared" si="3"/>
        <v>0</v>
      </c>
      <c r="AR112" s="142" t="s">
        <v>166</v>
      </c>
      <c r="AT112" s="142" t="s">
        <v>161</v>
      </c>
      <c r="AU112" s="142" t="s">
        <v>80</v>
      </c>
      <c r="AY112" s="16" t="s">
        <v>157</v>
      </c>
      <c r="BE112" s="143">
        <f t="shared" si="4"/>
        <v>0</v>
      </c>
      <c r="BF112" s="143">
        <f t="shared" si="5"/>
        <v>0</v>
      </c>
      <c r="BG112" s="143">
        <f t="shared" si="6"/>
        <v>0</v>
      </c>
      <c r="BH112" s="143">
        <f t="shared" si="7"/>
        <v>0</v>
      </c>
      <c r="BI112" s="143">
        <f t="shared" si="8"/>
        <v>0</v>
      </c>
      <c r="BJ112" s="16" t="s">
        <v>80</v>
      </c>
      <c r="BK112" s="143">
        <f t="shared" si="9"/>
        <v>0</v>
      </c>
      <c r="BL112" s="16" t="s">
        <v>166</v>
      </c>
      <c r="BM112" s="142" t="s">
        <v>536</v>
      </c>
    </row>
    <row r="113" spans="2:65" s="1" customFormat="1" ht="21.75" customHeight="1">
      <c r="B113" s="130"/>
      <c r="C113" s="131" t="s">
        <v>401</v>
      </c>
      <c r="D113" s="131" t="s">
        <v>161</v>
      </c>
      <c r="E113" s="132" t="s">
        <v>1195</v>
      </c>
      <c r="F113" s="133" t="s">
        <v>1196</v>
      </c>
      <c r="G113" s="134" t="s">
        <v>1147</v>
      </c>
      <c r="H113" s="135">
        <v>1</v>
      </c>
      <c r="I113" s="136"/>
      <c r="J113" s="137">
        <f t="shared" si="0"/>
        <v>0</v>
      </c>
      <c r="K113" s="133" t="s">
        <v>3</v>
      </c>
      <c r="L113" s="31"/>
      <c r="M113" s="138" t="s">
        <v>3</v>
      </c>
      <c r="N113" s="139" t="s">
        <v>43</v>
      </c>
      <c r="P113" s="140">
        <f t="shared" si="1"/>
        <v>0</v>
      </c>
      <c r="Q113" s="140">
        <v>0</v>
      </c>
      <c r="R113" s="140">
        <f t="shared" si="2"/>
        <v>0</v>
      </c>
      <c r="S113" s="140">
        <v>0</v>
      </c>
      <c r="T113" s="141">
        <f t="shared" si="3"/>
        <v>0</v>
      </c>
      <c r="AR113" s="142" t="s">
        <v>166</v>
      </c>
      <c r="AT113" s="142" t="s">
        <v>161</v>
      </c>
      <c r="AU113" s="142" t="s">
        <v>80</v>
      </c>
      <c r="AY113" s="16" t="s">
        <v>157</v>
      </c>
      <c r="BE113" s="143">
        <f t="shared" si="4"/>
        <v>0</v>
      </c>
      <c r="BF113" s="143">
        <f t="shared" si="5"/>
        <v>0</v>
      </c>
      <c r="BG113" s="143">
        <f t="shared" si="6"/>
        <v>0</v>
      </c>
      <c r="BH113" s="143">
        <f t="shared" si="7"/>
        <v>0</v>
      </c>
      <c r="BI113" s="143">
        <f t="shared" si="8"/>
        <v>0</v>
      </c>
      <c r="BJ113" s="16" t="s">
        <v>80</v>
      </c>
      <c r="BK113" s="143">
        <f t="shared" si="9"/>
        <v>0</v>
      </c>
      <c r="BL113" s="16" t="s">
        <v>166</v>
      </c>
      <c r="BM113" s="142" t="s">
        <v>549</v>
      </c>
    </row>
    <row r="114" spans="2:65" s="1" customFormat="1" ht="16.5" customHeight="1">
      <c r="B114" s="130"/>
      <c r="C114" s="131" t="s">
        <v>406</v>
      </c>
      <c r="D114" s="131" t="s">
        <v>161</v>
      </c>
      <c r="E114" s="132" t="s">
        <v>1197</v>
      </c>
      <c r="F114" s="133" t="s">
        <v>1198</v>
      </c>
      <c r="G114" s="134" t="s">
        <v>1154</v>
      </c>
      <c r="H114" s="135">
        <v>2</v>
      </c>
      <c r="I114" s="136"/>
      <c r="J114" s="137">
        <f t="shared" si="0"/>
        <v>0</v>
      </c>
      <c r="K114" s="133" t="s">
        <v>3</v>
      </c>
      <c r="L114" s="31"/>
      <c r="M114" s="138" t="s">
        <v>3</v>
      </c>
      <c r="N114" s="139" t="s">
        <v>43</v>
      </c>
      <c r="P114" s="140">
        <f t="shared" si="1"/>
        <v>0</v>
      </c>
      <c r="Q114" s="140">
        <v>0</v>
      </c>
      <c r="R114" s="140">
        <f t="shared" si="2"/>
        <v>0</v>
      </c>
      <c r="S114" s="140">
        <v>0</v>
      </c>
      <c r="T114" s="141">
        <f t="shared" si="3"/>
        <v>0</v>
      </c>
      <c r="AR114" s="142" t="s">
        <v>166</v>
      </c>
      <c r="AT114" s="142" t="s">
        <v>161</v>
      </c>
      <c r="AU114" s="142" t="s">
        <v>80</v>
      </c>
      <c r="AY114" s="16" t="s">
        <v>157</v>
      </c>
      <c r="BE114" s="143">
        <f t="shared" si="4"/>
        <v>0</v>
      </c>
      <c r="BF114" s="143">
        <f t="shared" si="5"/>
        <v>0</v>
      </c>
      <c r="BG114" s="143">
        <f t="shared" si="6"/>
        <v>0</v>
      </c>
      <c r="BH114" s="143">
        <f t="shared" si="7"/>
        <v>0</v>
      </c>
      <c r="BI114" s="143">
        <f t="shared" si="8"/>
        <v>0</v>
      </c>
      <c r="BJ114" s="16" t="s">
        <v>80</v>
      </c>
      <c r="BK114" s="143">
        <f t="shared" si="9"/>
        <v>0</v>
      </c>
      <c r="BL114" s="16" t="s">
        <v>166</v>
      </c>
      <c r="BM114" s="142" t="s">
        <v>559</v>
      </c>
    </row>
    <row r="115" spans="2:65" s="11" customFormat="1" ht="25.9" customHeight="1">
      <c r="B115" s="118"/>
      <c r="D115" s="119" t="s">
        <v>71</v>
      </c>
      <c r="E115" s="120" t="s">
        <v>1199</v>
      </c>
      <c r="F115" s="120" t="s">
        <v>1200</v>
      </c>
      <c r="I115" s="121"/>
      <c r="J115" s="122">
        <f>BK115</f>
        <v>0</v>
      </c>
      <c r="L115" s="118"/>
      <c r="M115" s="123"/>
      <c r="P115" s="124">
        <f>SUM(P116:P143)</f>
        <v>0</v>
      </c>
      <c r="R115" s="124">
        <f>SUM(R116:R143)</f>
        <v>0</v>
      </c>
      <c r="T115" s="125">
        <f>SUM(T116:T143)</f>
        <v>0</v>
      </c>
      <c r="AR115" s="119" t="s">
        <v>80</v>
      </c>
      <c r="AT115" s="126" t="s">
        <v>71</v>
      </c>
      <c r="AU115" s="126" t="s">
        <v>72</v>
      </c>
      <c r="AY115" s="119" t="s">
        <v>157</v>
      </c>
      <c r="BK115" s="127">
        <f>SUM(BK116:BK143)</f>
        <v>0</v>
      </c>
    </row>
    <row r="116" spans="2:65" s="1" customFormat="1" ht="24.2" customHeight="1">
      <c r="B116" s="130"/>
      <c r="C116" s="131" t="s">
        <v>412</v>
      </c>
      <c r="D116" s="131" t="s">
        <v>161</v>
      </c>
      <c r="E116" s="132" t="s">
        <v>1201</v>
      </c>
      <c r="F116" s="133" t="s">
        <v>1202</v>
      </c>
      <c r="G116" s="134" t="s">
        <v>1147</v>
      </c>
      <c r="H116" s="135">
        <v>2</v>
      </c>
      <c r="I116" s="136"/>
      <c r="J116" s="137">
        <f>ROUND(I116*H116,2)</f>
        <v>0</v>
      </c>
      <c r="K116" s="133" t="s">
        <v>3</v>
      </c>
      <c r="L116" s="31"/>
      <c r="M116" s="138" t="s">
        <v>3</v>
      </c>
      <c r="N116" s="139" t="s">
        <v>43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166</v>
      </c>
      <c r="AT116" s="142" t="s">
        <v>161</v>
      </c>
      <c r="AU116" s="142" t="s">
        <v>80</v>
      </c>
      <c r="AY116" s="16" t="s">
        <v>157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6" t="s">
        <v>80</v>
      </c>
      <c r="BK116" s="143">
        <f>ROUND(I116*H116,2)</f>
        <v>0</v>
      </c>
      <c r="BL116" s="16" t="s">
        <v>166</v>
      </c>
      <c r="BM116" s="142" t="s">
        <v>570</v>
      </c>
    </row>
    <row r="117" spans="2:65" s="1" customFormat="1" ht="16.5" customHeight="1">
      <c r="B117" s="130"/>
      <c r="C117" s="131" t="s">
        <v>418</v>
      </c>
      <c r="D117" s="131" t="s">
        <v>161</v>
      </c>
      <c r="E117" s="132" t="s">
        <v>1203</v>
      </c>
      <c r="F117" s="133" t="s">
        <v>1204</v>
      </c>
      <c r="G117" s="134" t="s">
        <v>1088</v>
      </c>
      <c r="H117" s="135">
        <v>13360</v>
      </c>
      <c r="I117" s="136"/>
      <c r="J117" s="137">
        <f>ROUND(I117*H117,2)</f>
        <v>0</v>
      </c>
      <c r="K117" s="133" t="s">
        <v>3</v>
      </c>
      <c r="L117" s="31"/>
      <c r="M117" s="138" t="s">
        <v>3</v>
      </c>
      <c r="N117" s="139" t="s">
        <v>43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166</v>
      </c>
      <c r="AT117" s="142" t="s">
        <v>161</v>
      </c>
      <c r="AU117" s="142" t="s">
        <v>80</v>
      </c>
      <c r="AY117" s="16" t="s">
        <v>157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6" t="s">
        <v>80</v>
      </c>
      <c r="BK117" s="143">
        <f>ROUND(I117*H117,2)</f>
        <v>0</v>
      </c>
      <c r="BL117" s="16" t="s">
        <v>166</v>
      </c>
      <c r="BM117" s="142" t="s">
        <v>581</v>
      </c>
    </row>
    <row r="118" spans="2:65" s="1" customFormat="1" ht="16.5" customHeight="1">
      <c r="B118" s="130"/>
      <c r="C118" s="131" t="s">
        <v>425</v>
      </c>
      <c r="D118" s="131" t="s">
        <v>161</v>
      </c>
      <c r="E118" s="132" t="s">
        <v>1205</v>
      </c>
      <c r="F118" s="133" t="s">
        <v>1206</v>
      </c>
      <c r="G118" s="134" t="s">
        <v>1154</v>
      </c>
      <c r="H118" s="135">
        <v>10</v>
      </c>
      <c r="I118" s="136"/>
      <c r="J118" s="137">
        <f>ROUND(I118*H118,2)</f>
        <v>0</v>
      </c>
      <c r="K118" s="133" t="s">
        <v>3</v>
      </c>
      <c r="L118" s="31"/>
      <c r="M118" s="138" t="s">
        <v>3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166</v>
      </c>
      <c r="AT118" s="142" t="s">
        <v>161</v>
      </c>
      <c r="AU118" s="142" t="s">
        <v>80</v>
      </c>
      <c r="AY118" s="16" t="s">
        <v>157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6" t="s">
        <v>80</v>
      </c>
      <c r="BK118" s="143">
        <f>ROUND(I118*H118,2)</f>
        <v>0</v>
      </c>
      <c r="BL118" s="16" t="s">
        <v>166</v>
      </c>
      <c r="BM118" s="142" t="s">
        <v>593</v>
      </c>
    </row>
    <row r="119" spans="2:65" s="1" customFormat="1" ht="21.75" customHeight="1">
      <c r="B119" s="130"/>
      <c r="C119" s="131" t="s">
        <v>431</v>
      </c>
      <c r="D119" s="131" t="s">
        <v>161</v>
      </c>
      <c r="E119" s="132" t="s">
        <v>1207</v>
      </c>
      <c r="F119" s="133" t="s">
        <v>1208</v>
      </c>
      <c r="G119" s="134" t="s">
        <v>1154</v>
      </c>
      <c r="H119" s="135">
        <v>2</v>
      </c>
      <c r="I119" s="136"/>
      <c r="J119" s="137">
        <f>ROUND(I119*H119,2)</f>
        <v>0</v>
      </c>
      <c r="K119" s="133" t="s">
        <v>3</v>
      </c>
      <c r="L119" s="31"/>
      <c r="M119" s="138" t="s">
        <v>3</v>
      </c>
      <c r="N119" s="139" t="s">
        <v>43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166</v>
      </c>
      <c r="AT119" s="142" t="s">
        <v>161</v>
      </c>
      <c r="AU119" s="142" t="s">
        <v>80</v>
      </c>
      <c r="AY119" s="16" t="s">
        <v>157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6" t="s">
        <v>80</v>
      </c>
      <c r="BK119" s="143">
        <f>ROUND(I119*H119,2)</f>
        <v>0</v>
      </c>
      <c r="BL119" s="16" t="s">
        <v>166</v>
      </c>
      <c r="BM119" s="142" t="s">
        <v>603</v>
      </c>
    </row>
    <row r="120" spans="2:65" s="1" customFormat="1" ht="58.5">
      <c r="B120" s="31"/>
      <c r="D120" s="149" t="s">
        <v>216</v>
      </c>
      <c r="F120" s="163" t="s">
        <v>1209</v>
      </c>
      <c r="I120" s="146"/>
      <c r="L120" s="31"/>
      <c r="M120" s="147"/>
      <c r="T120" s="52"/>
      <c r="AT120" s="16" t="s">
        <v>216</v>
      </c>
      <c r="AU120" s="16" t="s">
        <v>80</v>
      </c>
    </row>
    <row r="121" spans="2:65" s="1" customFormat="1" ht="16.5" customHeight="1">
      <c r="B121" s="130"/>
      <c r="C121" s="131" t="s">
        <v>437</v>
      </c>
      <c r="D121" s="131" t="s">
        <v>161</v>
      </c>
      <c r="E121" s="132" t="s">
        <v>1210</v>
      </c>
      <c r="F121" s="133" t="s">
        <v>1211</v>
      </c>
      <c r="G121" s="134" t="s">
        <v>1154</v>
      </c>
      <c r="H121" s="135">
        <v>2</v>
      </c>
      <c r="I121" s="136"/>
      <c r="J121" s="137">
        <f t="shared" ref="J121:J134" si="10">ROUND(I121*H121,2)</f>
        <v>0</v>
      </c>
      <c r="K121" s="133" t="s">
        <v>3</v>
      </c>
      <c r="L121" s="31"/>
      <c r="M121" s="138" t="s">
        <v>3</v>
      </c>
      <c r="N121" s="139" t="s">
        <v>43</v>
      </c>
      <c r="P121" s="140">
        <f t="shared" ref="P121:P134" si="11">O121*H121</f>
        <v>0</v>
      </c>
      <c r="Q121" s="140">
        <v>0</v>
      </c>
      <c r="R121" s="140">
        <f t="shared" ref="R121:R134" si="12">Q121*H121</f>
        <v>0</v>
      </c>
      <c r="S121" s="140">
        <v>0</v>
      </c>
      <c r="T121" s="141">
        <f t="shared" ref="T121:T134" si="13">S121*H121</f>
        <v>0</v>
      </c>
      <c r="AR121" s="142" t="s">
        <v>166</v>
      </c>
      <c r="AT121" s="142" t="s">
        <v>161</v>
      </c>
      <c r="AU121" s="142" t="s">
        <v>80</v>
      </c>
      <c r="AY121" s="16" t="s">
        <v>157</v>
      </c>
      <c r="BE121" s="143">
        <f t="shared" ref="BE121:BE134" si="14">IF(N121="základní",J121,0)</f>
        <v>0</v>
      </c>
      <c r="BF121" s="143">
        <f t="shared" ref="BF121:BF134" si="15">IF(N121="snížená",J121,0)</f>
        <v>0</v>
      </c>
      <c r="BG121" s="143">
        <f t="shared" ref="BG121:BG134" si="16">IF(N121="zákl. přenesená",J121,0)</f>
        <v>0</v>
      </c>
      <c r="BH121" s="143">
        <f t="shared" ref="BH121:BH134" si="17">IF(N121="sníž. přenesená",J121,0)</f>
        <v>0</v>
      </c>
      <c r="BI121" s="143">
        <f t="shared" ref="BI121:BI134" si="18">IF(N121="nulová",J121,0)</f>
        <v>0</v>
      </c>
      <c r="BJ121" s="16" t="s">
        <v>80</v>
      </c>
      <c r="BK121" s="143">
        <f t="shared" ref="BK121:BK134" si="19">ROUND(I121*H121,2)</f>
        <v>0</v>
      </c>
      <c r="BL121" s="16" t="s">
        <v>166</v>
      </c>
      <c r="BM121" s="142" t="s">
        <v>614</v>
      </c>
    </row>
    <row r="122" spans="2:65" s="1" customFormat="1" ht="21.75" customHeight="1">
      <c r="B122" s="130"/>
      <c r="C122" s="131" t="s">
        <v>442</v>
      </c>
      <c r="D122" s="131" t="s">
        <v>161</v>
      </c>
      <c r="E122" s="132" t="s">
        <v>1212</v>
      </c>
      <c r="F122" s="133" t="s">
        <v>1213</v>
      </c>
      <c r="G122" s="134" t="s">
        <v>1147</v>
      </c>
      <c r="H122" s="135">
        <v>1</v>
      </c>
      <c r="I122" s="136"/>
      <c r="J122" s="137">
        <f t="shared" si="10"/>
        <v>0</v>
      </c>
      <c r="K122" s="133" t="s">
        <v>3</v>
      </c>
      <c r="L122" s="31"/>
      <c r="M122" s="138" t="s">
        <v>3</v>
      </c>
      <c r="N122" s="139" t="s">
        <v>43</v>
      </c>
      <c r="P122" s="140">
        <f t="shared" si="11"/>
        <v>0</v>
      </c>
      <c r="Q122" s="140">
        <v>0</v>
      </c>
      <c r="R122" s="140">
        <f t="shared" si="12"/>
        <v>0</v>
      </c>
      <c r="S122" s="140">
        <v>0</v>
      </c>
      <c r="T122" s="141">
        <f t="shared" si="13"/>
        <v>0</v>
      </c>
      <c r="AR122" s="142" t="s">
        <v>166</v>
      </c>
      <c r="AT122" s="142" t="s">
        <v>161</v>
      </c>
      <c r="AU122" s="142" t="s">
        <v>80</v>
      </c>
      <c r="AY122" s="16" t="s">
        <v>157</v>
      </c>
      <c r="BE122" s="143">
        <f t="shared" si="14"/>
        <v>0</v>
      </c>
      <c r="BF122" s="143">
        <f t="shared" si="15"/>
        <v>0</v>
      </c>
      <c r="BG122" s="143">
        <f t="shared" si="16"/>
        <v>0</v>
      </c>
      <c r="BH122" s="143">
        <f t="shared" si="17"/>
        <v>0</v>
      </c>
      <c r="BI122" s="143">
        <f t="shared" si="18"/>
        <v>0</v>
      </c>
      <c r="BJ122" s="16" t="s">
        <v>80</v>
      </c>
      <c r="BK122" s="143">
        <f t="shared" si="19"/>
        <v>0</v>
      </c>
      <c r="BL122" s="16" t="s">
        <v>166</v>
      </c>
      <c r="BM122" s="142" t="s">
        <v>624</v>
      </c>
    </row>
    <row r="123" spans="2:65" s="1" customFormat="1" ht="24.2" customHeight="1">
      <c r="B123" s="130"/>
      <c r="C123" s="131" t="s">
        <v>448</v>
      </c>
      <c r="D123" s="131" t="s">
        <v>161</v>
      </c>
      <c r="E123" s="132" t="s">
        <v>1214</v>
      </c>
      <c r="F123" s="133" t="s">
        <v>1215</v>
      </c>
      <c r="G123" s="134" t="s">
        <v>1154</v>
      </c>
      <c r="H123" s="135">
        <v>1</v>
      </c>
      <c r="I123" s="136"/>
      <c r="J123" s="137">
        <f t="shared" si="10"/>
        <v>0</v>
      </c>
      <c r="K123" s="133" t="s">
        <v>3</v>
      </c>
      <c r="L123" s="31"/>
      <c r="M123" s="138" t="s">
        <v>3</v>
      </c>
      <c r="N123" s="139" t="s">
        <v>43</v>
      </c>
      <c r="P123" s="140">
        <f t="shared" si="11"/>
        <v>0</v>
      </c>
      <c r="Q123" s="140">
        <v>0</v>
      </c>
      <c r="R123" s="140">
        <f t="shared" si="12"/>
        <v>0</v>
      </c>
      <c r="S123" s="140">
        <v>0</v>
      </c>
      <c r="T123" s="141">
        <f t="shared" si="13"/>
        <v>0</v>
      </c>
      <c r="AR123" s="142" t="s">
        <v>166</v>
      </c>
      <c r="AT123" s="142" t="s">
        <v>161</v>
      </c>
      <c r="AU123" s="142" t="s">
        <v>80</v>
      </c>
      <c r="AY123" s="16" t="s">
        <v>157</v>
      </c>
      <c r="BE123" s="143">
        <f t="shared" si="14"/>
        <v>0</v>
      </c>
      <c r="BF123" s="143">
        <f t="shared" si="15"/>
        <v>0</v>
      </c>
      <c r="BG123" s="143">
        <f t="shared" si="16"/>
        <v>0</v>
      </c>
      <c r="BH123" s="143">
        <f t="shared" si="17"/>
        <v>0</v>
      </c>
      <c r="BI123" s="143">
        <f t="shared" si="18"/>
        <v>0</v>
      </c>
      <c r="BJ123" s="16" t="s">
        <v>80</v>
      </c>
      <c r="BK123" s="143">
        <f t="shared" si="19"/>
        <v>0</v>
      </c>
      <c r="BL123" s="16" t="s">
        <v>166</v>
      </c>
      <c r="BM123" s="142" t="s">
        <v>634</v>
      </c>
    </row>
    <row r="124" spans="2:65" s="1" customFormat="1" ht="16.5" customHeight="1">
      <c r="B124" s="130"/>
      <c r="C124" s="131" t="s">
        <v>455</v>
      </c>
      <c r="D124" s="131" t="s">
        <v>161</v>
      </c>
      <c r="E124" s="132" t="s">
        <v>1216</v>
      </c>
      <c r="F124" s="133" t="s">
        <v>1217</v>
      </c>
      <c r="G124" s="134" t="s">
        <v>1154</v>
      </c>
      <c r="H124" s="135">
        <v>1</v>
      </c>
      <c r="I124" s="136"/>
      <c r="J124" s="137">
        <f t="shared" si="10"/>
        <v>0</v>
      </c>
      <c r="K124" s="133" t="s">
        <v>3</v>
      </c>
      <c r="L124" s="31"/>
      <c r="M124" s="138" t="s">
        <v>3</v>
      </c>
      <c r="N124" s="139" t="s">
        <v>43</v>
      </c>
      <c r="P124" s="140">
        <f t="shared" si="11"/>
        <v>0</v>
      </c>
      <c r="Q124" s="140">
        <v>0</v>
      </c>
      <c r="R124" s="140">
        <f t="shared" si="12"/>
        <v>0</v>
      </c>
      <c r="S124" s="140">
        <v>0</v>
      </c>
      <c r="T124" s="141">
        <f t="shared" si="13"/>
        <v>0</v>
      </c>
      <c r="AR124" s="142" t="s">
        <v>166</v>
      </c>
      <c r="AT124" s="142" t="s">
        <v>161</v>
      </c>
      <c r="AU124" s="142" t="s">
        <v>80</v>
      </c>
      <c r="AY124" s="16" t="s">
        <v>157</v>
      </c>
      <c r="BE124" s="143">
        <f t="shared" si="14"/>
        <v>0</v>
      </c>
      <c r="BF124" s="143">
        <f t="shared" si="15"/>
        <v>0</v>
      </c>
      <c r="BG124" s="143">
        <f t="shared" si="16"/>
        <v>0</v>
      </c>
      <c r="BH124" s="143">
        <f t="shared" si="17"/>
        <v>0</v>
      </c>
      <c r="BI124" s="143">
        <f t="shared" si="18"/>
        <v>0</v>
      </c>
      <c r="BJ124" s="16" t="s">
        <v>80</v>
      </c>
      <c r="BK124" s="143">
        <f t="shared" si="19"/>
        <v>0</v>
      </c>
      <c r="BL124" s="16" t="s">
        <v>166</v>
      </c>
      <c r="BM124" s="142" t="s">
        <v>645</v>
      </c>
    </row>
    <row r="125" spans="2:65" s="1" customFormat="1" ht="24.2" customHeight="1">
      <c r="B125" s="130"/>
      <c r="C125" s="131" t="s">
        <v>461</v>
      </c>
      <c r="D125" s="131" t="s">
        <v>161</v>
      </c>
      <c r="E125" s="132" t="s">
        <v>1218</v>
      </c>
      <c r="F125" s="133" t="s">
        <v>1219</v>
      </c>
      <c r="G125" s="134" t="s">
        <v>1154</v>
      </c>
      <c r="H125" s="135">
        <v>1</v>
      </c>
      <c r="I125" s="136"/>
      <c r="J125" s="137">
        <f t="shared" si="10"/>
        <v>0</v>
      </c>
      <c r="K125" s="133" t="s">
        <v>3</v>
      </c>
      <c r="L125" s="31"/>
      <c r="M125" s="138" t="s">
        <v>3</v>
      </c>
      <c r="N125" s="139" t="s">
        <v>43</v>
      </c>
      <c r="P125" s="140">
        <f t="shared" si="11"/>
        <v>0</v>
      </c>
      <c r="Q125" s="140">
        <v>0</v>
      </c>
      <c r="R125" s="140">
        <f t="shared" si="12"/>
        <v>0</v>
      </c>
      <c r="S125" s="140">
        <v>0</v>
      </c>
      <c r="T125" s="141">
        <f t="shared" si="13"/>
        <v>0</v>
      </c>
      <c r="AR125" s="142" t="s">
        <v>166</v>
      </c>
      <c r="AT125" s="142" t="s">
        <v>161</v>
      </c>
      <c r="AU125" s="142" t="s">
        <v>80</v>
      </c>
      <c r="AY125" s="16" t="s">
        <v>157</v>
      </c>
      <c r="BE125" s="143">
        <f t="shared" si="14"/>
        <v>0</v>
      </c>
      <c r="BF125" s="143">
        <f t="shared" si="15"/>
        <v>0</v>
      </c>
      <c r="BG125" s="143">
        <f t="shared" si="16"/>
        <v>0</v>
      </c>
      <c r="BH125" s="143">
        <f t="shared" si="17"/>
        <v>0</v>
      </c>
      <c r="BI125" s="143">
        <f t="shared" si="18"/>
        <v>0</v>
      </c>
      <c r="BJ125" s="16" t="s">
        <v>80</v>
      </c>
      <c r="BK125" s="143">
        <f t="shared" si="19"/>
        <v>0</v>
      </c>
      <c r="BL125" s="16" t="s">
        <v>166</v>
      </c>
      <c r="BM125" s="142" t="s">
        <v>655</v>
      </c>
    </row>
    <row r="126" spans="2:65" s="1" customFormat="1" ht="24.2" customHeight="1">
      <c r="B126" s="130"/>
      <c r="C126" s="131" t="s">
        <v>468</v>
      </c>
      <c r="D126" s="131" t="s">
        <v>161</v>
      </c>
      <c r="E126" s="132" t="s">
        <v>1220</v>
      </c>
      <c r="F126" s="133" t="s">
        <v>1221</v>
      </c>
      <c r="G126" s="134" t="s">
        <v>1154</v>
      </c>
      <c r="H126" s="135">
        <v>1</v>
      </c>
      <c r="I126" s="136"/>
      <c r="J126" s="137">
        <f t="shared" si="10"/>
        <v>0</v>
      </c>
      <c r="K126" s="133" t="s">
        <v>3</v>
      </c>
      <c r="L126" s="31"/>
      <c r="M126" s="138" t="s">
        <v>3</v>
      </c>
      <c r="N126" s="139" t="s">
        <v>43</v>
      </c>
      <c r="P126" s="140">
        <f t="shared" si="11"/>
        <v>0</v>
      </c>
      <c r="Q126" s="140">
        <v>0</v>
      </c>
      <c r="R126" s="140">
        <f t="shared" si="12"/>
        <v>0</v>
      </c>
      <c r="S126" s="140">
        <v>0</v>
      </c>
      <c r="T126" s="141">
        <f t="shared" si="13"/>
        <v>0</v>
      </c>
      <c r="AR126" s="142" t="s">
        <v>166</v>
      </c>
      <c r="AT126" s="142" t="s">
        <v>161</v>
      </c>
      <c r="AU126" s="142" t="s">
        <v>80</v>
      </c>
      <c r="AY126" s="16" t="s">
        <v>157</v>
      </c>
      <c r="BE126" s="143">
        <f t="shared" si="14"/>
        <v>0</v>
      </c>
      <c r="BF126" s="143">
        <f t="shared" si="15"/>
        <v>0</v>
      </c>
      <c r="BG126" s="143">
        <f t="shared" si="16"/>
        <v>0</v>
      </c>
      <c r="BH126" s="143">
        <f t="shared" si="17"/>
        <v>0</v>
      </c>
      <c r="BI126" s="143">
        <f t="shared" si="18"/>
        <v>0</v>
      </c>
      <c r="BJ126" s="16" t="s">
        <v>80</v>
      </c>
      <c r="BK126" s="143">
        <f t="shared" si="19"/>
        <v>0</v>
      </c>
      <c r="BL126" s="16" t="s">
        <v>166</v>
      </c>
      <c r="BM126" s="142" t="s">
        <v>667</v>
      </c>
    </row>
    <row r="127" spans="2:65" s="1" customFormat="1" ht="24.2" customHeight="1">
      <c r="B127" s="130"/>
      <c r="C127" s="131" t="s">
        <v>474</v>
      </c>
      <c r="D127" s="131" t="s">
        <v>161</v>
      </c>
      <c r="E127" s="132" t="s">
        <v>1222</v>
      </c>
      <c r="F127" s="133" t="s">
        <v>1223</v>
      </c>
      <c r="G127" s="134" t="s">
        <v>1154</v>
      </c>
      <c r="H127" s="135">
        <v>1</v>
      </c>
      <c r="I127" s="136"/>
      <c r="J127" s="137">
        <f t="shared" si="10"/>
        <v>0</v>
      </c>
      <c r="K127" s="133" t="s">
        <v>3</v>
      </c>
      <c r="L127" s="31"/>
      <c r="M127" s="138" t="s">
        <v>3</v>
      </c>
      <c r="N127" s="139" t="s">
        <v>43</v>
      </c>
      <c r="P127" s="140">
        <f t="shared" si="11"/>
        <v>0</v>
      </c>
      <c r="Q127" s="140">
        <v>0</v>
      </c>
      <c r="R127" s="140">
        <f t="shared" si="12"/>
        <v>0</v>
      </c>
      <c r="S127" s="140">
        <v>0</v>
      </c>
      <c r="T127" s="141">
        <f t="shared" si="13"/>
        <v>0</v>
      </c>
      <c r="AR127" s="142" t="s">
        <v>166</v>
      </c>
      <c r="AT127" s="142" t="s">
        <v>161</v>
      </c>
      <c r="AU127" s="142" t="s">
        <v>80</v>
      </c>
      <c r="AY127" s="16" t="s">
        <v>157</v>
      </c>
      <c r="BE127" s="143">
        <f t="shared" si="14"/>
        <v>0</v>
      </c>
      <c r="BF127" s="143">
        <f t="shared" si="15"/>
        <v>0</v>
      </c>
      <c r="BG127" s="143">
        <f t="shared" si="16"/>
        <v>0</v>
      </c>
      <c r="BH127" s="143">
        <f t="shared" si="17"/>
        <v>0</v>
      </c>
      <c r="BI127" s="143">
        <f t="shared" si="18"/>
        <v>0</v>
      </c>
      <c r="BJ127" s="16" t="s">
        <v>80</v>
      </c>
      <c r="BK127" s="143">
        <f t="shared" si="19"/>
        <v>0</v>
      </c>
      <c r="BL127" s="16" t="s">
        <v>166</v>
      </c>
      <c r="BM127" s="142" t="s">
        <v>676</v>
      </c>
    </row>
    <row r="128" spans="2:65" s="1" customFormat="1" ht="16.5" customHeight="1">
      <c r="B128" s="130"/>
      <c r="C128" s="131" t="s">
        <v>480</v>
      </c>
      <c r="D128" s="131" t="s">
        <v>161</v>
      </c>
      <c r="E128" s="132" t="s">
        <v>1224</v>
      </c>
      <c r="F128" s="133" t="s">
        <v>1225</v>
      </c>
      <c r="G128" s="134" t="s">
        <v>1147</v>
      </c>
      <c r="H128" s="135">
        <v>1</v>
      </c>
      <c r="I128" s="136"/>
      <c r="J128" s="137">
        <f t="shared" si="10"/>
        <v>0</v>
      </c>
      <c r="K128" s="133" t="s">
        <v>3</v>
      </c>
      <c r="L128" s="31"/>
      <c r="M128" s="138" t="s">
        <v>3</v>
      </c>
      <c r="N128" s="139" t="s">
        <v>43</v>
      </c>
      <c r="P128" s="140">
        <f t="shared" si="11"/>
        <v>0</v>
      </c>
      <c r="Q128" s="140">
        <v>0</v>
      </c>
      <c r="R128" s="140">
        <f t="shared" si="12"/>
        <v>0</v>
      </c>
      <c r="S128" s="140">
        <v>0</v>
      </c>
      <c r="T128" s="141">
        <f t="shared" si="13"/>
        <v>0</v>
      </c>
      <c r="AR128" s="142" t="s">
        <v>166</v>
      </c>
      <c r="AT128" s="142" t="s">
        <v>161</v>
      </c>
      <c r="AU128" s="142" t="s">
        <v>80</v>
      </c>
      <c r="AY128" s="16" t="s">
        <v>157</v>
      </c>
      <c r="BE128" s="143">
        <f t="shared" si="14"/>
        <v>0</v>
      </c>
      <c r="BF128" s="143">
        <f t="shared" si="15"/>
        <v>0</v>
      </c>
      <c r="BG128" s="143">
        <f t="shared" si="16"/>
        <v>0</v>
      </c>
      <c r="BH128" s="143">
        <f t="shared" si="17"/>
        <v>0</v>
      </c>
      <c r="BI128" s="143">
        <f t="shared" si="18"/>
        <v>0</v>
      </c>
      <c r="BJ128" s="16" t="s">
        <v>80</v>
      </c>
      <c r="BK128" s="143">
        <f t="shared" si="19"/>
        <v>0</v>
      </c>
      <c r="BL128" s="16" t="s">
        <v>166</v>
      </c>
      <c r="BM128" s="142" t="s">
        <v>685</v>
      </c>
    </row>
    <row r="129" spans="2:65" s="1" customFormat="1" ht="37.9" customHeight="1">
      <c r="B129" s="130"/>
      <c r="C129" s="131" t="s">
        <v>485</v>
      </c>
      <c r="D129" s="131" t="s">
        <v>161</v>
      </c>
      <c r="E129" s="132" t="s">
        <v>1226</v>
      </c>
      <c r="F129" s="133" t="s">
        <v>1227</v>
      </c>
      <c r="G129" s="134" t="s">
        <v>1154</v>
      </c>
      <c r="H129" s="135">
        <v>1</v>
      </c>
      <c r="I129" s="136"/>
      <c r="J129" s="137">
        <f t="shared" si="10"/>
        <v>0</v>
      </c>
      <c r="K129" s="133" t="s">
        <v>3</v>
      </c>
      <c r="L129" s="31"/>
      <c r="M129" s="138" t="s">
        <v>3</v>
      </c>
      <c r="N129" s="139" t="s">
        <v>43</v>
      </c>
      <c r="P129" s="140">
        <f t="shared" si="11"/>
        <v>0</v>
      </c>
      <c r="Q129" s="140">
        <v>0</v>
      </c>
      <c r="R129" s="140">
        <f t="shared" si="12"/>
        <v>0</v>
      </c>
      <c r="S129" s="140">
        <v>0</v>
      </c>
      <c r="T129" s="141">
        <f t="shared" si="13"/>
        <v>0</v>
      </c>
      <c r="AR129" s="142" t="s">
        <v>166</v>
      </c>
      <c r="AT129" s="142" t="s">
        <v>161</v>
      </c>
      <c r="AU129" s="142" t="s">
        <v>80</v>
      </c>
      <c r="AY129" s="16" t="s">
        <v>157</v>
      </c>
      <c r="BE129" s="143">
        <f t="shared" si="14"/>
        <v>0</v>
      </c>
      <c r="BF129" s="143">
        <f t="shared" si="15"/>
        <v>0</v>
      </c>
      <c r="BG129" s="143">
        <f t="shared" si="16"/>
        <v>0</v>
      </c>
      <c r="BH129" s="143">
        <f t="shared" si="17"/>
        <v>0</v>
      </c>
      <c r="BI129" s="143">
        <f t="shared" si="18"/>
        <v>0</v>
      </c>
      <c r="BJ129" s="16" t="s">
        <v>80</v>
      </c>
      <c r="BK129" s="143">
        <f t="shared" si="19"/>
        <v>0</v>
      </c>
      <c r="BL129" s="16" t="s">
        <v>166</v>
      </c>
      <c r="BM129" s="142" t="s">
        <v>703</v>
      </c>
    </row>
    <row r="130" spans="2:65" s="1" customFormat="1" ht="16.5" customHeight="1">
      <c r="B130" s="130"/>
      <c r="C130" s="131" t="s">
        <v>492</v>
      </c>
      <c r="D130" s="131" t="s">
        <v>161</v>
      </c>
      <c r="E130" s="132" t="s">
        <v>1228</v>
      </c>
      <c r="F130" s="133" t="s">
        <v>1229</v>
      </c>
      <c r="G130" s="134" t="s">
        <v>1154</v>
      </c>
      <c r="H130" s="135">
        <v>1</v>
      </c>
      <c r="I130" s="136"/>
      <c r="J130" s="137">
        <f t="shared" si="10"/>
        <v>0</v>
      </c>
      <c r="K130" s="133" t="s">
        <v>3</v>
      </c>
      <c r="L130" s="31"/>
      <c r="M130" s="138" t="s">
        <v>3</v>
      </c>
      <c r="N130" s="139" t="s">
        <v>43</v>
      </c>
      <c r="P130" s="140">
        <f t="shared" si="11"/>
        <v>0</v>
      </c>
      <c r="Q130" s="140">
        <v>0</v>
      </c>
      <c r="R130" s="140">
        <f t="shared" si="12"/>
        <v>0</v>
      </c>
      <c r="S130" s="140">
        <v>0</v>
      </c>
      <c r="T130" s="141">
        <f t="shared" si="13"/>
        <v>0</v>
      </c>
      <c r="AR130" s="142" t="s">
        <v>166</v>
      </c>
      <c r="AT130" s="142" t="s">
        <v>161</v>
      </c>
      <c r="AU130" s="142" t="s">
        <v>80</v>
      </c>
      <c r="AY130" s="16" t="s">
        <v>157</v>
      </c>
      <c r="BE130" s="143">
        <f t="shared" si="14"/>
        <v>0</v>
      </c>
      <c r="BF130" s="143">
        <f t="shared" si="15"/>
        <v>0</v>
      </c>
      <c r="BG130" s="143">
        <f t="shared" si="16"/>
        <v>0</v>
      </c>
      <c r="BH130" s="143">
        <f t="shared" si="17"/>
        <v>0</v>
      </c>
      <c r="BI130" s="143">
        <f t="shared" si="18"/>
        <v>0</v>
      </c>
      <c r="BJ130" s="16" t="s">
        <v>80</v>
      </c>
      <c r="BK130" s="143">
        <f t="shared" si="19"/>
        <v>0</v>
      </c>
      <c r="BL130" s="16" t="s">
        <v>166</v>
      </c>
      <c r="BM130" s="142" t="s">
        <v>715</v>
      </c>
    </row>
    <row r="131" spans="2:65" s="1" customFormat="1" ht="16.5" customHeight="1">
      <c r="B131" s="130"/>
      <c r="C131" s="131" t="s">
        <v>498</v>
      </c>
      <c r="D131" s="131" t="s">
        <v>161</v>
      </c>
      <c r="E131" s="132" t="s">
        <v>1230</v>
      </c>
      <c r="F131" s="133" t="s">
        <v>1231</v>
      </c>
      <c r="G131" s="134" t="s">
        <v>1154</v>
      </c>
      <c r="H131" s="135">
        <v>1</v>
      </c>
      <c r="I131" s="136"/>
      <c r="J131" s="137">
        <f t="shared" si="10"/>
        <v>0</v>
      </c>
      <c r="K131" s="133" t="s">
        <v>3</v>
      </c>
      <c r="L131" s="31"/>
      <c r="M131" s="138" t="s">
        <v>3</v>
      </c>
      <c r="N131" s="139" t="s">
        <v>43</v>
      </c>
      <c r="P131" s="140">
        <f t="shared" si="11"/>
        <v>0</v>
      </c>
      <c r="Q131" s="140">
        <v>0</v>
      </c>
      <c r="R131" s="140">
        <f t="shared" si="12"/>
        <v>0</v>
      </c>
      <c r="S131" s="140">
        <v>0</v>
      </c>
      <c r="T131" s="141">
        <f t="shared" si="13"/>
        <v>0</v>
      </c>
      <c r="AR131" s="142" t="s">
        <v>166</v>
      </c>
      <c r="AT131" s="142" t="s">
        <v>161</v>
      </c>
      <c r="AU131" s="142" t="s">
        <v>80</v>
      </c>
      <c r="AY131" s="16" t="s">
        <v>157</v>
      </c>
      <c r="BE131" s="143">
        <f t="shared" si="14"/>
        <v>0</v>
      </c>
      <c r="BF131" s="143">
        <f t="shared" si="15"/>
        <v>0</v>
      </c>
      <c r="BG131" s="143">
        <f t="shared" si="16"/>
        <v>0</v>
      </c>
      <c r="BH131" s="143">
        <f t="shared" si="17"/>
        <v>0</v>
      </c>
      <c r="BI131" s="143">
        <f t="shared" si="18"/>
        <v>0</v>
      </c>
      <c r="BJ131" s="16" t="s">
        <v>80</v>
      </c>
      <c r="BK131" s="143">
        <f t="shared" si="19"/>
        <v>0</v>
      </c>
      <c r="BL131" s="16" t="s">
        <v>166</v>
      </c>
      <c r="BM131" s="142" t="s">
        <v>726</v>
      </c>
    </row>
    <row r="132" spans="2:65" s="1" customFormat="1" ht="16.5" customHeight="1">
      <c r="B132" s="130"/>
      <c r="C132" s="131" t="s">
        <v>503</v>
      </c>
      <c r="D132" s="131" t="s">
        <v>161</v>
      </c>
      <c r="E132" s="132" t="s">
        <v>1232</v>
      </c>
      <c r="F132" s="133" t="s">
        <v>1233</v>
      </c>
      <c r="G132" s="134" t="s">
        <v>1154</v>
      </c>
      <c r="H132" s="135">
        <v>1</v>
      </c>
      <c r="I132" s="136"/>
      <c r="J132" s="137">
        <f t="shared" si="10"/>
        <v>0</v>
      </c>
      <c r="K132" s="133" t="s">
        <v>3</v>
      </c>
      <c r="L132" s="31"/>
      <c r="M132" s="138" t="s">
        <v>3</v>
      </c>
      <c r="N132" s="139" t="s">
        <v>43</v>
      </c>
      <c r="P132" s="140">
        <f t="shared" si="11"/>
        <v>0</v>
      </c>
      <c r="Q132" s="140">
        <v>0</v>
      </c>
      <c r="R132" s="140">
        <f t="shared" si="12"/>
        <v>0</v>
      </c>
      <c r="S132" s="140">
        <v>0</v>
      </c>
      <c r="T132" s="141">
        <f t="shared" si="13"/>
        <v>0</v>
      </c>
      <c r="AR132" s="142" t="s">
        <v>166</v>
      </c>
      <c r="AT132" s="142" t="s">
        <v>161</v>
      </c>
      <c r="AU132" s="142" t="s">
        <v>80</v>
      </c>
      <c r="AY132" s="16" t="s">
        <v>157</v>
      </c>
      <c r="BE132" s="143">
        <f t="shared" si="14"/>
        <v>0</v>
      </c>
      <c r="BF132" s="143">
        <f t="shared" si="15"/>
        <v>0</v>
      </c>
      <c r="BG132" s="143">
        <f t="shared" si="16"/>
        <v>0</v>
      </c>
      <c r="BH132" s="143">
        <f t="shared" si="17"/>
        <v>0</v>
      </c>
      <c r="BI132" s="143">
        <f t="shared" si="18"/>
        <v>0</v>
      </c>
      <c r="BJ132" s="16" t="s">
        <v>80</v>
      </c>
      <c r="BK132" s="143">
        <f t="shared" si="19"/>
        <v>0</v>
      </c>
      <c r="BL132" s="16" t="s">
        <v>166</v>
      </c>
      <c r="BM132" s="142" t="s">
        <v>736</v>
      </c>
    </row>
    <row r="133" spans="2:65" s="1" customFormat="1" ht="16.5" customHeight="1">
      <c r="B133" s="130"/>
      <c r="C133" s="131" t="s">
        <v>509</v>
      </c>
      <c r="D133" s="131" t="s">
        <v>161</v>
      </c>
      <c r="E133" s="132" t="s">
        <v>1234</v>
      </c>
      <c r="F133" s="133" t="s">
        <v>1235</v>
      </c>
      <c r="G133" s="134" t="s">
        <v>1154</v>
      </c>
      <c r="H133" s="135">
        <v>1</v>
      </c>
      <c r="I133" s="136"/>
      <c r="J133" s="137">
        <f t="shared" si="10"/>
        <v>0</v>
      </c>
      <c r="K133" s="133" t="s">
        <v>3</v>
      </c>
      <c r="L133" s="31"/>
      <c r="M133" s="138" t="s">
        <v>3</v>
      </c>
      <c r="N133" s="139" t="s">
        <v>43</v>
      </c>
      <c r="P133" s="140">
        <f t="shared" si="11"/>
        <v>0</v>
      </c>
      <c r="Q133" s="140">
        <v>0</v>
      </c>
      <c r="R133" s="140">
        <f t="shared" si="12"/>
        <v>0</v>
      </c>
      <c r="S133" s="140">
        <v>0</v>
      </c>
      <c r="T133" s="141">
        <f t="shared" si="13"/>
        <v>0</v>
      </c>
      <c r="AR133" s="142" t="s">
        <v>166</v>
      </c>
      <c r="AT133" s="142" t="s">
        <v>161</v>
      </c>
      <c r="AU133" s="142" t="s">
        <v>80</v>
      </c>
      <c r="AY133" s="16" t="s">
        <v>157</v>
      </c>
      <c r="BE133" s="143">
        <f t="shared" si="14"/>
        <v>0</v>
      </c>
      <c r="BF133" s="143">
        <f t="shared" si="15"/>
        <v>0</v>
      </c>
      <c r="BG133" s="143">
        <f t="shared" si="16"/>
        <v>0</v>
      </c>
      <c r="BH133" s="143">
        <f t="shared" si="17"/>
        <v>0</v>
      </c>
      <c r="BI133" s="143">
        <f t="shared" si="18"/>
        <v>0</v>
      </c>
      <c r="BJ133" s="16" t="s">
        <v>80</v>
      </c>
      <c r="BK133" s="143">
        <f t="shared" si="19"/>
        <v>0</v>
      </c>
      <c r="BL133" s="16" t="s">
        <v>166</v>
      </c>
      <c r="BM133" s="142" t="s">
        <v>747</v>
      </c>
    </row>
    <row r="134" spans="2:65" s="1" customFormat="1" ht="24.2" customHeight="1">
      <c r="B134" s="130"/>
      <c r="C134" s="131" t="s">
        <v>515</v>
      </c>
      <c r="D134" s="131" t="s">
        <v>161</v>
      </c>
      <c r="E134" s="132" t="s">
        <v>1236</v>
      </c>
      <c r="F134" s="133" t="s">
        <v>1237</v>
      </c>
      <c r="G134" s="134" t="s">
        <v>1154</v>
      </c>
      <c r="H134" s="135">
        <v>1</v>
      </c>
      <c r="I134" s="136"/>
      <c r="J134" s="137">
        <f t="shared" si="10"/>
        <v>0</v>
      </c>
      <c r="K134" s="133" t="s">
        <v>3</v>
      </c>
      <c r="L134" s="31"/>
      <c r="M134" s="138" t="s">
        <v>3</v>
      </c>
      <c r="N134" s="139" t="s">
        <v>43</v>
      </c>
      <c r="P134" s="140">
        <f t="shared" si="11"/>
        <v>0</v>
      </c>
      <c r="Q134" s="140">
        <v>0</v>
      </c>
      <c r="R134" s="140">
        <f t="shared" si="12"/>
        <v>0</v>
      </c>
      <c r="S134" s="140">
        <v>0</v>
      </c>
      <c r="T134" s="141">
        <f t="shared" si="13"/>
        <v>0</v>
      </c>
      <c r="AR134" s="142" t="s">
        <v>166</v>
      </c>
      <c r="AT134" s="142" t="s">
        <v>161</v>
      </c>
      <c r="AU134" s="142" t="s">
        <v>80</v>
      </c>
      <c r="AY134" s="16" t="s">
        <v>157</v>
      </c>
      <c r="BE134" s="143">
        <f t="shared" si="14"/>
        <v>0</v>
      </c>
      <c r="BF134" s="143">
        <f t="shared" si="15"/>
        <v>0</v>
      </c>
      <c r="BG134" s="143">
        <f t="shared" si="16"/>
        <v>0</v>
      </c>
      <c r="BH134" s="143">
        <f t="shared" si="17"/>
        <v>0</v>
      </c>
      <c r="BI134" s="143">
        <f t="shared" si="18"/>
        <v>0</v>
      </c>
      <c r="BJ134" s="16" t="s">
        <v>80</v>
      </c>
      <c r="BK134" s="143">
        <f t="shared" si="19"/>
        <v>0</v>
      </c>
      <c r="BL134" s="16" t="s">
        <v>166</v>
      </c>
      <c r="BM134" s="142" t="s">
        <v>759</v>
      </c>
    </row>
    <row r="135" spans="2:65" s="1" customFormat="1" ht="58.5">
      <c r="B135" s="31"/>
      <c r="D135" s="149" t="s">
        <v>216</v>
      </c>
      <c r="F135" s="163" t="s">
        <v>1209</v>
      </c>
      <c r="I135" s="146"/>
      <c r="L135" s="31"/>
      <c r="M135" s="147"/>
      <c r="T135" s="52"/>
      <c r="AT135" s="16" t="s">
        <v>216</v>
      </c>
      <c r="AU135" s="16" t="s">
        <v>80</v>
      </c>
    </row>
    <row r="136" spans="2:65" s="1" customFormat="1" ht="16.5" customHeight="1">
      <c r="B136" s="130"/>
      <c r="C136" s="131" t="s">
        <v>520</v>
      </c>
      <c r="D136" s="131" t="s">
        <v>161</v>
      </c>
      <c r="E136" s="132" t="s">
        <v>1238</v>
      </c>
      <c r="F136" s="133" t="s">
        <v>1239</v>
      </c>
      <c r="G136" s="134" t="s">
        <v>1154</v>
      </c>
      <c r="H136" s="135">
        <v>1</v>
      </c>
      <c r="I136" s="136"/>
      <c r="J136" s="137">
        <f t="shared" ref="J136:J143" si="20">ROUND(I136*H136,2)</f>
        <v>0</v>
      </c>
      <c r="K136" s="133" t="s">
        <v>3</v>
      </c>
      <c r="L136" s="31"/>
      <c r="M136" s="138" t="s">
        <v>3</v>
      </c>
      <c r="N136" s="139" t="s">
        <v>43</v>
      </c>
      <c r="P136" s="140">
        <f t="shared" ref="P136:P143" si="21">O136*H136</f>
        <v>0</v>
      </c>
      <c r="Q136" s="140">
        <v>0</v>
      </c>
      <c r="R136" s="140">
        <f t="shared" ref="R136:R143" si="22">Q136*H136</f>
        <v>0</v>
      </c>
      <c r="S136" s="140">
        <v>0</v>
      </c>
      <c r="T136" s="141">
        <f t="shared" ref="T136:T143" si="23">S136*H136</f>
        <v>0</v>
      </c>
      <c r="AR136" s="142" t="s">
        <v>166</v>
      </c>
      <c r="AT136" s="142" t="s">
        <v>161</v>
      </c>
      <c r="AU136" s="142" t="s">
        <v>80</v>
      </c>
      <c r="AY136" s="16" t="s">
        <v>157</v>
      </c>
      <c r="BE136" s="143">
        <f t="shared" ref="BE136:BE143" si="24">IF(N136="základní",J136,0)</f>
        <v>0</v>
      </c>
      <c r="BF136" s="143">
        <f t="shared" ref="BF136:BF143" si="25">IF(N136="snížená",J136,0)</f>
        <v>0</v>
      </c>
      <c r="BG136" s="143">
        <f t="shared" ref="BG136:BG143" si="26">IF(N136="zákl. přenesená",J136,0)</f>
        <v>0</v>
      </c>
      <c r="BH136" s="143">
        <f t="shared" ref="BH136:BH143" si="27">IF(N136="sníž. přenesená",J136,0)</f>
        <v>0</v>
      </c>
      <c r="BI136" s="143">
        <f t="shared" ref="BI136:BI143" si="28">IF(N136="nulová",J136,0)</f>
        <v>0</v>
      </c>
      <c r="BJ136" s="16" t="s">
        <v>80</v>
      </c>
      <c r="BK136" s="143">
        <f t="shared" ref="BK136:BK143" si="29">ROUND(I136*H136,2)</f>
        <v>0</v>
      </c>
      <c r="BL136" s="16" t="s">
        <v>166</v>
      </c>
      <c r="BM136" s="142" t="s">
        <v>769</v>
      </c>
    </row>
    <row r="137" spans="2:65" s="1" customFormat="1" ht="55.5" customHeight="1">
      <c r="B137" s="130"/>
      <c r="C137" s="131" t="s">
        <v>525</v>
      </c>
      <c r="D137" s="131" t="s">
        <v>161</v>
      </c>
      <c r="E137" s="132" t="s">
        <v>1240</v>
      </c>
      <c r="F137" s="133" t="s">
        <v>1241</v>
      </c>
      <c r="G137" s="134" t="s">
        <v>1154</v>
      </c>
      <c r="H137" s="135">
        <v>1</v>
      </c>
      <c r="I137" s="136"/>
      <c r="J137" s="137">
        <f t="shared" si="20"/>
        <v>0</v>
      </c>
      <c r="K137" s="133" t="s">
        <v>3</v>
      </c>
      <c r="L137" s="31"/>
      <c r="M137" s="138" t="s">
        <v>3</v>
      </c>
      <c r="N137" s="139" t="s">
        <v>43</v>
      </c>
      <c r="P137" s="140">
        <f t="shared" si="21"/>
        <v>0</v>
      </c>
      <c r="Q137" s="140">
        <v>0</v>
      </c>
      <c r="R137" s="140">
        <f t="shared" si="22"/>
        <v>0</v>
      </c>
      <c r="S137" s="140">
        <v>0</v>
      </c>
      <c r="T137" s="141">
        <f t="shared" si="23"/>
        <v>0</v>
      </c>
      <c r="AR137" s="142" t="s">
        <v>166</v>
      </c>
      <c r="AT137" s="142" t="s">
        <v>161</v>
      </c>
      <c r="AU137" s="142" t="s">
        <v>80</v>
      </c>
      <c r="AY137" s="16" t="s">
        <v>157</v>
      </c>
      <c r="BE137" s="143">
        <f t="shared" si="24"/>
        <v>0</v>
      </c>
      <c r="BF137" s="143">
        <f t="shared" si="25"/>
        <v>0</v>
      </c>
      <c r="BG137" s="143">
        <f t="shared" si="26"/>
        <v>0</v>
      </c>
      <c r="BH137" s="143">
        <f t="shared" si="27"/>
        <v>0</v>
      </c>
      <c r="BI137" s="143">
        <f t="shared" si="28"/>
        <v>0</v>
      </c>
      <c r="BJ137" s="16" t="s">
        <v>80</v>
      </c>
      <c r="BK137" s="143">
        <f t="shared" si="29"/>
        <v>0</v>
      </c>
      <c r="BL137" s="16" t="s">
        <v>166</v>
      </c>
      <c r="BM137" s="142" t="s">
        <v>779</v>
      </c>
    </row>
    <row r="138" spans="2:65" s="1" customFormat="1" ht="16.5" customHeight="1">
      <c r="B138" s="130"/>
      <c r="C138" s="131" t="s">
        <v>530</v>
      </c>
      <c r="D138" s="131" t="s">
        <v>161</v>
      </c>
      <c r="E138" s="132" t="s">
        <v>1242</v>
      </c>
      <c r="F138" s="133" t="s">
        <v>1243</v>
      </c>
      <c r="G138" s="134" t="s">
        <v>1154</v>
      </c>
      <c r="H138" s="135">
        <v>1</v>
      </c>
      <c r="I138" s="136"/>
      <c r="J138" s="137">
        <f t="shared" si="20"/>
        <v>0</v>
      </c>
      <c r="K138" s="133" t="s">
        <v>3</v>
      </c>
      <c r="L138" s="31"/>
      <c r="M138" s="138" t="s">
        <v>3</v>
      </c>
      <c r="N138" s="139" t="s">
        <v>43</v>
      </c>
      <c r="P138" s="140">
        <f t="shared" si="21"/>
        <v>0</v>
      </c>
      <c r="Q138" s="140">
        <v>0</v>
      </c>
      <c r="R138" s="140">
        <f t="shared" si="22"/>
        <v>0</v>
      </c>
      <c r="S138" s="140">
        <v>0</v>
      </c>
      <c r="T138" s="141">
        <f t="shared" si="23"/>
        <v>0</v>
      </c>
      <c r="AR138" s="142" t="s">
        <v>166</v>
      </c>
      <c r="AT138" s="142" t="s">
        <v>161</v>
      </c>
      <c r="AU138" s="142" t="s">
        <v>80</v>
      </c>
      <c r="AY138" s="16" t="s">
        <v>157</v>
      </c>
      <c r="BE138" s="143">
        <f t="shared" si="24"/>
        <v>0</v>
      </c>
      <c r="BF138" s="143">
        <f t="shared" si="25"/>
        <v>0</v>
      </c>
      <c r="BG138" s="143">
        <f t="shared" si="26"/>
        <v>0</v>
      </c>
      <c r="BH138" s="143">
        <f t="shared" si="27"/>
        <v>0</v>
      </c>
      <c r="BI138" s="143">
        <f t="shared" si="28"/>
        <v>0</v>
      </c>
      <c r="BJ138" s="16" t="s">
        <v>80</v>
      </c>
      <c r="BK138" s="143">
        <f t="shared" si="29"/>
        <v>0</v>
      </c>
      <c r="BL138" s="16" t="s">
        <v>166</v>
      </c>
      <c r="BM138" s="142" t="s">
        <v>791</v>
      </c>
    </row>
    <row r="139" spans="2:65" s="1" customFormat="1" ht="16.5" customHeight="1">
      <c r="B139" s="130"/>
      <c r="C139" s="131" t="s">
        <v>536</v>
      </c>
      <c r="D139" s="131" t="s">
        <v>161</v>
      </c>
      <c r="E139" s="132" t="s">
        <v>1244</v>
      </c>
      <c r="F139" s="133" t="s">
        <v>1245</v>
      </c>
      <c r="G139" s="134" t="s">
        <v>1147</v>
      </c>
      <c r="H139" s="135">
        <v>1</v>
      </c>
      <c r="I139" s="136"/>
      <c r="J139" s="137">
        <f t="shared" si="20"/>
        <v>0</v>
      </c>
      <c r="K139" s="133" t="s">
        <v>3</v>
      </c>
      <c r="L139" s="31"/>
      <c r="M139" s="138" t="s">
        <v>3</v>
      </c>
      <c r="N139" s="139" t="s">
        <v>43</v>
      </c>
      <c r="P139" s="140">
        <f t="shared" si="21"/>
        <v>0</v>
      </c>
      <c r="Q139" s="140">
        <v>0</v>
      </c>
      <c r="R139" s="140">
        <f t="shared" si="22"/>
        <v>0</v>
      </c>
      <c r="S139" s="140">
        <v>0</v>
      </c>
      <c r="T139" s="141">
        <f t="shared" si="23"/>
        <v>0</v>
      </c>
      <c r="AR139" s="142" t="s">
        <v>166</v>
      </c>
      <c r="AT139" s="142" t="s">
        <v>161</v>
      </c>
      <c r="AU139" s="142" t="s">
        <v>80</v>
      </c>
      <c r="AY139" s="16" t="s">
        <v>157</v>
      </c>
      <c r="BE139" s="143">
        <f t="shared" si="24"/>
        <v>0</v>
      </c>
      <c r="BF139" s="143">
        <f t="shared" si="25"/>
        <v>0</v>
      </c>
      <c r="BG139" s="143">
        <f t="shared" si="26"/>
        <v>0</v>
      </c>
      <c r="BH139" s="143">
        <f t="shared" si="27"/>
        <v>0</v>
      </c>
      <c r="BI139" s="143">
        <f t="shared" si="28"/>
        <v>0</v>
      </c>
      <c r="BJ139" s="16" t="s">
        <v>80</v>
      </c>
      <c r="BK139" s="143">
        <f t="shared" si="29"/>
        <v>0</v>
      </c>
      <c r="BL139" s="16" t="s">
        <v>166</v>
      </c>
      <c r="BM139" s="142" t="s">
        <v>801</v>
      </c>
    </row>
    <row r="140" spans="2:65" s="1" customFormat="1" ht="16.5" customHeight="1">
      <c r="B140" s="130"/>
      <c r="C140" s="131" t="s">
        <v>543</v>
      </c>
      <c r="D140" s="131" t="s">
        <v>161</v>
      </c>
      <c r="E140" s="132" t="s">
        <v>1246</v>
      </c>
      <c r="F140" s="133" t="s">
        <v>1247</v>
      </c>
      <c r="G140" s="134" t="s">
        <v>1147</v>
      </c>
      <c r="H140" s="135">
        <v>1</v>
      </c>
      <c r="I140" s="136"/>
      <c r="J140" s="137">
        <f t="shared" si="20"/>
        <v>0</v>
      </c>
      <c r="K140" s="133" t="s">
        <v>3</v>
      </c>
      <c r="L140" s="31"/>
      <c r="M140" s="138" t="s">
        <v>3</v>
      </c>
      <c r="N140" s="139" t="s">
        <v>43</v>
      </c>
      <c r="P140" s="140">
        <f t="shared" si="21"/>
        <v>0</v>
      </c>
      <c r="Q140" s="140">
        <v>0</v>
      </c>
      <c r="R140" s="140">
        <f t="shared" si="22"/>
        <v>0</v>
      </c>
      <c r="S140" s="140">
        <v>0</v>
      </c>
      <c r="T140" s="141">
        <f t="shared" si="23"/>
        <v>0</v>
      </c>
      <c r="AR140" s="142" t="s">
        <v>166</v>
      </c>
      <c r="AT140" s="142" t="s">
        <v>161</v>
      </c>
      <c r="AU140" s="142" t="s">
        <v>80</v>
      </c>
      <c r="AY140" s="16" t="s">
        <v>157</v>
      </c>
      <c r="BE140" s="143">
        <f t="shared" si="24"/>
        <v>0</v>
      </c>
      <c r="BF140" s="143">
        <f t="shared" si="25"/>
        <v>0</v>
      </c>
      <c r="BG140" s="143">
        <f t="shared" si="26"/>
        <v>0</v>
      </c>
      <c r="BH140" s="143">
        <f t="shared" si="27"/>
        <v>0</v>
      </c>
      <c r="BI140" s="143">
        <f t="shared" si="28"/>
        <v>0</v>
      </c>
      <c r="BJ140" s="16" t="s">
        <v>80</v>
      </c>
      <c r="BK140" s="143">
        <f t="shared" si="29"/>
        <v>0</v>
      </c>
      <c r="BL140" s="16" t="s">
        <v>166</v>
      </c>
      <c r="BM140" s="142" t="s">
        <v>811</v>
      </c>
    </row>
    <row r="141" spans="2:65" s="1" customFormat="1" ht="16.5" customHeight="1">
      <c r="B141" s="130"/>
      <c r="C141" s="131" t="s">
        <v>549</v>
      </c>
      <c r="D141" s="131" t="s">
        <v>161</v>
      </c>
      <c r="E141" s="132" t="s">
        <v>1248</v>
      </c>
      <c r="F141" s="133" t="s">
        <v>1249</v>
      </c>
      <c r="G141" s="134" t="s">
        <v>1147</v>
      </c>
      <c r="H141" s="135">
        <v>1</v>
      </c>
      <c r="I141" s="136"/>
      <c r="J141" s="137">
        <f t="shared" si="20"/>
        <v>0</v>
      </c>
      <c r="K141" s="133" t="s">
        <v>3</v>
      </c>
      <c r="L141" s="31"/>
      <c r="M141" s="138" t="s">
        <v>3</v>
      </c>
      <c r="N141" s="139" t="s">
        <v>43</v>
      </c>
      <c r="P141" s="140">
        <f t="shared" si="21"/>
        <v>0</v>
      </c>
      <c r="Q141" s="140">
        <v>0</v>
      </c>
      <c r="R141" s="140">
        <f t="shared" si="22"/>
        <v>0</v>
      </c>
      <c r="S141" s="140">
        <v>0</v>
      </c>
      <c r="T141" s="141">
        <f t="shared" si="23"/>
        <v>0</v>
      </c>
      <c r="AR141" s="142" t="s">
        <v>166</v>
      </c>
      <c r="AT141" s="142" t="s">
        <v>161</v>
      </c>
      <c r="AU141" s="142" t="s">
        <v>80</v>
      </c>
      <c r="AY141" s="16" t="s">
        <v>157</v>
      </c>
      <c r="BE141" s="143">
        <f t="shared" si="24"/>
        <v>0</v>
      </c>
      <c r="BF141" s="143">
        <f t="shared" si="25"/>
        <v>0</v>
      </c>
      <c r="BG141" s="143">
        <f t="shared" si="26"/>
        <v>0</v>
      </c>
      <c r="BH141" s="143">
        <f t="shared" si="27"/>
        <v>0</v>
      </c>
      <c r="BI141" s="143">
        <f t="shared" si="28"/>
        <v>0</v>
      </c>
      <c r="BJ141" s="16" t="s">
        <v>80</v>
      </c>
      <c r="BK141" s="143">
        <f t="shared" si="29"/>
        <v>0</v>
      </c>
      <c r="BL141" s="16" t="s">
        <v>166</v>
      </c>
      <c r="BM141" s="142" t="s">
        <v>821</v>
      </c>
    </row>
    <row r="142" spans="2:65" s="1" customFormat="1" ht="24.2" customHeight="1">
      <c r="B142" s="130"/>
      <c r="C142" s="131" t="s">
        <v>554</v>
      </c>
      <c r="D142" s="131" t="s">
        <v>161</v>
      </c>
      <c r="E142" s="132" t="s">
        <v>1250</v>
      </c>
      <c r="F142" s="133" t="s">
        <v>1251</v>
      </c>
      <c r="G142" s="134" t="s">
        <v>1147</v>
      </c>
      <c r="H142" s="135">
        <v>2</v>
      </c>
      <c r="I142" s="136"/>
      <c r="J142" s="137">
        <f t="shared" si="20"/>
        <v>0</v>
      </c>
      <c r="K142" s="133" t="s">
        <v>3</v>
      </c>
      <c r="L142" s="31"/>
      <c r="M142" s="138" t="s">
        <v>3</v>
      </c>
      <c r="N142" s="139" t="s">
        <v>43</v>
      </c>
      <c r="P142" s="140">
        <f t="shared" si="21"/>
        <v>0</v>
      </c>
      <c r="Q142" s="140">
        <v>0</v>
      </c>
      <c r="R142" s="140">
        <f t="shared" si="22"/>
        <v>0</v>
      </c>
      <c r="S142" s="140">
        <v>0</v>
      </c>
      <c r="T142" s="141">
        <f t="shared" si="23"/>
        <v>0</v>
      </c>
      <c r="AR142" s="142" t="s">
        <v>166</v>
      </c>
      <c r="AT142" s="142" t="s">
        <v>161</v>
      </c>
      <c r="AU142" s="142" t="s">
        <v>80</v>
      </c>
      <c r="AY142" s="16" t="s">
        <v>157</v>
      </c>
      <c r="BE142" s="143">
        <f t="shared" si="24"/>
        <v>0</v>
      </c>
      <c r="BF142" s="143">
        <f t="shared" si="25"/>
        <v>0</v>
      </c>
      <c r="BG142" s="143">
        <f t="shared" si="26"/>
        <v>0</v>
      </c>
      <c r="BH142" s="143">
        <f t="shared" si="27"/>
        <v>0</v>
      </c>
      <c r="BI142" s="143">
        <f t="shared" si="28"/>
        <v>0</v>
      </c>
      <c r="BJ142" s="16" t="s">
        <v>80</v>
      </c>
      <c r="BK142" s="143">
        <f t="shared" si="29"/>
        <v>0</v>
      </c>
      <c r="BL142" s="16" t="s">
        <v>166</v>
      </c>
      <c r="BM142" s="142" t="s">
        <v>835</v>
      </c>
    </row>
    <row r="143" spans="2:65" s="1" customFormat="1" ht="16.5" customHeight="1">
      <c r="B143" s="130"/>
      <c r="C143" s="131" t="s">
        <v>559</v>
      </c>
      <c r="D143" s="131" t="s">
        <v>161</v>
      </c>
      <c r="E143" s="132" t="s">
        <v>1252</v>
      </c>
      <c r="F143" s="133" t="s">
        <v>1253</v>
      </c>
      <c r="G143" s="134" t="s">
        <v>1154</v>
      </c>
      <c r="H143" s="135">
        <v>1</v>
      </c>
      <c r="I143" s="136"/>
      <c r="J143" s="137">
        <f t="shared" si="20"/>
        <v>0</v>
      </c>
      <c r="K143" s="133" t="s">
        <v>3</v>
      </c>
      <c r="L143" s="31"/>
      <c r="M143" s="180" t="s">
        <v>3</v>
      </c>
      <c r="N143" s="181" t="s">
        <v>43</v>
      </c>
      <c r="O143" s="178"/>
      <c r="P143" s="182">
        <f t="shared" si="21"/>
        <v>0</v>
      </c>
      <c r="Q143" s="182">
        <v>0</v>
      </c>
      <c r="R143" s="182">
        <f t="shared" si="22"/>
        <v>0</v>
      </c>
      <c r="S143" s="182">
        <v>0</v>
      </c>
      <c r="T143" s="183">
        <f t="shared" si="23"/>
        <v>0</v>
      </c>
      <c r="AR143" s="142" t="s">
        <v>166</v>
      </c>
      <c r="AT143" s="142" t="s">
        <v>161</v>
      </c>
      <c r="AU143" s="142" t="s">
        <v>80</v>
      </c>
      <c r="AY143" s="16" t="s">
        <v>157</v>
      </c>
      <c r="BE143" s="143">
        <f t="shared" si="24"/>
        <v>0</v>
      </c>
      <c r="BF143" s="143">
        <f t="shared" si="25"/>
        <v>0</v>
      </c>
      <c r="BG143" s="143">
        <f t="shared" si="26"/>
        <v>0</v>
      </c>
      <c r="BH143" s="143">
        <f t="shared" si="27"/>
        <v>0</v>
      </c>
      <c r="BI143" s="143">
        <f t="shared" si="28"/>
        <v>0</v>
      </c>
      <c r="BJ143" s="16" t="s">
        <v>80</v>
      </c>
      <c r="BK143" s="143">
        <f t="shared" si="29"/>
        <v>0</v>
      </c>
      <c r="BL143" s="16" t="s">
        <v>166</v>
      </c>
      <c r="BM143" s="142" t="s">
        <v>846</v>
      </c>
    </row>
    <row r="144" spans="2:65" s="1" customFormat="1" ht="6.95" customHeight="1"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31"/>
    </row>
  </sheetData>
  <autoFilter ref="C86:K143" xr:uid="{00000000-0009-0000-0000-000004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98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ht="12" customHeight="1">
      <c r="B8" s="19"/>
      <c r="D8" s="26" t="s">
        <v>130</v>
      </c>
      <c r="L8" s="19"/>
    </row>
    <row r="9" spans="2:46" s="1" customFormat="1" ht="16.5" customHeight="1">
      <c r="B9" s="31"/>
      <c r="E9" s="315" t="s">
        <v>1138</v>
      </c>
      <c r="F9" s="317"/>
      <c r="G9" s="317"/>
      <c r="H9" s="317"/>
      <c r="L9" s="31"/>
    </row>
    <row r="10" spans="2:46" s="1" customFormat="1" ht="12" customHeight="1">
      <c r="B10" s="31"/>
      <c r="D10" s="26" t="s">
        <v>1139</v>
      </c>
      <c r="L10" s="31"/>
    </row>
    <row r="11" spans="2:46" s="1" customFormat="1" ht="16.5" customHeight="1">
      <c r="B11" s="31"/>
      <c r="E11" s="278" t="s">
        <v>1254</v>
      </c>
      <c r="F11" s="317"/>
      <c r="G11" s="317"/>
      <c r="H11" s="31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15. 5. 2024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28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8" t="str">
        <f>'Rekapitulace stavby'!E14</f>
        <v>Vyplň údaj</v>
      </c>
      <c r="F20" s="284"/>
      <c r="G20" s="284"/>
      <c r="H20" s="284"/>
      <c r="I20" s="26" t="s">
        <v>28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28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26</v>
      </c>
      <c r="J25" s="24" t="s">
        <v>34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3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47.25" customHeight="1">
      <c r="B29" s="90"/>
      <c r="E29" s="289" t="s">
        <v>37</v>
      </c>
      <c r="F29" s="289"/>
      <c r="G29" s="289"/>
      <c r="H29" s="289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ROUND(J87,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5" customHeight="1">
      <c r="B35" s="31"/>
      <c r="D35" s="51" t="s">
        <v>42</v>
      </c>
      <c r="E35" s="26" t="s">
        <v>43</v>
      </c>
      <c r="F35" s="82">
        <f>ROUND((SUM(BE87:BE136)),  2)</f>
        <v>0</v>
      </c>
      <c r="I35" s="92">
        <v>0.21</v>
      </c>
      <c r="J35" s="82">
        <f>ROUND(((SUM(BE87:BE136))*I35),  2)</f>
        <v>0</v>
      </c>
      <c r="L35" s="31"/>
    </row>
    <row r="36" spans="2:12" s="1" customFormat="1" ht="14.45" customHeight="1">
      <c r="B36" s="31"/>
      <c r="E36" s="26" t="s">
        <v>44</v>
      </c>
      <c r="F36" s="82">
        <f>ROUND((SUM(BF87:BF136)),  2)</f>
        <v>0</v>
      </c>
      <c r="I36" s="92">
        <v>0.12</v>
      </c>
      <c r="J36" s="82">
        <f>ROUND(((SUM(BF87:BF136))*I36),  2)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ROUND((SUM(BG87:BG136)),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46</v>
      </c>
      <c r="F38" s="82">
        <f>ROUND((SUM(BH87:BH136)),  2)</f>
        <v>0</v>
      </c>
      <c r="I38" s="92">
        <v>0.12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47</v>
      </c>
      <c r="F39" s="82">
        <f>ROUND((SUM(BI87:BI136)),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132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5" t="str">
        <f>E7</f>
        <v>Rekonstrukce venkovního bazénu</v>
      </c>
      <c r="F50" s="316"/>
      <c r="G50" s="316"/>
      <c r="H50" s="316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5" t="s">
        <v>1138</v>
      </c>
      <c r="F52" s="317"/>
      <c r="G52" s="317"/>
      <c r="H52" s="317"/>
      <c r="L52" s="31"/>
    </row>
    <row r="53" spans="2:47" s="1" customFormat="1" ht="12" customHeight="1">
      <c r="B53" s="31"/>
      <c r="C53" s="26" t="s">
        <v>1139</v>
      </c>
      <c r="L53" s="31"/>
    </row>
    <row r="54" spans="2:47" s="1" customFormat="1" ht="16.5" customHeight="1">
      <c r="B54" s="31"/>
      <c r="E54" s="278" t="str">
        <f>E11</f>
        <v>04.2 - Dětské brouzdaliště, Technologie</v>
      </c>
      <c r="F54" s="317"/>
      <c r="G54" s="317"/>
      <c r="H54" s="317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Jičín</v>
      </c>
      <c r="I56" s="26" t="s">
        <v>23</v>
      </c>
      <c r="J56" s="48" t="str">
        <f>IF(J14="","",J14)</f>
        <v>15. 5. 2024</v>
      </c>
      <c r="L56" s="31"/>
    </row>
    <row r="57" spans="2:47" s="1" customFormat="1" ht="6.95" customHeight="1">
      <c r="B57" s="31"/>
      <c r="L57" s="31"/>
    </row>
    <row r="58" spans="2:47" s="1" customFormat="1" ht="15.2" customHeight="1">
      <c r="B58" s="31"/>
      <c r="C58" s="26" t="s">
        <v>25</v>
      </c>
      <c r="F58" s="24" t="str">
        <f>E17</f>
        <v xml:space="preserve"> </v>
      </c>
      <c r="I58" s="26" t="s">
        <v>31</v>
      </c>
      <c r="J58" s="29" t="str">
        <f>E23</f>
        <v xml:space="preserve"> </v>
      </c>
      <c r="L58" s="31"/>
    </row>
    <row r="59" spans="2:47" s="1" customFormat="1" ht="15.2" customHeight="1">
      <c r="B59" s="31"/>
      <c r="C59" s="26" t="s">
        <v>29</v>
      </c>
      <c r="F59" s="24" t="str">
        <f>IF(E20="","",E20)</f>
        <v>Vyplň údaj</v>
      </c>
      <c r="I59" s="26" t="s">
        <v>33</v>
      </c>
      <c r="J59" s="29" t="str">
        <f>E26</f>
        <v>MP Pro s.r.o.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133</v>
      </c>
      <c r="D61" s="93"/>
      <c r="E61" s="93"/>
      <c r="F61" s="93"/>
      <c r="G61" s="93"/>
      <c r="H61" s="93"/>
      <c r="I61" s="93"/>
      <c r="J61" s="100" t="s">
        <v>134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70</v>
      </c>
      <c r="J63" s="62">
        <f>J87</f>
        <v>0</v>
      </c>
      <c r="L63" s="31"/>
      <c r="AU63" s="16" t="s">
        <v>135</v>
      </c>
    </row>
    <row r="64" spans="2:47" s="8" customFormat="1" ht="24.95" customHeight="1">
      <c r="B64" s="102"/>
      <c r="D64" s="103" t="s">
        <v>1255</v>
      </c>
      <c r="E64" s="104"/>
      <c r="F64" s="104"/>
      <c r="G64" s="104"/>
      <c r="H64" s="104"/>
      <c r="I64" s="104"/>
      <c r="J64" s="105">
        <f>J88</f>
        <v>0</v>
      </c>
      <c r="L64" s="102"/>
    </row>
    <row r="65" spans="2:12" s="8" customFormat="1" ht="24.95" customHeight="1">
      <c r="B65" s="102"/>
      <c r="D65" s="103" t="s">
        <v>1256</v>
      </c>
      <c r="E65" s="104"/>
      <c r="F65" s="104"/>
      <c r="G65" s="104"/>
      <c r="H65" s="104"/>
      <c r="I65" s="104"/>
      <c r="J65" s="105">
        <f>J109</f>
        <v>0</v>
      </c>
      <c r="L65" s="102"/>
    </row>
    <row r="66" spans="2:12" s="1" customFormat="1" ht="21.75" customHeight="1">
      <c r="B66" s="31"/>
      <c r="L66" s="31"/>
    </row>
    <row r="67" spans="2:12" s="1" customFormat="1" ht="6.95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4.95" customHeight="1">
      <c r="B72" s="31"/>
      <c r="C72" s="20" t="s">
        <v>142</v>
      </c>
      <c r="L72" s="31"/>
    </row>
    <row r="73" spans="2:12" s="1" customFormat="1" ht="6.95" customHeight="1">
      <c r="B73" s="31"/>
      <c r="L73" s="31"/>
    </row>
    <row r="74" spans="2:12" s="1" customFormat="1" ht="12" customHeight="1">
      <c r="B74" s="31"/>
      <c r="C74" s="26" t="s">
        <v>17</v>
      </c>
      <c r="L74" s="31"/>
    </row>
    <row r="75" spans="2:12" s="1" customFormat="1" ht="16.5" customHeight="1">
      <c r="B75" s="31"/>
      <c r="E75" s="315" t="str">
        <f>E7</f>
        <v>Rekonstrukce venkovního bazénu</v>
      </c>
      <c r="F75" s="316"/>
      <c r="G75" s="316"/>
      <c r="H75" s="316"/>
      <c r="L75" s="31"/>
    </row>
    <row r="76" spans="2:12" ht="12" customHeight="1">
      <c r="B76" s="19"/>
      <c r="C76" s="26" t="s">
        <v>130</v>
      </c>
      <c r="L76" s="19"/>
    </row>
    <row r="77" spans="2:12" s="1" customFormat="1" ht="16.5" customHeight="1">
      <c r="B77" s="31"/>
      <c r="E77" s="315" t="s">
        <v>1138</v>
      </c>
      <c r="F77" s="317"/>
      <c r="G77" s="317"/>
      <c r="H77" s="317"/>
      <c r="L77" s="31"/>
    </row>
    <row r="78" spans="2:12" s="1" customFormat="1" ht="12" customHeight="1">
      <c r="B78" s="31"/>
      <c r="C78" s="26" t="s">
        <v>1139</v>
      </c>
      <c r="L78" s="31"/>
    </row>
    <row r="79" spans="2:12" s="1" customFormat="1" ht="16.5" customHeight="1">
      <c r="B79" s="31"/>
      <c r="E79" s="278" t="str">
        <f>E11</f>
        <v>04.2 - Dětské brouzdaliště, Technologie</v>
      </c>
      <c r="F79" s="317"/>
      <c r="G79" s="317"/>
      <c r="H79" s="317"/>
      <c r="L79" s="31"/>
    </row>
    <row r="80" spans="2:12" s="1" customFormat="1" ht="6.95" customHeight="1">
      <c r="B80" s="31"/>
      <c r="L80" s="31"/>
    </row>
    <row r="81" spans="2:65" s="1" customFormat="1" ht="12" customHeight="1">
      <c r="B81" s="31"/>
      <c r="C81" s="26" t="s">
        <v>21</v>
      </c>
      <c r="F81" s="24" t="str">
        <f>F14</f>
        <v>Nový Jičín</v>
      </c>
      <c r="I81" s="26" t="s">
        <v>23</v>
      </c>
      <c r="J81" s="48" t="str">
        <f>IF(J14="","",J14)</f>
        <v>15. 5. 2024</v>
      </c>
      <c r="L81" s="31"/>
    </row>
    <row r="82" spans="2:65" s="1" customFormat="1" ht="6.95" customHeight="1">
      <c r="B82" s="31"/>
      <c r="L82" s="31"/>
    </row>
    <row r="83" spans="2:65" s="1" customFormat="1" ht="15.2" customHeight="1">
      <c r="B83" s="31"/>
      <c r="C83" s="26" t="s">
        <v>25</v>
      </c>
      <c r="F83" s="24" t="str">
        <f>E17</f>
        <v xml:space="preserve"> </v>
      </c>
      <c r="I83" s="26" t="s">
        <v>31</v>
      </c>
      <c r="J83" s="29" t="str">
        <f>E23</f>
        <v xml:space="preserve"> </v>
      </c>
      <c r="L83" s="31"/>
    </row>
    <row r="84" spans="2:65" s="1" customFormat="1" ht="15.2" customHeight="1">
      <c r="B84" s="31"/>
      <c r="C84" s="26" t="s">
        <v>29</v>
      </c>
      <c r="F84" s="24" t="str">
        <f>IF(E20="","",E20)</f>
        <v>Vyplň údaj</v>
      </c>
      <c r="I84" s="26" t="s">
        <v>33</v>
      </c>
      <c r="J84" s="29" t="str">
        <f>E26</f>
        <v>MP Pro s.r.o.</v>
      </c>
      <c r="L84" s="31"/>
    </row>
    <row r="85" spans="2:65" s="1" customFormat="1" ht="10.35" customHeight="1">
      <c r="B85" s="31"/>
      <c r="L85" s="31"/>
    </row>
    <row r="86" spans="2:65" s="10" customFormat="1" ht="29.25" customHeight="1">
      <c r="B86" s="110"/>
      <c r="C86" s="111" t="s">
        <v>143</v>
      </c>
      <c r="D86" s="112" t="s">
        <v>57</v>
      </c>
      <c r="E86" s="112" t="s">
        <v>53</v>
      </c>
      <c r="F86" s="112" t="s">
        <v>54</v>
      </c>
      <c r="G86" s="112" t="s">
        <v>144</v>
      </c>
      <c r="H86" s="112" t="s">
        <v>145</v>
      </c>
      <c r="I86" s="112" t="s">
        <v>146</v>
      </c>
      <c r="J86" s="112" t="s">
        <v>134</v>
      </c>
      <c r="K86" s="113" t="s">
        <v>147</v>
      </c>
      <c r="L86" s="110"/>
      <c r="M86" s="55" t="s">
        <v>3</v>
      </c>
      <c r="N86" s="56" t="s">
        <v>42</v>
      </c>
      <c r="O86" s="56" t="s">
        <v>148</v>
      </c>
      <c r="P86" s="56" t="s">
        <v>149</v>
      </c>
      <c r="Q86" s="56" t="s">
        <v>150</v>
      </c>
      <c r="R86" s="56" t="s">
        <v>151</v>
      </c>
      <c r="S86" s="56" t="s">
        <v>152</v>
      </c>
      <c r="T86" s="57" t="s">
        <v>153</v>
      </c>
    </row>
    <row r="87" spans="2:65" s="1" customFormat="1" ht="22.9" customHeight="1">
      <c r="B87" s="31"/>
      <c r="C87" s="60" t="s">
        <v>154</v>
      </c>
      <c r="J87" s="114">
        <f>BK87</f>
        <v>0</v>
      </c>
      <c r="L87" s="31"/>
      <c r="M87" s="58"/>
      <c r="N87" s="49"/>
      <c r="O87" s="49"/>
      <c r="P87" s="115">
        <f>P88+P109</f>
        <v>0</v>
      </c>
      <c r="Q87" s="49"/>
      <c r="R87" s="115">
        <f>R88+R109</f>
        <v>0</v>
      </c>
      <c r="S87" s="49"/>
      <c r="T87" s="116">
        <f>T88+T109</f>
        <v>0</v>
      </c>
      <c r="AT87" s="16" t="s">
        <v>71</v>
      </c>
      <c r="AU87" s="16" t="s">
        <v>135</v>
      </c>
      <c r="BK87" s="117">
        <f>BK88+BK109</f>
        <v>0</v>
      </c>
    </row>
    <row r="88" spans="2:65" s="11" customFormat="1" ht="25.9" customHeight="1">
      <c r="B88" s="118"/>
      <c r="D88" s="119" t="s">
        <v>71</v>
      </c>
      <c r="E88" s="120" t="s">
        <v>1143</v>
      </c>
      <c r="F88" s="120" t="s">
        <v>54</v>
      </c>
      <c r="I88" s="121"/>
      <c r="J88" s="122">
        <f>BK88</f>
        <v>0</v>
      </c>
      <c r="L88" s="118"/>
      <c r="M88" s="123"/>
      <c r="P88" s="124">
        <f>SUM(P89:P108)</f>
        <v>0</v>
      </c>
      <c r="R88" s="124">
        <f>SUM(R89:R108)</f>
        <v>0</v>
      </c>
      <c r="T88" s="125">
        <f>SUM(T89:T108)</f>
        <v>0</v>
      </c>
      <c r="AR88" s="119" t="s">
        <v>80</v>
      </c>
      <c r="AT88" s="126" t="s">
        <v>71</v>
      </c>
      <c r="AU88" s="126" t="s">
        <v>72</v>
      </c>
      <c r="AY88" s="119" t="s">
        <v>157</v>
      </c>
      <c r="BK88" s="127">
        <f>SUM(BK89:BK108)</f>
        <v>0</v>
      </c>
    </row>
    <row r="89" spans="2:65" s="1" customFormat="1" ht="16.5" customHeight="1">
      <c r="B89" s="130"/>
      <c r="C89" s="131" t="s">
        <v>80</v>
      </c>
      <c r="D89" s="131" t="s">
        <v>161</v>
      </c>
      <c r="E89" s="132" t="s">
        <v>1257</v>
      </c>
      <c r="F89" s="133" t="s">
        <v>1258</v>
      </c>
      <c r="G89" s="134" t="s">
        <v>1147</v>
      </c>
      <c r="H89" s="135">
        <v>1</v>
      </c>
      <c r="I89" s="136"/>
      <c r="J89" s="137">
        <f t="shared" ref="J89:J108" si="0">ROUND(I89*H89,2)</f>
        <v>0</v>
      </c>
      <c r="K89" s="133" t="s">
        <v>3</v>
      </c>
      <c r="L89" s="31"/>
      <c r="M89" s="138" t="s">
        <v>3</v>
      </c>
      <c r="N89" s="139" t="s">
        <v>43</v>
      </c>
      <c r="P89" s="140">
        <f t="shared" ref="P89:P108" si="1">O89*H89</f>
        <v>0</v>
      </c>
      <c r="Q89" s="140">
        <v>0</v>
      </c>
      <c r="R89" s="140">
        <f t="shared" ref="R89:R108" si="2">Q89*H89</f>
        <v>0</v>
      </c>
      <c r="S89" s="140">
        <v>0</v>
      </c>
      <c r="T89" s="141">
        <f t="shared" ref="T89:T108" si="3">S89*H89</f>
        <v>0</v>
      </c>
      <c r="AR89" s="142" t="s">
        <v>166</v>
      </c>
      <c r="AT89" s="142" t="s">
        <v>161</v>
      </c>
      <c r="AU89" s="142" t="s">
        <v>80</v>
      </c>
      <c r="AY89" s="16" t="s">
        <v>157</v>
      </c>
      <c r="BE89" s="143">
        <f t="shared" ref="BE89:BE108" si="4">IF(N89="základní",J89,0)</f>
        <v>0</v>
      </c>
      <c r="BF89" s="143">
        <f t="shared" ref="BF89:BF108" si="5">IF(N89="snížená",J89,0)</f>
        <v>0</v>
      </c>
      <c r="BG89" s="143">
        <f t="shared" ref="BG89:BG108" si="6">IF(N89="zákl. přenesená",J89,0)</f>
        <v>0</v>
      </c>
      <c r="BH89" s="143">
        <f t="shared" ref="BH89:BH108" si="7">IF(N89="sníž. přenesená",J89,0)</f>
        <v>0</v>
      </c>
      <c r="BI89" s="143">
        <f t="shared" ref="BI89:BI108" si="8">IF(N89="nulová",J89,0)</f>
        <v>0</v>
      </c>
      <c r="BJ89" s="16" t="s">
        <v>80</v>
      </c>
      <c r="BK89" s="143">
        <f t="shared" ref="BK89:BK108" si="9">ROUND(I89*H89,2)</f>
        <v>0</v>
      </c>
      <c r="BL89" s="16" t="s">
        <v>166</v>
      </c>
      <c r="BM89" s="142" t="s">
        <v>82</v>
      </c>
    </row>
    <row r="90" spans="2:65" s="1" customFormat="1" ht="16.5" customHeight="1">
      <c r="B90" s="130"/>
      <c r="C90" s="131" t="s">
        <v>82</v>
      </c>
      <c r="D90" s="131" t="s">
        <v>161</v>
      </c>
      <c r="E90" s="132" t="s">
        <v>1259</v>
      </c>
      <c r="F90" s="133" t="s">
        <v>1260</v>
      </c>
      <c r="G90" s="134" t="s">
        <v>1147</v>
      </c>
      <c r="H90" s="135">
        <v>1</v>
      </c>
      <c r="I90" s="136"/>
      <c r="J90" s="137">
        <f t="shared" si="0"/>
        <v>0</v>
      </c>
      <c r="K90" s="133" t="s">
        <v>3</v>
      </c>
      <c r="L90" s="31"/>
      <c r="M90" s="138" t="s">
        <v>3</v>
      </c>
      <c r="N90" s="139" t="s">
        <v>43</v>
      </c>
      <c r="P90" s="140">
        <f t="shared" si="1"/>
        <v>0</v>
      </c>
      <c r="Q90" s="140">
        <v>0</v>
      </c>
      <c r="R90" s="140">
        <f t="shared" si="2"/>
        <v>0</v>
      </c>
      <c r="S90" s="140">
        <v>0</v>
      </c>
      <c r="T90" s="141">
        <f t="shared" si="3"/>
        <v>0</v>
      </c>
      <c r="AR90" s="142" t="s">
        <v>166</v>
      </c>
      <c r="AT90" s="142" t="s">
        <v>161</v>
      </c>
      <c r="AU90" s="142" t="s">
        <v>80</v>
      </c>
      <c r="AY90" s="16" t="s">
        <v>157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6" t="s">
        <v>80</v>
      </c>
      <c r="BK90" s="143">
        <f t="shared" si="9"/>
        <v>0</v>
      </c>
      <c r="BL90" s="16" t="s">
        <v>166</v>
      </c>
      <c r="BM90" s="142" t="s">
        <v>166</v>
      </c>
    </row>
    <row r="91" spans="2:65" s="1" customFormat="1" ht="16.5" customHeight="1">
      <c r="B91" s="130"/>
      <c r="C91" s="131" t="s">
        <v>174</v>
      </c>
      <c r="D91" s="131" t="s">
        <v>161</v>
      </c>
      <c r="E91" s="132" t="s">
        <v>1261</v>
      </c>
      <c r="F91" s="133" t="s">
        <v>1262</v>
      </c>
      <c r="G91" s="134" t="s">
        <v>1147</v>
      </c>
      <c r="H91" s="135">
        <v>1</v>
      </c>
      <c r="I91" s="136"/>
      <c r="J91" s="137">
        <f t="shared" si="0"/>
        <v>0</v>
      </c>
      <c r="K91" s="133" t="s">
        <v>3</v>
      </c>
      <c r="L91" s="31"/>
      <c r="M91" s="138" t="s">
        <v>3</v>
      </c>
      <c r="N91" s="139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166</v>
      </c>
      <c r="AT91" s="142" t="s">
        <v>161</v>
      </c>
      <c r="AU91" s="142" t="s">
        <v>80</v>
      </c>
      <c r="AY91" s="16" t="s">
        <v>157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6" t="s">
        <v>80</v>
      </c>
      <c r="BK91" s="143">
        <f t="shared" si="9"/>
        <v>0</v>
      </c>
      <c r="BL91" s="16" t="s">
        <v>166</v>
      </c>
      <c r="BM91" s="142" t="s">
        <v>158</v>
      </c>
    </row>
    <row r="92" spans="2:65" s="1" customFormat="1" ht="16.5" customHeight="1">
      <c r="B92" s="130"/>
      <c r="C92" s="131" t="s">
        <v>166</v>
      </c>
      <c r="D92" s="131" t="s">
        <v>161</v>
      </c>
      <c r="E92" s="132" t="s">
        <v>1263</v>
      </c>
      <c r="F92" s="133" t="s">
        <v>1264</v>
      </c>
      <c r="G92" s="134" t="s">
        <v>1154</v>
      </c>
      <c r="H92" s="135">
        <v>1</v>
      </c>
      <c r="I92" s="136"/>
      <c r="J92" s="137">
        <f t="shared" si="0"/>
        <v>0</v>
      </c>
      <c r="K92" s="133" t="s">
        <v>3</v>
      </c>
      <c r="L92" s="31"/>
      <c r="M92" s="138" t="s">
        <v>3</v>
      </c>
      <c r="N92" s="139" t="s">
        <v>43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166</v>
      </c>
      <c r="AT92" s="142" t="s">
        <v>161</v>
      </c>
      <c r="AU92" s="142" t="s">
        <v>80</v>
      </c>
      <c r="AY92" s="16" t="s">
        <v>157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6" t="s">
        <v>80</v>
      </c>
      <c r="BK92" s="143">
        <f t="shared" si="9"/>
        <v>0</v>
      </c>
      <c r="BL92" s="16" t="s">
        <v>166</v>
      </c>
      <c r="BM92" s="142" t="s">
        <v>183</v>
      </c>
    </row>
    <row r="93" spans="2:65" s="1" customFormat="1" ht="16.5" customHeight="1">
      <c r="B93" s="130"/>
      <c r="C93" s="131" t="s">
        <v>160</v>
      </c>
      <c r="D93" s="131" t="s">
        <v>161</v>
      </c>
      <c r="E93" s="132" t="s">
        <v>1265</v>
      </c>
      <c r="F93" s="133" t="s">
        <v>1266</v>
      </c>
      <c r="G93" s="134" t="s">
        <v>1154</v>
      </c>
      <c r="H93" s="135">
        <v>1</v>
      </c>
      <c r="I93" s="136"/>
      <c r="J93" s="137">
        <f t="shared" si="0"/>
        <v>0</v>
      </c>
      <c r="K93" s="133" t="s">
        <v>3</v>
      </c>
      <c r="L93" s="31"/>
      <c r="M93" s="138" t="s">
        <v>3</v>
      </c>
      <c r="N93" s="139" t="s">
        <v>43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166</v>
      </c>
      <c r="AT93" s="142" t="s">
        <v>161</v>
      </c>
      <c r="AU93" s="142" t="s">
        <v>80</v>
      </c>
      <c r="AY93" s="16" t="s">
        <v>157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6" t="s">
        <v>80</v>
      </c>
      <c r="BK93" s="143">
        <f t="shared" si="9"/>
        <v>0</v>
      </c>
      <c r="BL93" s="16" t="s">
        <v>166</v>
      </c>
      <c r="BM93" s="142" t="s">
        <v>126</v>
      </c>
    </row>
    <row r="94" spans="2:65" s="1" customFormat="1" ht="16.5" customHeight="1">
      <c r="B94" s="130"/>
      <c r="C94" s="131" t="s">
        <v>158</v>
      </c>
      <c r="D94" s="131" t="s">
        <v>161</v>
      </c>
      <c r="E94" s="132" t="s">
        <v>1267</v>
      </c>
      <c r="F94" s="133" t="s">
        <v>1268</v>
      </c>
      <c r="G94" s="134" t="s">
        <v>1154</v>
      </c>
      <c r="H94" s="135">
        <v>1</v>
      </c>
      <c r="I94" s="136"/>
      <c r="J94" s="137">
        <f t="shared" si="0"/>
        <v>0</v>
      </c>
      <c r="K94" s="133" t="s">
        <v>3</v>
      </c>
      <c r="L94" s="31"/>
      <c r="M94" s="138" t="s">
        <v>3</v>
      </c>
      <c r="N94" s="139" t="s">
        <v>43</v>
      </c>
      <c r="P94" s="140">
        <f t="shared" si="1"/>
        <v>0</v>
      </c>
      <c r="Q94" s="140">
        <v>0</v>
      </c>
      <c r="R94" s="140">
        <f t="shared" si="2"/>
        <v>0</v>
      </c>
      <c r="S94" s="140">
        <v>0</v>
      </c>
      <c r="T94" s="141">
        <f t="shared" si="3"/>
        <v>0</v>
      </c>
      <c r="AR94" s="142" t="s">
        <v>166</v>
      </c>
      <c r="AT94" s="142" t="s">
        <v>161</v>
      </c>
      <c r="AU94" s="142" t="s">
        <v>80</v>
      </c>
      <c r="AY94" s="16" t="s">
        <v>157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6" t="s">
        <v>80</v>
      </c>
      <c r="BK94" s="143">
        <f t="shared" si="9"/>
        <v>0</v>
      </c>
      <c r="BL94" s="16" t="s">
        <v>166</v>
      </c>
      <c r="BM94" s="142" t="s">
        <v>9</v>
      </c>
    </row>
    <row r="95" spans="2:65" s="1" customFormat="1" ht="16.5" customHeight="1">
      <c r="B95" s="130"/>
      <c r="C95" s="131" t="s">
        <v>194</v>
      </c>
      <c r="D95" s="131" t="s">
        <v>161</v>
      </c>
      <c r="E95" s="132" t="s">
        <v>1269</v>
      </c>
      <c r="F95" s="133" t="s">
        <v>1270</v>
      </c>
      <c r="G95" s="134" t="s">
        <v>1154</v>
      </c>
      <c r="H95" s="135">
        <v>7</v>
      </c>
      <c r="I95" s="136"/>
      <c r="J95" s="137">
        <f t="shared" si="0"/>
        <v>0</v>
      </c>
      <c r="K95" s="133" t="s">
        <v>3</v>
      </c>
      <c r="L95" s="31"/>
      <c r="M95" s="138" t="s">
        <v>3</v>
      </c>
      <c r="N95" s="139" t="s">
        <v>43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166</v>
      </c>
      <c r="AT95" s="142" t="s">
        <v>161</v>
      </c>
      <c r="AU95" s="142" t="s">
        <v>80</v>
      </c>
      <c r="AY95" s="16" t="s">
        <v>157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6" t="s">
        <v>80</v>
      </c>
      <c r="BK95" s="143">
        <f t="shared" si="9"/>
        <v>0</v>
      </c>
      <c r="BL95" s="16" t="s">
        <v>166</v>
      </c>
      <c r="BM95" s="142" t="s">
        <v>338</v>
      </c>
    </row>
    <row r="96" spans="2:65" s="1" customFormat="1" ht="16.5" customHeight="1">
      <c r="B96" s="130"/>
      <c r="C96" s="131" t="s">
        <v>183</v>
      </c>
      <c r="D96" s="131" t="s">
        <v>161</v>
      </c>
      <c r="E96" s="132" t="s">
        <v>1157</v>
      </c>
      <c r="F96" s="133" t="s">
        <v>1158</v>
      </c>
      <c r="G96" s="134" t="s">
        <v>1154</v>
      </c>
      <c r="H96" s="135">
        <v>2</v>
      </c>
      <c r="I96" s="136"/>
      <c r="J96" s="137">
        <f t="shared" si="0"/>
        <v>0</v>
      </c>
      <c r="K96" s="133" t="s">
        <v>3</v>
      </c>
      <c r="L96" s="31"/>
      <c r="M96" s="138" t="s">
        <v>3</v>
      </c>
      <c r="N96" s="139" t="s">
        <v>43</v>
      </c>
      <c r="P96" s="140">
        <f t="shared" si="1"/>
        <v>0</v>
      </c>
      <c r="Q96" s="140">
        <v>0</v>
      </c>
      <c r="R96" s="140">
        <f t="shared" si="2"/>
        <v>0</v>
      </c>
      <c r="S96" s="140">
        <v>0</v>
      </c>
      <c r="T96" s="141">
        <f t="shared" si="3"/>
        <v>0</v>
      </c>
      <c r="AR96" s="142" t="s">
        <v>166</v>
      </c>
      <c r="AT96" s="142" t="s">
        <v>161</v>
      </c>
      <c r="AU96" s="142" t="s">
        <v>80</v>
      </c>
      <c r="AY96" s="16" t="s">
        <v>157</v>
      </c>
      <c r="BE96" s="143">
        <f t="shared" si="4"/>
        <v>0</v>
      </c>
      <c r="BF96" s="143">
        <f t="shared" si="5"/>
        <v>0</v>
      </c>
      <c r="BG96" s="143">
        <f t="shared" si="6"/>
        <v>0</v>
      </c>
      <c r="BH96" s="143">
        <f t="shared" si="7"/>
        <v>0</v>
      </c>
      <c r="BI96" s="143">
        <f t="shared" si="8"/>
        <v>0</v>
      </c>
      <c r="BJ96" s="16" t="s">
        <v>80</v>
      </c>
      <c r="BK96" s="143">
        <f t="shared" si="9"/>
        <v>0</v>
      </c>
      <c r="BL96" s="16" t="s">
        <v>166</v>
      </c>
      <c r="BM96" s="142" t="s">
        <v>247</v>
      </c>
    </row>
    <row r="97" spans="2:65" s="1" customFormat="1" ht="16.5" customHeight="1">
      <c r="B97" s="130"/>
      <c r="C97" s="131" t="s">
        <v>172</v>
      </c>
      <c r="D97" s="131" t="s">
        <v>161</v>
      </c>
      <c r="E97" s="132" t="s">
        <v>1159</v>
      </c>
      <c r="F97" s="133" t="s">
        <v>1160</v>
      </c>
      <c r="G97" s="134" t="s">
        <v>1154</v>
      </c>
      <c r="H97" s="135">
        <v>2</v>
      </c>
      <c r="I97" s="136"/>
      <c r="J97" s="137">
        <f t="shared" si="0"/>
        <v>0</v>
      </c>
      <c r="K97" s="133" t="s">
        <v>3</v>
      </c>
      <c r="L97" s="31"/>
      <c r="M97" s="138" t="s">
        <v>3</v>
      </c>
      <c r="N97" s="139" t="s">
        <v>43</v>
      </c>
      <c r="P97" s="140">
        <f t="shared" si="1"/>
        <v>0</v>
      </c>
      <c r="Q97" s="140">
        <v>0</v>
      </c>
      <c r="R97" s="140">
        <f t="shared" si="2"/>
        <v>0</v>
      </c>
      <c r="S97" s="140">
        <v>0</v>
      </c>
      <c r="T97" s="141">
        <f t="shared" si="3"/>
        <v>0</v>
      </c>
      <c r="AR97" s="142" t="s">
        <v>166</v>
      </c>
      <c r="AT97" s="142" t="s">
        <v>161</v>
      </c>
      <c r="AU97" s="142" t="s">
        <v>80</v>
      </c>
      <c r="AY97" s="16" t="s">
        <v>157</v>
      </c>
      <c r="BE97" s="143">
        <f t="shared" si="4"/>
        <v>0</v>
      </c>
      <c r="BF97" s="143">
        <f t="shared" si="5"/>
        <v>0</v>
      </c>
      <c r="BG97" s="143">
        <f t="shared" si="6"/>
        <v>0</v>
      </c>
      <c r="BH97" s="143">
        <f t="shared" si="7"/>
        <v>0</v>
      </c>
      <c r="BI97" s="143">
        <f t="shared" si="8"/>
        <v>0</v>
      </c>
      <c r="BJ97" s="16" t="s">
        <v>80</v>
      </c>
      <c r="BK97" s="143">
        <f t="shared" si="9"/>
        <v>0</v>
      </c>
      <c r="BL97" s="16" t="s">
        <v>166</v>
      </c>
      <c r="BM97" s="142" t="s">
        <v>360</v>
      </c>
    </row>
    <row r="98" spans="2:65" s="1" customFormat="1" ht="16.5" customHeight="1">
      <c r="B98" s="130"/>
      <c r="C98" s="131" t="s">
        <v>126</v>
      </c>
      <c r="D98" s="131" t="s">
        <v>161</v>
      </c>
      <c r="E98" s="132" t="s">
        <v>1161</v>
      </c>
      <c r="F98" s="133" t="s">
        <v>1162</v>
      </c>
      <c r="G98" s="134" t="s">
        <v>1154</v>
      </c>
      <c r="H98" s="135">
        <v>8</v>
      </c>
      <c r="I98" s="136"/>
      <c r="J98" s="137">
        <f t="shared" si="0"/>
        <v>0</v>
      </c>
      <c r="K98" s="133" t="s">
        <v>3</v>
      </c>
      <c r="L98" s="31"/>
      <c r="M98" s="138" t="s">
        <v>3</v>
      </c>
      <c r="N98" s="139" t="s">
        <v>43</v>
      </c>
      <c r="P98" s="140">
        <f t="shared" si="1"/>
        <v>0</v>
      </c>
      <c r="Q98" s="140">
        <v>0</v>
      </c>
      <c r="R98" s="140">
        <f t="shared" si="2"/>
        <v>0</v>
      </c>
      <c r="S98" s="140">
        <v>0</v>
      </c>
      <c r="T98" s="141">
        <f t="shared" si="3"/>
        <v>0</v>
      </c>
      <c r="AR98" s="142" t="s">
        <v>166</v>
      </c>
      <c r="AT98" s="142" t="s">
        <v>161</v>
      </c>
      <c r="AU98" s="142" t="s">
        <v>80</v>
      </c>
      <c r="AY98" s="16" t="s">
        <v>157</v>
      </c>
      <c r="BE98" s="143">
        <f t="shared" si="4"/>
        <v>0</v>
      </c>
      <c r="BF98" s="143">
        <f t="shared" si="5"/>
        <v>0</v>
      </c>
      <c r="BG98" s="143">
        <f t="shared" si="6"/>
        <v>0</v>
      </c>
      <c r="BH98" s="143">
        <f t="shared" si="7"/>
        <v>0</v>
      </c>
      <c r="BI98" s="143">
        <f t="shared" si="8"/>
        <v>0</v>
      </c>
      <c r="BJ98" s="16" t="s">
        <v>80</v>
      </c>
      <c r="BK98" s="143">
        <f t="shared" si="9"/>
        <v>0</v>
      </c>
      <c r="BL98" s="16" t="s">
        <v>166</v>
      </c>
      <c r="BM98" s="142" t="s">
        <v>373</v>
      </c>
    </row>
    <row r="99" spans="2:65" s="1" customFormat="1" ht="16.5" customHeight="1">
      <c r="B99" s="130"/>
      <c r="C99" s="131" t="s">
        <v>231</v>
      </c>
      <c r="D99" s="131" t="s">
        <v>161</v>
      </c>
      <c r="E99" s="132" t="s">
        <v>1163</v>
      </c>
      <c r="F99" s="133" t="s">
        <v>1164</v>
      </c>
      <c r="G99" s="134" t="s">
        <v>164</v>
      </c>
      <c r="H99" s="135">
        <v>32</v>
      </c>
      <c r="I99" s="136"/>
      <c r="J99" s="137">
        <f t="shared" si="0"/>
        <v>0</v>
      </c>
      <c r="K99" s="133" t="s">
        <v>3</v>
      </c>
      <c r="L99" s="31"/>
      <c r="M99" s="138" t="s">
        <v>3</v>
      </c>
      <c r="N99" s="139" t="s">
        <v>43</v>
      </c>
      <c r="P99" s="140">
        <f t="shared" si="1"/>
        <v>0</v>
      </c>
      <c r="Q99" s="140">
        <v>0</v>
      </c>
      <c r="R99" s="140">
        <f t="shared" si="2"/>
        <v>0</v>
      </c>
      <c r="S99" s="140">
        <v>0</v>
      </c>
      <c r="T99" s="141">
        <f t="shared" si="3"/>
        <v>0</v>
      </c>
      <c r="AR99" s="142" t="s">
        <v>166</v>
      </c>
      <c r="AT99" s="142" t="s">
        <v>161</v>
      </c>
      <c r="AU99" s="142" t="s">
        <v>80</v>
      </c>
      <c r="AY99" s="16" t="s">
        <v>157</v>
      </c>
      <c r="BE99" s="143">
        <f t="shared" si="4"/>
        <v>0</v>
      </c>
      <c r="BF99" s="143">
        <f t="shared" si="5"/>
        <v>0</v>
      </c>
      <c r="BG99" s="143">
        <f t="shared" si="6"/>
        <v>0</v>
      </c>
      <c r="BH99" s="143">
        <f t="shared" si="7"/>
        <v>0</v>
      </c>
      <c r="BI99" s="143">
        <f t="shared" si="8"/>
        <v>0</v>
      </c>
      <c r="BJ99" s="16" t="s">
        <v>80</v>
      </c>
      <c r="BK99" s="143">
        <f t="shared" si="9"/>
        <v>0</v>
      </c>
      <c r="BL99" s="16" t="s">
        <v>166</v>
      </c>
      <c r="BM99" s="142" t="s">
        <v>383</v>
      </c>
    </row>
    <row r="100" spans="2:65" s="1" customFormat="1" ht="16.5" customHeight="1">
      <c r="B100" s="130"/>
      <c r="C100" s="131" t="s">
        <v>9</v>
      </c>
      <c r="D100" s="131" t="s">
        <v>161</v>
      </c>
      <c r="E100" s="132" t="s">
        <v>1165</v>
      </c>
      <c r="F100" s="133" t="s">
        <v>1166</v>
      </c>
      <c r="G100" s="134" t="s">
        <v>1154</v>
      </c>
      <c r="H100" s="135">
        <v>4</v>
      </c>
      <c r="I100" s="136"/>
      <c r="J100" s="137">
        <f t="shared" si="0"/>
        <v>0</v>
      </c>
      <c r="K100" s="133" t="s">
        <v>3</v>
      </c>
      <c r="L100" s="31"/>
      <c r="M100" s="138" t="s">
        <v>3</v>
      </c>
      <c r="N100" s="139" t="s">
        <v>43</v>
      </c>
      <c r="P100" s="140">
        <f t="shared" si="1"/>
        <v>0</v>
      </c>
      <c r="Q100" s="140">
        <v>0</v>
      </c>
      <c r="R100" s="140">
        <f t="shared" si="2"/>
        <v>0</v>
      </c>
      <c r="S100" s="140">
        <v>0</v>
      </c>
      <c r="T100" s="141">
        <f t="shared" si="3"/>
        <v>0</v>
      </c>
      <c r="AR100" s="142" t="s">
        <v>166</v>
      </c>
      <c r="AT100" s="142" t="s">
        <v>161</v>
      </c>
      <c r="AU100" s="142" t="s">
        <v>80</v>
      </c>
      <c r="AY100" s="16" t="s">
        <v>157</v>
      </c>
      <c r="BE100" s="143">
        <f t="shared" si="4"/>
        <v>0</v>
      </c>
      <c r="BF100" s="143">
        <f t="shared" si="5"/>
        <v>0</v>
      </c>
      <c r="BG100" s="143">
        <f t="shared" si="6"/>
        <v>0</v>
      </c>
      <c r="BH100" s="143">
        <f t="shared" si="7"/>
        <v>0</v>
      </c>
      <c r="BI100" s="143">
        <f t="shared" si="8"/>
        <v>0</v>
      </c>
      <c r="BJ100" s="16" t="s">
        <v>80</v>
      </c>
      <c r="BK100" s="143">
        <f t="shared" si="9"/>
        <v>0</v>
      </c>
      <c r="BL100" s="16" t="s">
        <v>166</v>
      </c>
      <c r="BM100" s="142" t="s">
        <v>395</v>
      </c>
    </row>
    <row r="101" spans="2:65" s="1" customFormat="1" ht="16.5" customHeight="1">
      <c r="B101" s="130"/>
      <c r="C101" s="131" t="s">
        <v>210</v>
      </c>
      <c r="D101" s="131" t="s">
        <v>161</v>
      </c>
      <c r="E101" s="132" t="s">
        <v>1171</v>
      </c>
      <c r="F101" s="133" t="s">
        <v>1172</v>
      </c>
      <c r="G101" s="134" t="s">
        <v>1154</v>
      </c>
      <c r="H101" s="135">
        <v>12</v>
      </c>
      <c r="I101" s="136"/>
      <c r="J101" s="137">
        <f t="shared" si="0"/>
        <v>0</v>
      </c>
      <c r="K101" s="133" t="s">
        <v>3</v>
      </c>
      <c r="L101" s="31"/>
      <c r="M101" s="138" t="s">
        <v>3</v>
      </c>
      <c r="N101" s="139" t="s">
        <v>43</v>
      </c>
      <c r="P101" s="140">
        <f t="shared" si="1"/>
        <v>0</v>
      </c>
      <c r="Q101" s="140">
        <v>0</v>
      </c>
      <c r="R101" s="140">
        <f t="shared" si="2"/>
        <v>0</v>
      </c>
      <c r="S101" s="140">
        <v>0</v>
      </c>
      <c r="T101" s="141">
        <f t="shared" si="3"/>
        <v>0</v>
      </c>
      <c r="AR101" s="142" t="s">
        <v>166</v>
      </c>
      <c r="AT101" s="142" t="s">
        <v>161</v>
      </c>
      <c r="AU101" s="142" t="s">
        <v>80</v>
      </c>
      <c r="AY101" s="16" t="s">
        <v>157</v>
      </c>
      <c r="BE101" s="143">
        <f t="shared" si="4"/>
        <v>0</v>
      </c>
      <c r="BF101" s="143">
        <f t="shared" si="5"/>
        <v>0</v>
      </c>
      <c r="BG101" s="143">
        <f t="shared" si="6"/>
        <v>0</v>
      </c>
      <c r="BH101" s="143">
        <f t="shared" si="7"/>
        <v>0</v>
      </c>
      <c r="BI101" s="143">
        <f t="shared" si="8"/>
        <v>0</v>
      </c>
      <c r="BJ101" s="16" t="s">
        <v>80</v>
      </c>
      <c r="BK101" s="143">
        <f t="shared" si="9"/>
        <v>0</v>
      </c>
      <c r="BL101" s="16" t="s">
        <v>166</v>
      </c>
      <c r="BM101" s="142" t="s">
        <v>406</v>
      </c>
    </row>
    <row r="102" spans="2:65" s="1" customFormat="1" ht="16.5" customHeight="1">
      <c r="B102" s="130"/>
      <c r="C102" s="131" t="s">
        <v>338</v>
      </c>
      <c r="D102" s="131" t="s">
        <v>161</v>
      </c>
      <c r="E102" s="132" t="s">
        <v>1167</v>
      </c>
      <c r="F102" s="133" t="s">
        <v>1168</v>
      </c>
      <c r="G102" s="134" t="s">
        <v>1154</v>
      </c>
      <c r="H102" s="135">
        <v>1</v>
      </c>
      <c r="I102" s="136"/>
      <c r="J102" s="137">
        <f t="shared" si="0"/>
        <v>0</v>
      </c>
      <c r="K102" s="133" t="s">
        <v>3</v>
      </c>
      <c r="L102" s="31"/>
      <c r="M102" s="138" t="s">
        <v>3</v>
      </c>
      <c r="N102" s="139" t="s">
        <v>43</v>
      </c>
      <c r="P102" s="140">
        <f t="shared" si="1"/>
        <v>0</v>
      </c>
      <c r="Q102" s="140">
        <v>0</v>
      </c>
      <c r="R102" s="140">
        <f t="shared" si="2"/>
        <v>0</v>
      </c>
      <c r="S102" s="140">
        <v>0</v>
      </c>
      <c r="T102" s="141">
        <f t="shared" si="3"/>
        <v>0</v>
      </c>
      <c r="AR102" s="142" t="s">
        <v>166</v>
      </c>
      <c r="AT102" s="142" t="s">
        <v>161</v>
      </c>
      <c r="AU102" s="142" t="s">
        <v>80</v>
      </c>
      <c r="AY102" s="16" t="s">
        <v>157</v>
      </c>
      <c r="BE102" s="143">
        <f t="shared" si="4"/>
        <v>0</v>
      </c>
      <c r="BF102" s="143">
        <f t="shared" si="5"/>
        <v>0</v>
      </c>
      <c r="BG102" s="143">
        <f t="shared" si="6"/>
        <v>0</v>
      </c>
      <c r="BH102" s="143">
        <f t="shared" si="7"/>
        <v>0</v>
      </c>
      <c r="BI102" s="143">
        <f t="shared" si="8"/>
        <v>0</v>
      </c>
      <c r="BJ102" s="16" t="s">
        <v>80</v>
      </c>
      <c r="BK102" s="143">
        <f t="shared" si="9"/>
        <v>0</v>
      </c>
      <c r="BL102" s="16" t="s">
        <v>166</v>
      </c>
      <c r="BM102" s="142" t="s">
        <v>418</v>
      </c>
    </row>
    <row r="103" spans="2:65" s="1" customFormat="1" ht="16.5" customHeight="1">
      <c r="B103" s="130"/>
      <c r="C103" s="131" t="s">
        <v>344</v>
      </c>
      <c r="D103" s="131" t="s">
        <v>161</v>
      </c>
      <c r="E103" s="132" t="s">
        <v>1271</v>
      </c>
      <c r="F103" s="133" t="s">
        <v>1272</v>
      </c>
      <c r="G103" s="134" t="s">
        <v>1154</v>
      </c>
      <c r="H103" s="135">
        <v>2</v>
      </c>
      <c r="I103" s="136"/>
      <c r="J103" s="137">
        <f t="shared" si="0"/>
        <v>0</v>
      </c>
      <c r="K103" s="133" t="s">
        <v>3</v>
      </c>
      <c r="L103" s="31"/>
      <c r="M103" s="138" t="s">
        <v>3</v>
      </c>
      <c r="N103" s="139" t="s">
        <v>43</v>
      </c>
      <c r="P103" s="140">
        <f t="shared" si="1"/>
        <v>0</v>
      </c>
      <c r="Q103" s="140">
        <v>0</v>
      </c>
      <c r="R103" s="140">
        <f t="shared" si="2"/>
        <v>0</v>
      </c>
      <c r="S103" s="140">
        <v>0</v>
      </c>
      <c r="T103" s="141">
        <f t="shared" si="3"/>
        <v>0</v>
      </c>
      <c r="AR103" s="142" t="s">
        <v>166</v>
      </c>
      <c r="AT103" s="142" t="s">
        <v>161</v>
      </c>
      <c r="AU103" s="142" t="s">
        <v>80</v>
      </c>
      <c r="AY103" s="16" t="s">
        <v>157</v>
      </c>
      <c r="BE103" s="143">
        <f t="shared" si="4"/>
        <v>0</v>
      </c>
      <c r="BF103" s="143">
        <f t="shared" si="5"/>
        <v>0</v>
      </c>
      <c r="BG103" s="143">
        <f t="shared" si="6"/>
        <v>0</v>
      </c>
      <c r="BH103" s="143">
        <f t="shared" si="7"/>
        <v>0</v>
      </c>
      <c r="BI103" s="143">
        <f t="shared" si="8"/>
        <v>0</v>
      </c>
      <c r="BJ103" s="16" t="s">
        <v>80</v>
      </c>
      <c r="BK103" s="143">
        <f t="shared" si="9"/>
        <v>0</v>
      </c>
      <c r="BL103" s="16" t="s">
        <v>166</v>
      </c>
      <c r="BM103" s="142" t="s">
        <v>431</v>
      </c>
    </row>
    <row r="104" spans="2:65" s="1" customFormat="1" ht="16.5" customHeight="1">
      <c r="B104" s="130"/>
      <c r="C104" s="131" t="s">
        <v>247</v>
      </c>
      <c r="D104" s="131" t="s">
        <v>161</v>
      </c>
      <c r="E104" s="132" t="s">
        <v>1273</v>
      </c>
      <c r="F104" s="133" t="s">
        <v>1274</v>
      </c>
      <c r="G104" s="134" t="s">
        <v>1154</v>
      </c>
      <c r="H104" s="135">
        <v>1</v>
      </c>
      <c r="I104" s="136"/>
      <c r="J104" s="137">
        <f t="shared" si="0"/>
        <v>0</v>
      </c>
      <c r="K104" s="133" t="s">
        <v>3</v>
      </c>
      <c r="L104" s="31"/>
      <c r="M104" s="138" t="s">
        <v>3</v>
      </c>
      <c r="N104" s="139" t="s">
        <v>43</v>
      </c>
      <c r="P104" s="140">
        <f t="shared" si="1"/>
        <v>0</v>
      </c>
      <c r="Q104" s="140">
        <v>0</v>
      </c>
      <c r="R104" s="140">
        <f t="shared" si="2"/>
        <v>0</v>
      </c>
      <c r="S104" s="140">
        <v>0</v>
      </c>
      <c r="T104" s="141">
        <f t="shared" si="3"/>
        <v>0</v>
      </c>
      <c r="AR104" s="142" t="s">
        <v>166</v>
      </c>
      <c r="AT104" s="142" t="s">
        <v>161</v>
      </c>
      <c r="AU104" s="142" t="s">
        <v>80</v>
      </c>
      <c r="AY104" s="16" t="s">
        <v>157</v>
      </c>
      <c r="BE104" s="143">
        <f t="shared" si="4"/>
        <v>0</v>
      </c>
      <c r="BF104" s="143">
        <f t="shared" si="5"/>
        <v>0</v>
      </c>
      <c r="BG104" s="143">
        <f t="shared" si="6"/>
        <v>0</v>
      </c>
      <c r="BH104" s="143">
        <f t="shared" si="7"/>
        <v>0</v>
      </c>
      <c r="BI104" s="143">
        <f t="shared" si="8"/>
        <v>0</v>
      </c>
      <c r="BJ104" s="16" t="s">
        <v>80</v>
      </c>
      <c r="BK104" s="143">
        <f t="shared" si="9"/>
        <v>0</v>
      </c>
      <c r="BL104" s="16" t="s">
        <v>166</v>
      </c>
      <c r="BM104" s="142" t="s">
        <v>442</v>
      </c>
    </row>
    <row r="105" spans="2:65" s="1" customFormat="1" ht="16.5" customHeight="1">
      <c r="B105" s="130"/>
      <c r="C105" s="131" t="s">
        <v>354</v>
      </c>
      <c r="D105" s="131" t="s">
        <v>161</v>
      </c>
      <c r="E105" s="132" t="s">
        <v>1275</v>
      </c>
      <c r="F105" s="133" t="s">
        <v>1276</v>
      </c>
      <c r="G105" s="134" t="s">
        <v>1154</v>
      </c>
      <c r="H105" s="135">
        <v>1</v>
      </c>
      <c r="I105" s="136"/>
      <c r="J105" s="137">
        <f t="shared" si="0"/>
        <v>0</v>
      </c>
      <c r="K105" s="133" t="s">
        <v>3</v>
      </c>
      <c r="L105" s="31"/>
      <c r="M105" s="138" t="s">
        <v>3</v>
      </c>
      <c r="N105" s="139" t="s">
        <v>43</v>
      </c>
      <c r="P105" s="140">
        <f t="shared" si="1"/>
        <v>0</v>
      </c>
      <c r="Q105" s="140">
        <v>0</v>
      </c>
      <c r="R105" s="140">
        <f t="shared" si="2"/>
        <v>0</v>
      </c>
      <c r="S105" s="140">
        <v>0</v>
      </c>
      <c r="T105" s="141">
        <f t="shared" si="3"/>
        <v>0</v>
      </c>
      <c r="AR105" s="142" t="s">
        <v>166</v>
      </c>
      <c r="AT105" s="142" t="s">
        <v>161</v>
      </c>
      <c r="AU105" s="142" t="s">
        <v>80</v>
      </c>
      <c r="AY105" s="16" t="s">
        <v>157</v>
      </c>
      <c r="BE105" s="143">
        <f t="shared" si="4"/>
        <v>0</v>
      </c>
      <c r="BF105" s="143">
        <f t="shared" si="5"/>
        <v>0</v>
      </c>
      <c r="BG105" s="143">
        <f t="shared" si="6"/>
        <v>0</v>
      </c>
      <c r="BH105" s="143">
        <f t="shared" si="7"/>
        <v>0</v>
      </c>
      <c r="BI105" s="143">
        <f t="shared" si="8"/>
        <v>0</v>
      </c>
      <c r="BJ105" s="16" t="s">
        <v>80</v>
      </c>
      <c r="BK105" s="143">
        <f t="shared" si="9"/>
        <v>0</v>
      </c>
      <c r="BL105" s="16" t="s">
        <v>166</v>
      </c>
      <c r="BM105" s="142" t="s">
        <v>455</v>
      </c>
    </row>
    <row r="106" spans="2:65" s="1" customFormat="1" ht="16.5" customHeight="1">
      <c r="B106" s="130"/>
      <c r="C106" s="131" t="s">
        <v>360</v>
      </c>
      <c r="D106" s="131" t="s">
        <v>161</v>
      </c>
      <c r="E106" s="132" t="s">
        <v>1277</v>
      </c>
      <c r="F106" s="133" t="s">
        <v>1278</v>
      </c>
      <c r="G106" s="134" t="s">
        <v>1154</v>
      </c>
      <c r="H106" s="135">
        <v>3</v>
      </c>
      <c r="I106" s="136"/>
      <c r="J106" s="137">
        <f t="shared" si="0"/>
        <v>0</v>
      </c>
      <c r="K106" s="133" t="s">
        <v>3</v>
      </c>
      <c r="L106" s="31"/>
      <c r="M106" s="138" t="s">
        <v>3</v>
      </c>
      <c r="N106" s="139" t="s">
        <v>43</v>
      </c>
      <c r="P106" s="140">
        <f t="shared" si="1"/>
        <v>0</v>
      </c>
      <c r="Q106" s="140">
        <v>0</v>
      </c>
      <c r="R106" s="140">
        <f t="shared" si="2"/>
        <v>0</v>
      </c>
      <c r="S106" s="140">
        <v>0</v>
      </c>
      <c r="T106" s="141">
        <f t="shared" si="3"/>
        <v>0</v>
      </c>
      <c r="AR106" s="142" t="s">
        <v>166</v>
      </c>
      <c r="AT106" s="142" t="s">
        <v>161</v>
      </c>
      <c r="AU106" s="142" t="s">
        <v>80</v>
      </c>
      <c r="AY106" s="16" t="s">
        <v>157</v>
      </c>
      <c r="BE106" s="143">
        <f t="shared" si="4"/>
        <v>0</v>
      </c>
      <c r="BF106" s="143">
        <f t="shared" si="5"/>
        <v>0</v>
      </c>
      <c r="BG106" s="143">
        <f t="shared" si="6"/>
        <v>0</v>
      </c>
      <c r="BH106" s="143">
        <f t="shared" si="7"/>
        <v>0</v>
      </c>
      <c r="BI106" s="143">
        <f t="shared" si="8"/>
        <v>0</v>
      </c>
      <c r="BJ106" s="16" t="s">
        <v>80</v>
      </c>
      <c r="BK106" s="143">
        <f t="shared" si="9"/>
        <v>0</v>
      </c>
      <c r="BL106" s="16" t="s">
        <v>166</v>
      </c>
      <c r="BM106" s="142" t="s">
        <v>468</v>
      </c>
    </row>
    <row r="107" spans="2:65" s="1" customFormat="1" ht="16.5" customHeight="1">
      <c r="B107" s="130"/>
      <c r="C107" s="131" t="s">
        <v>367</v>
      </c>
      <c r="D107" s="131" t="s">
        <v>161</v>
      </c>
      <c r="E107" s="132" t="s">
        <v>1279</v>
      </c>
      <c r="F107" s="133" t="s">
        <v>1280</v>
      </c>
      <c r="G107" s="134" t="s">
        <v>1154</v>
      </c>
      <c r="H107" s="135">
        <v>1</v>
      </c>
      <c r="I107" s="136"/>
      <c r="J107" s="137">
        <f t="shared" si="0"/>
        <v>0</v>
      </c>
      <c r="K107" s="133" t="s">
        <v>3</v>
      </c>
      <c r="L107" s="31"/>
      <c r="M107" s="138" t="s">
        <v>3</v>
      </c>
      <c r="N107" s="139" t="s">
        <v>43</v>
      </c>
      <c r="P107" s="140">
        <f t="shared" si="1"/>
        <v>0</v>
      </c>
      <c r="Q107" s="140">
        <v>0</v>
      </c>
      <c r="R107" s="140">
        <f t="shared" si="2"/>
        <v>0</v>
      </c>
      <c r="S107" s="140">
        <v>0</v>
      </c>
      <c r="T107" s="141">
        <f t="shared" si="3"/>
        <v>0</v>
      </c>
      <c r="AR107" s="142" t="s">
        <v>166</v>
      </c>
      <c r="AT107" s="142" t="s">
        <v>161</v>
      </c>
      <c r="AU107" s="142" t="s">
        <v>80</v>
      </c>
      <c r="AY107" s="16" t="s">
        <v>157</v>
      </c>
      <c r="BE107" s="143">
        <f t="shared" si="4"/>
        <v>0</v>
      </c>
      <c r="BF107" s="143">
        <f t="shared" si="5"/>
        <v>0</v>
      </c>
      <c r="BG107" s="143">
        <f t="shared" si="6"/>
        <v>0</v>
      </c>
      <c r="BH107" s="143">
        <f t="shared" si="7"/>
        <v>0</v>
      </c>
      <c r="BI107" s="143">
        <f t="shared" si="8"/>
        <v>0</v>
      </c>
      <c r="BJ107" s="16" t="s">
        <v>80</v>
      </c>
      <c r="BK107" s="143">
        <f t="shared" si="9"/>
        <v>0</v>
      </c>
      <c r="BL107" s="16" t="s">
        <v>166</v>
      </c>
      <c r="BM107" s="142" t="s">
        <v>480</v>
      </c>
    </row>
    <row r="108" spans="2:65" s="1" customFormat="1" ht="16.5" customHeight="1">
      <c r="B108" s="130"/>
      <c r="C108" s="131" t="s">
        <v>373</v>
      </c>
      <c r="D108" s="131" t="s">
        <v>161</v>
      </c>
      <c r="E108" s="132" t="s">
        <v>1281</v>
      </c>
      <c r="F108" s="133" t="s">
        <v>1190</v>
      </c>
      <c r="G108" s="134" t="s">
        <v>1147</v>
      </c>
      <c r="H108" s="135">
        <v>1</v>
      </c>
      <c r="I108" s="136"/>
      <c r="J108" s="137">
        <f t="shared" si="0"/>
        <v>0</v>
      </c>
      <c r="K108" s="133" t="s">
        <v>3</v>
      </c>
      <c r="L108" s="31"/>
      <c r="M108" s="138" t="s">
        <v>3</v>
      </c>
      <c r="N108" s="139" t="s">
        <v>43</v>
      </c>
      <c r="P108" s="140">
        <f t="shared" si="1"/>
        <v>0</v>
      </c>
      <c r="Q108" s="140">
        <v>0</v>
      </c>
      <c r="R108" s="140">
        <f t="shared" si="2"/>
        <v>0</v>
      </c>
      <c r="S108" s="140">
        <v>0</v>
      </c>
      <c r="T108" s="141">
        <f t="shared" si="3"/>
        <v>0</v>
      </c>
      <c r="AR108" s="142" t="s">
        <v>166</v>
      </c>
      <c r="AT108" s="142" t="s">
        <v>161</v>
      </c>
      <c r="AU108" s="142" t="s">
        <v>80</v>
      </c>
      <c r="AY108" s="16" t="s">
        <v>157</v>
      </c>
      <c r="BE108" s="143">
        <f t="shared" si="4"/>
        <v>0</v>
      </c>
      <c r="BF108" s="143">
        <f t="shared" si="5"/>
        <v>0</v>
      </c>
      <c r="BG108" s="143">
        <f t="shared" si="6"/>
        <v>0</v>
      </c>
      <c r="BH108" s="143">
        <f t="shared" si="7"/>
        <v>0</v>
      </c>
      <c r="BI108" s="143">
        <f t="shared" si="8"/>
        <v>0</v>
      </c>
      <c r="BJ108" s="16" t="s">
        <v>80</v>
      </c>
      <c r="BK108" s="143">
        <f t="shared" si="9"/>
        <v>0</v>
      </c>
      <c r="BL108" s="16" t="s">
        <v>166</v>
      </c>
      <c r="BM108" s="142" t="s">
        <v>492</v>
      </c>
    </row>
    <row r="109" spans="2:65" s="11" customFormat="1" ht="25.9" customHeight="1">
      <c r="B109" s="118"/>
      <c r="D109" s="119" t="s">
        <v>71</v>
      </c>
      <c r="E109" s="120" t="s">
        <v>1199</v>
      </c>
      <c r="F109" s="120" t="s">
        <v>1282</v>
      </c>
      <c r="I109" s="121"/>
      <c r="J109" s="122">
        <f>BK109</f>
        <v>0</v>
      </c>
      <c r="L109" s="118"/>
      <c r="M109" s="123"/>
      <c r="P109" s="124">
        <f>SUM(P110:P136)</f>
        <v>0</v>
      </c>
      <c r="R109" s="124">
        <f>SUM(R110:R136)</f>
        <v>0</v>
      </c>
      <c r="T109" s="125">
        <f>SUM(T110:T136)</f>
        <v>0</v>
      </c>
      <c r="AR109" s="119" t="s">
        <v>80</v>
      </c>
      <c r="AT109" s="126" t="s">
        <v>71</v>
      </c>
      <c r="AU109" s="126" t="s">
        <v>72</v>
      </c>
      <c r="AY109" s="119" t="s">
        <v>157</v>
      </c>
      <c r="BK109" s="127">
        <f>SUM(BK110:BK136)</f>
        <v>0</v>
      </c>
    </row>
    <row r="110" spans="2:65" s="1" customFormat="1" ht="16.5" customHeight="1">
      <c r="B110" s="130"/>
      <c r="C110" s="131" t="s">
        <v>8</v>
      </c>
      <c r="D110" s="131" t="s">
        <v>161</v>
      </c>
      <c r="E110" s="132" t="s">
        <v>1232</v>
      </c>
      <c r="F110" s="133" t="s">
        <v>1233</v>
      </c>
      <c r="G110" s="134" t="s">
        <v>1154</v>
      </c>
      <c r="H110" s="135">
        <v>1</v>
      </c>
      <c r="I110" s="136"/>
      <c r="J110" s="137">
        <f>ROUND(I110*H110,2)</f>
        <v>0</v>
      </c>
      <c r="K110" s="133" t="s">
        <v>3</v>
      </c>
      <c r="L110" s="31"/>
      <c r="M110" s="138" t="s">
        <v>3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166</v>
      </c>
      <c r="AT110" s="142" t="s">
        <v>161</v>
      </c>
      <c r="AU110" s="142" t="s">
        <v>80</v>
      </c>
      <c r="AY110" s="16" t="s">
        <v>157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6" t="s">
        <v>80</v>
      </c>
      <c r="BK110" s="143">
        <f>ROUND(I110*H110,2)</f>
        <v>0</v>
      </c>
      <c r="BL110" s="16" t="s">
        <v>166</v>
      </c>
      <c r="BM110" s="142" t="s">
        <v>1283</v>
      </c>
    </row>
    <row r="111" spans="2:65" s="1" customFormat="1" ht="24.2" customHeight="1">
      <c r="B111" s="130"/>
      <c r="C111" s="131" t="s">
        <v>383</v>
      </c>
      <c r="D111" s="131" t="s">
        <v>161</v>
      </c>
      <c r="E111" s="132" t="s">
        <v>1284</v>
      </c>
      <c r="F111" s="133" t="s">
        <v>1285</v>
      </c>
      <c r="G111" s="134" t="s">
        <v>1154</v>
      </c>
      <c r="H111" s="135">
        <v>1</v>
      </c>
      <c r="I111" s="136"/>
      <c r="J111" s="137">
        <f>ROUND(I111*H111,2)</f>
        <v>0</v>
      </c>
      <c r="K111" s="133" t="s">
        <v>3</v>
      </c>
      <c r="L111" s="31"/>
      <c r="M111" s="138" t="s">
        <v>3</v>
      </c>
      <c r="N111" s="139" t="s">
        <v>43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166</v>
      </c>
      <c r="AT111" s="142" t="s">
        <v>161</v>
      </c>
      <c r="AU111" s="142" t="s">
        <v>80</v>
      </c>
      <c r="AY111" s="16" t="s">
        <v>157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6" t="s">
        <v>80</v>
      </c>
      <c r="BK111" s="143">
        <f>ROUND(I111*H111,2)</f>
        <v>0</v>
      </c>
      <c r="BL111" s="16" t="s">
        <v>166</v>
      </c>
      <c r="BM111" s="142" t="s">
        <v>503</v>
      </c>
    </row>
    <row r="112" spans="2:65" s="1" customFormat="1" ht="16.5" customHeight="1">
      <c r="B112" s="130"/>
      <c r="C112" s="131" t="s">
        <v>389</v>
      </c>
      <c r="D112" s="131" t="s">
        <v>161</v>
      </c>
      <c r="E112" s="132" t="s">
        <v>1286</v>
      </c>
      <c r="F112" s="133" t="s">
        <v>1204</v>
      </c>
      <c r="G112" s="134" t="s">
        <v>1088</v>
      </c>
      <c r="H112" s="135">
        <v>480</v>
      </c>
      <c r="I112" s="136"/>
      <c r="J112" s="137">
        <f>ROUND(I112*H112,2)</f>
        <v>0</v>
      </c>
      <c r="K112" s="133" t="s">
        <v>3</v>
      </c>
      <c r="L112" s="31"/>
      <c r="M112" s="138" t="s">
        <v>3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166</v>
      </c>
      <c r="AT112" s="142" t="s">
        <v>161</v>
      </c>
      <c r="AU112" s="142" t="s">
        <v>80</v>
      </c>
      <c r="AY112" s="16" t="s">
        <v>157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6" t="s">
        <v>80</v>
      </c>
      <c r="BK112" s="143">
        <f>ROUND(I112*H112,2)</f>
        <v>0</v>
      </c>
      <c r="BL112" s="16" t="s">
        <v>166</v>
      </c>
      <c r="BM112" s="142" t="s">
        <v>515</v>
      </c>
    </row>
    <row r="113" spans="2:65" s="1" customFormat="1" ht="16.5" customHeight="1">
      <c r="B113" s="130"/>
      <c r="C113" s="131" t="s">
        <v>395</v>
      </c>
      <c r="D113" s="131" t="s">
        <v>161</v>
      </c>
      <c r="E113" s="132" t="s">
        <v>1287</v>
      </c>
      <c r="F113" s="133" t="s">
        <v>1288</v>
      </c>
      <c r="G113" s="134" t="s">
        <v>1154</v>
      </c>
      <c r="H113" s="135">
        <v>5</v>
      </c>
      <c r="I113" s="136"/>
      <c r="J113" s="137">
        <f>ROUND(I113*H113,2)</f>
        <v>0</v>
      </c>
      <c r="K113" s="133" t="s">
        <v>3</v>
      </c>
      <c r="L113" s="31"/>
      <c r="M113" s="138" t="s">
        <v>3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166</v>
      </c>
      <c r="AT113" s="142" t="s">
        <v>161</v>
      </c>
      <c r="AU113" s="142" t="s">
        <v>80</v>
      </c>
      <c r="AY113" s="16" t="s">
        <v>157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6" t="s">
        <v>80</v>
      </c>
      <c r="BK113" s="143">
        <f>ROUND(I113*H113,2)</f>
        <v>0</v>
      </c>
      <c r="BL113" s="16" t="s">
        <v>166</v>
      </c>
      <c r="BM113" s="142" t="s">
        <v>525</v>
      </c>
    </row>
    <row r="114" spans="2:65" s="1" customFormat="1" ht="21.75" customHeight="1">
      <c r="B114" s="130"/>
      <c r="C114" s="131" t="s">
        <v>401</v>
      </c>
      <c r="D114" s="131" t="s">
        <v>161</v>
      </c>
      <c r="E114" s="132" t="s">
        <v>1289</v>
      </c>
      <c r="F114" s="133" t="s">
        <v>1290</v>
      </c>
      <c r="G114" s="134" t="s">
        <v>1154</v>
      </c>
      <c r="H114" s="135">
        <v>1</v>
      </c>
      <c r="I114" s="136"/>
      <c r="J114" s="137">
        <f>ROUND(I114*H114,2)</f>
        <v>0</v>
      </c>
      <c r="K114" s="133" t="s">
        <v>3</v>
      </c>
      <c r="L114" s="31"/>
      <c r="M114" s="138" t="s">
        <v>3</v>
      </c>
      <c r="N114" s="139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166</v>
      </c>
      <c r="AT114" s="142" t="s">
        <v>161</v>
      </c>
      <c r="AU114" s="142" t="s">
        <v>80</v>
      </c>
      <c r="AY114" s="16" t="s">
        <v>157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6" t="s">
        <v>80</v>
      </c>
      <c r="BK114" s="143">
        <f>ROUND(I114*H114,2)</f>
        <v>0</v>
      </c>
      <c r="BL114" s="16" t="s">
        <v>166</v>
      </c>
      <c r="BM114" s="142" t="s">
        <v>536</v>
      </c>
    </row>
    <row r="115" spans="2:65" s="1" customFormat="1" ht="58.5">
      <c r="B115" s="31"/>
      <c r="D115" s="149" t="s">
        <v>216</v>
      </c>
      <c r="F115" s="163" t="s">
        <v>1209</v>
      </c>
      <c r="I115" s="146"/>
      <c r="L115" s="31"/>
      <c r="M115" s="147"/>
      <c r="T115" s="52"/>
      <c r="AT115" s="16" t="s">
        <v>216</v>
      </c>
      <c r="AU115" s="16" t="s">
        <v>80</v>
      </c>
    </row>
    <row r="116" spans="2:65" s="1" customFormat="1" ht="16.5" customHeight="1">
      <c r="B116" s="130"/>
      <c r="C116" s="131" t="s">
        <v>406</v>
      </c>
      <c r="D116" s="131" t="s">
        <v>161</v>
      </c>
      <c r="E116" s="132" t="s">
        <v>1291</v>
      </c>
      <c r="F116" s="133" t="s">
        <v>1292</v>
      </c>
      <c r="G116" s="134" t="s">
        <v>1154</v>
      </c>
      <c r="H116" s="135">
        <v>1</v>
      </c>
      <c r="I116" s="136"/>
      <c r="J116" s="137">
        <f t="shared" ref="J116:J136" si="10">ROUND(I116*H116,2)</f>
        <v>0</v>
      </c>
      <c r="K116" s="133" t="s">
        <v>3</v>
      </c>
      <c r="L116" s="31"/>
      <c r="M116" s="138" t="s">
        <v>3</v>
      </c>
      <c r="N116" s="139" t="s">
        <v>43</v>
      </c>
      <c r="P116" s="140">
        <f t="shared" ref="P116:P136" si="11">O116*H116</f>
        <v>0</v>
      </c>
      <c r="Q116" s="140">
        <v>0</v>
      </c>
      <c r="R116" s="140">
        <f t="shared" ref="R116:R136" si="12">Q116*H116</f>
        <v>0</v>
      </c>
      <c r="S116" s="140">
        <v>0</v>
      </c>
      <c r="T116" s="141">
        <f t="shared" ref="T116:T136" si="13">S116*H116</f>
        <v>0</v>
      </c>
      <c r="AR116" s="142" t="s">
        <v>166</v>
      </c>
      <c r="AT116" s="142" t="s">
        <v>161</v>
      </c>
      <c r="AU116" s="142" t="s">
        <v>80</v>
      </c>
      <c r="AY116" s="16" t="s">
        <v>157</v>
      </c>
      <c r="BE116" s="143">
        <f t="shared" ref="BE116:BE136" si="14">IF(N116="základní",J116,0)</f>
        <v>0</v>
      </c>
      <c r="BF116" s="143">
        <f t="shared" ref="BF116:BF136" si="15">IF(N116="snížená",J116,0)</f>
        <v>0</v>
      </c>
      <c r="BG116" s="143">
        <f t="shared" ref="BG116:BG136" si="16">IF(N116="zákl. přenesená",J116,0)</f>
        <v>0</v>
      </c>
      <c r="BH116" s="143">
        <f t="shared" ref="BH116:BH136" si="17">IF(N116="sníž. přenesená",J116,0)</f>
        <v>0</v>
      </c>
      <c r="BI116" s="143">
        <f t="shared" ref="BI116:BI136" si="18">IF(N116="nulová",J116,0)</f>
        <v>0</v>
      </c>
      <c r="BJ116" s="16" t="s">
        <v>80</v>
      </c>
      <c r="BK116" s="143">
        <f t="shared" ref="BK116:BK136" si="19">ROUND(I116*H116,2)</f>
        <v>0</v>
      </c>
      <c r="BL116" s="16" t="s">
        <v>166</v>
      </c>
      <c r="BM116" s="142" t="s">
        <v>549</v>
      </c>
    </row>
    <row r="117" spans="2:65" s="1" customFormat="1" ht="16.5" customHeight="1">
      <c r="B117" s="130"/>
      <c r="C117" s="131" t="s">
        <v>412</v>
      </c>
      <c r="D117" s="131" t="s">
        <v>161</v>
      </c>
      <c r="E117" s="132" t="s">
        <v>1293</v>
      </c>
      <c r="F117" s="133" t="s">
        <v>1294</v>
      </c>
      <c r="G117" s="134" t="s">
        <v>1154</v>
      </c>
      <c r="H117" s="135">
        <v>1</v>
      </c>
      <c r="I117" s="136"/>
      <c r="J117" s="137">
        <f t="shared" si="10"/>
        <v>0</v>
      </c>
      <c r="K117" s="133" t="s">
        <v>3</v>
      </c>
      <c r="L117" s="31"/>
      <c r="M117" s="138" t="s">
        <v>3</v>
      </c>
      <c r="N117" s="139" t="s">
        <v>43</v>
      </c>
      <c r="P117" s="140">
        <f t="shared" si="11"/>
        <v>0</v>
      </c>
      <c r="Q117" s="140">
        <v>0</v>
      </c>
      <c r="R117" s="140">
        <f t="shared" si="12"/>
        <v>0</v>
      </c>
      <c r="S117" s="140">
        <v>0</v>
      </c>
      <c r="T117" s="141">
        <f t="shared" si="13"/>
        <v>0</v>
      </c>
      <c r="AR117" s="142" t="s">
        <v>166</v>
      </c>
      <c r="AT117" s="142" t="s">
        <v>161</v>
      </c>
      <c r="AU117" s="142" t="s">
        <v>80</v>
      </c>
      <c r="AY117" s="16" t="s">
        <v>157</v>
      </c>
      <c r="BE117" s="143">
        <f t="shared" si="14"/>
        <v>0</v>
      </c>
      <c r="BF117" s="143">
        <f t="shared" si="15"/>
        <v>0</v>
      </c>
      <c r="BG117" s="143">
        <f t="shared" si="16"/>
        <v>0</v>
      </c>
      <c r="BH117" s="143">
        <f t="shared" si="17"/>
        <v>0</v>
      </c>
      <c r="BI117" s="143">
        <f t="shared" si="18"/>
        <v>0</v>
      </c>
      <c r="BJ117" s="16" t="s">
        <v>80</v>
      </c>
      <c r="BK117" s="143">
        <f t="shared" si="19"/>
        <v>0</v>
      </c>
      <c r="BL117" s="16" t="s">
        <v>166</v>
      </c>
      <c r="BM117" s="142" t="s">
        <v>559</v>
      </c>
    </row>
    <row r="118" spans="2:65" s="1" customFormat="1" ht="24.2" customHeight="1">
      <c r="B118" s="130"/>
      <c r="C118" s="131" t="s">
        <v>418</v>
      </c>
      <c r="D118" s="131" t="s">
        <v>161</v>
      </c>
      <c r="E118" s="132" t="s">
        <v>1295</v>
      </c>
      <c r="F118" s="133" t="s">
        <v>1296</v>
      </c>
      <c r="G118" s="134" t="s">
        <v>1154</v>
      </c>
      <c r="H118" s="135">
        <v>1</v>
      </c>
      <c r="I118" s="136"/>
      <c r="J118" s="137">
        <f t="shared" si="10"/>
        <v>0</v>
      </c>
      <c r="K118" s="133" t="s">
        <v>3</v>
      </c>
      <c r="L118" s="31"/>
      <c r="M118" s="138" t="s">
        <v>3</v>
      </c>
      <c r="N118" s="139" t="s">
        <v>43</v>
      </c>
      <c r="P118" s="140">
        <f t="shared" si="11"/>
        <v>0</v>
      </c>
      <c r="Q118" s="140">
        <v>0</v>
      </c>
      <c r="R118" s="140">
        <f t="shared" si="12"/>
        <v>0</v>
      </c>
      <c r="S118" s="140">
        <v>0</v>
      </c>
      <c r="T118" s="141">
        <f t="shared" si="13"/>
        <v>0</v>
      </c>
      <c r="AR118" s="142" t="s">
        <v>166</v>
      </c>
      <c r="AT118" s="142" t="s">
        <v>161</v>
      </c>
      <c r="AU118" s="142" t="s">
        <v>80</v>
      </c>
      <c r="AY118" s="16" t="s">
        <v>157</v>
      </c>
      <c r="BE118" s="143">
        <f t="shared" si="14"/>
        <v>0</v>
      </c>
      <c r="BF118" s="143">
        <f t="shared" si="15"/>
        <v>0</v>
      </c>
      <c r="BG118" s="143">
        <f t="shared" si="16"/>
        <v>0</v>
      </c>
      <c r="BH118" s="143">
        <f t="shared" si="17"/>
        <v>0</v>
      </c>
      <c r="BI118" s="143">
        <f t="shared" si="18"/>
        <v>0</v>
      </c>
      <c r="BJ118" s="16" t="s">
        <v>80</v>
      </c>
      <c r="BK118" s="143">
        <f t="shared" si="19"/>
        <v>0</v>
      </c>
      <c r="BL118" s="16" t="s">
        <v>166</v>
      </c>
      <c r="BM118" s="142" t="s">
        <v>570</v>
      </c>
    </row>
    <row r="119" spans="2:65" s="1" customFormat="1" ht="16.5" customHeight="1">
      <c r="B119" s="130"/>
      <c r="C119" s="131" t="s">
        <v>425</v>
      </c>
      <c r="D119" s="131" t="s">
        <v>161</v>
      </c>
      <c r="E119" s="132" t="s">
        <v>1297</v>
      </c>
      <c r="F119" s="133" t="s">
        <v>1298</v>
      </c>
      <c r="G119" s="134" t="s">
        <v>1154</v>
      </c>
      <c r="H119" s="135">
        <v>1</v>
      </c>
      <c r="I119" s="136"/>
      <c r="J119" s="137">
        <f t="shared" si="10"/>
        <v>0</v>
      </c>
      <c r="K119" s="133" t="s">
        <v>3</v>
      </c>
      <c r="L119" s="31"/>
      <c r="M119" s="138" t="s">
        <v>3</v>
      </c>
      <c r="N119" s="139" t="s">
        <v>43</v>
      </c>
      <c r="P119" s="140">
        <f t="shared" si="11"/>
        <v>0</v>
      </c>
      <c r="Q119" s="140">
        <v>0</v>
      </c>
      <c r="R119" s="140">
        <f t="shared" si="12"/>
        <v>0</v>
      </c>
      <c r="S119" s="140">
        <v>0</v>
      </c>
      <c r="T119" s="141">
        <f t="shared" si="13"/>
        <v>0</v>
      </c>
      <c r="AR119" s="142" t="s">
        <v>166</v>
      </c>
      <c r="AT119" s="142" t="s">
        <v>161</v>
      </c>
      <c r="AU119" s="142" t="s">
        <v>80</v>
      </c>
      <c r="AY119" s="16" t="s">
        <v>157</v>
      </c>
      <c r="BE119" s="143">
        <f t="shared" si="14"/>
        <v>0</v>
      </c>
      <c r="BF119" s="143">
        <f t="shared" si="15"/>
        <v>0</v>
      </c>
      <c r="BG119" s="143">
        <f t="shared" si="16"/>
        <v>0</v>
      </c>
      <c r="BH119" s="143">
        <f t="shared" si="17"/>
        <v>0</v>
      </c>
      <c r="BI119" s="143">
        <f t="shared" si="18"/>
        <v>0</v>
      </c>
      <c r="BJ119" s="16" t="s">
        <v>80</v>
      </c>
      <c r="BK119" s="143">
        <f t="shared" si="19"/>
        <v>0</v>
      </c>
      <c r="BL119" s="16" t="s">
        <v>166</v>
      </c>
      <c r="BM119" s="142" t="s">
        <v>581</v>
      </c>
    </row>
    <row r="120" spans="2:65" s="1" customFormat="1" ht="16.5" customHeight="1">
      <c r="B120" s="130"/>
      <c r="C120" s="131" t="s">
        <v>431</v>
      </c>
      <c r="D120" s="131" t="s">
        <v>161</v>
      </c>
      <c r="E120" s="132" t="s">
        <v>1299</v>
      </c>
      <c r="F120" s="133" t="s">
        <v>1300</v>
      </c>
      <c r="G120" s="134" t="s">
        <v>1154</v>
      </c>
      <c r="H120" s="135">
        <v>1</v>
      </c>
      <c r="I120" s="136"/>
      <c r="J120" s="137">
        <f t="shared" si="10"/>
        <v>0</v>
      </c>
      <c r="K120" s="133" t="s">
        <v>3</v>
      </c>
      <c r="L120" s="31"/>
      <c r="M120" s="138" t="s">
        <v>3</v>
      </c>
      <c r="N120" s="139" t="s">
        <v>43</v>
      </c>
      <c r="P120" s="140">
        <f t="shared" si="11"/>
        <v>0</v>
      </c>
      <c r="Q120" s="140">
        <v>0</v>
      </c>
      <c r="R120" s="140">
        <f t="shared" si="12"/>
        <v>0</v>
      </c>
      <c r="S120" s="140">
        <v>0</v>
      </c>
      <c r="T120" s="141">
        <f t="shared" si="13"/>
        <v>0</v>
      </c>
      <c r="AR120" s="142" t="s">
        <v>166</v>
      </c>
      <c r="AT120" s="142" t="s">
        <v>161</v>
      </c>
      <c r="AU120" s="142" t="s">
        <v>80</v>
      </c>
      <c r="AY120" s="16" t="s">
        <v>157</v>
      </c>
      <c r="BE120" s="143">
        <f t="shared" si="14"/>
        <v>0</v>
      </c>
      <c r="BF120" s="143">
        <f t="shared" si="15"/>
        <v>0</v>
      </c>
      <c r="BG120" s="143">
        <f t="shared" si="16"/>
        <v>0</v>
      </c>
      <c r="BH120" s="143">
        <f t="shared" si="17"/>
        <v>0</v>
      </c>
      <c r="BI120" s="143">
        <f t="shared" si="18"/>
        <v>0</v>
      </c>
      <c r="BJ120" s="16" t="s">
        <v>80</v>
      </c>
      <c r="BK120" s="143">
        <f t="shared" si="19"/>
        <v>0</v>
      </c>
      <c r="BL120" s="16" t="s">
        <v>166</v>
      </c>
      <c r="BM120" s="142" t="s">
        <v>593</v>
      </c>
    </row>
    <row r="121" spans="2:65" s="1" customFormat="1" ht="16.5" customHeight="1">
      <c r="B121" s="130"/>
      <c r="C121" s="131" t="s">
        <v>437</v>
      </c>
      <c r="D121" s="131" t="s">
        <v>161</v>
      </c>
      <c r="E121" s="132" t="s">
        <v>1301</v>
      </c>
      <c r="F121" s="133" t="s">
        <v>1302</v>
      </c>
      <c r="G121" s="134" t="s">
        <v>1154</v>
      </c>
      <c r="H121" s="135">
        <v>1</v>
      </c>
      <c r="I121" s="136"/>
      <c r="J121" s="137">
        <f t="shared" si="10"/>
        <v>0</v>
      </c>
      <c r="K121" s="133" t="s">
        <v>3</v>
      </c>
      <c r="L121" s="31"/>
      <c r="M121" s="138" t="s">
        <v>3</v>
      </c>
      <c r="N121" s="139" t="s">
        <v>43</v>
      </c>
      <c r="P121" s="140">
        <f t="shared" si="11"/>
        <v>0</v>
      </c>
      <c r="Q121" s="140">
        <v>0</v>
      </c>
      <c r="R121" s="140">
        <f t="shared" si="12"/>
        <v>0</v>
      </c>
      <c r="S121" s="140">
        <v>0</v>
      </c>
      <c r="T121" s="141">
        <f t="shared" si="13"/>
        <v>0</v>
      </c>
      <c r="AR121" s="142" t="s">
        <v>166</v>
      </c>
      <c r="AT121" s="142" t="s">
        <v>161</v>
      </c>
      <c r="AU121" s="142" t="s">
        <v>80</v>
      </c>
      <c r="AY121" s="16" t="s">
        <v>157</v>
      </c>
      <c r="BE121" s="143">
        <f t="shared" si="14"/>
        <v>0</v>
      </c>
      <c r="BF121" s="143">
        <f t="shared" si="15"/>
        <v>0</v>
      </c>
      <c r="BG121" s="143">
        <f t="shared" si="16"/>
        <v>0</v>
      </c>
      <c r="BH121" s="143">
        <f t="shared" si="17"/>
        <v>0</v>
      </c>
      <c r="BI121" s="143">
        <f t="shared" si="18"/>
        <v>0</v>
      </c>
      <c r="BJ121" s="16" t="s">
        <v>80</v>
      </c>
      <c r="BK121" s="143">
        <f t="shared" si="19"/>
        <v>0</v>
      </c>
      <c r="BL121" s="16" t="s">
        <v>166</v>
      </c>
      <c r="BM121" s="142" t="s">
        <v>603</v>
      </c>
    </row>
    <row r="122" spans="2:65" s="1" customFormat="1" ht="16.5" customHeight="1">
      <c r="B122" s="130"/>
      <c r="C122" s="131" t="s">
        <v>442</v>
      </c>
      <c r="D122" s="131" t="s">
        <v>161</v>
      </c>
      <c r="E122" s="132" t="s">
        <v>1230</v>
      </c>
      <c r="F122" s="133" t="s">
        <v>1231</v>
      </c>
      <c r="G122" s="134" t="s">
        <v>1154</v>
      </c>
      <c r="H122" s="135">
        <v>1</v>
      </c>
      <c r="I122" s="136"/>
      <c r="J122" s="137">
        <f t="shared" si="10"/>
        <v>0</v>
      </c>
      <c r="K122" s="133" t="s">
        <v>3</v>
      </c>
      <c r="L122" s="31"/>
      <c r="M122" s="138" t="s">
        <v>3</v>
      </c>
      <c r="N122" s="139" t="s">
        <v>43</v>
      </c>
      <c r="P122" s="140">
        <f t="shared" si="11"/>
        <v>0</v>
      </c>
      <c r="Q122" s="140">
        <v>0</v>
      </c>
      <c r="R122" s="140">
        <f t="shared" si="12"/>
        <v>0</v>
      </c>
      <c r="S122" s="140">
        <v>0</v>
      </c>
      <c r="T122" s="141">
        <f t="shared" si="13"/>
        <v>0</v>
      </c>
      <c r="AR122" s="142" t="s">
        <v>166</v>
      </c>
      <c r="AT122" s="142" t="s">
        <v>161</v>
      </c>
      <c r="AU122" s="142" t="s">
        <v>80</v>
      </c>
      <c r="AY122" s="16" t="s">
        <v>157</v>
      </c>
      <c r="BE122" s="143">
        <f t="shared" si="14"/>
        <v>0</v>
      </c>
      <c r="BF122" s="143">
        <f t="shared" si="15"/>
        <v>0</v>
      </c>
      <c r="BG122" s="143">
        <f t="shared" si="16"/>
        <v>0</v>
      </c>
      <c r="BH122" s="143">
        <f t="shared" si="17"/>
        <v>0</v>
      </c>
      <c r="BI122" s="143">
        <f t="shared" si="18"/>
        <v>0</v>
      </c>
      <c r="BJ122" s="16" t="s">
        <v>80</v>
      </c>
      <c r="BK122" s="143">
        <f t="shared" si="19"/>
        <v>0</v>
      </c>
      <c r="BL122" s="16" t="s">
        <v>166</v>
      </c>
      <c r="BM122" s="142" t="s">
        <v>1303</v>
      </c>
    </row>
    <row r="123" spans="2:65" s="1" customFormat="1" ht="16.5" customHeight="1">
      <c r="B123" s="130"/>
      <c r="C123" s="131" t="s">
        <v>448</v>
      </c>
      <c r="D123" s="131" t="s">
        <v>161</v>
      </c>
      <c r="E123" s="132" t="s">
        <v>1224</v>
      </c>
      <c r="F123" s="133" t="s">
        <v>1225</v>
      </c>
      <c r="G123" s="134" t="s">
        <v>1147</v>
      </c>
      <c r="H123" s="135">
        <v>1</v>
      </c>
      <c r="I123" s="136"/>
      <c r="J123" s="137">
        <f t="shared" si="10"/>
        <v>0</v>
      </c>
      <c r="K123" s="133" t="s">
        <v>3</v>
      </c>
      <c r="L123" s="31"/>
      <c r="M123" s="138" t="s">
        <v>3</v>
      </c>
      <c r="N123" s="139" t="s">
        <v>43</v>
      </c>
      <c r="P123" s="140">
        <f t="shared" si="11"/>
        <v>0</v>
      </c>
      <c r="Q123" s="140">
        <v>0</v>
      </c>
      <c r="R123" s="140">
        <f t="shared" si="12"/>
        <v>0</v>
      </c>
      <c r="S123" s="140">
        <v>0</v>
      </c>
      <c r="T123" s="141">
        <f t="shared" si="13"/>
        <v>0</v>
      </c>
      <c r="AR123" s="142" t="s">
        <v>166</v>
      </c>
      <c r="AT123" s="142" t="s">
        <v>161</v>
      </c>
      <c r="AU123" s="142" t="s">
        <v>80</v>
      </c>
      <c r="AY123" s="16" t="s">
        <v>157</v>
      </c>
      <c r="BE123" s="143">
        <f t="shared" si="14"/>
        <v>0</v>
      </c>
      <c r="BF123" s="143">
        <f t="shared" si="15"/>
        <v>0</v>
      </c>
      <c r="BG123" s="143">
        <f t="shared" si="16"/>
        <v>0</v>
      </c>
      <c r="BH123" s="143">
        <f t="shared" si="17"/>
        <v>0</v>
      </c>
      <c r="BI123" s="143">
        <f t="shared" si="18"/>
        <v>0</v>
      </c>
      <c r="BJ123" s="16" t="s">
        <v>80</v>
      </c>
      <c r="BK123" s="143">
        <f t="shared" si="19"/>
        <v>0</v>
      </c>
      <c r="BL123" s="16" t="s">
        <v>166</v>
      </c>
      <c r="BM123" s="142" t="s">
        <v>624</v>
      </c>
    </row>
    <row r="124" spans="2:65" s="1" customFormat="1" ht="16.5" customHeight="1">
      <c r="B124" s="130"/>
      <c r="C124" s="131" t="s">
        <v>455</v>
      </c>
      <c r="D124" s="131" t="s">
        <v>161</v>
      </c>
      <c r="E124" s="132" t="s">
        <v>1304</v>
      </c>
      <c r="F124" s="133" t="s">
        <v>1305</v>
      </c>
      <c r="G124" s="134" t="s">
        <v>1154</v>
      </c>
      <c r="H124" s="135">
        <v>1</v>
      </c>
      <c r="I124" s="136"/>
      <c r="J124" s="137">
        <f t="shared" si="10"/>
        <v>0</v>
      </c>
      <c r="K124" s="133" t="s">
        <v>3</v>
      </c>
      <c r="L124" s="31"/>
      <c r="M124" s="138" t="s">
        <v>3</v>
      </c>
      <c r="N124" s="139" t="s">
        <v>43</v>
      </c>
      <c r="P124" s="140">
        <f t="shared" si="11"/>
        <v>0</v>
      </c>
      <c r="Q124" s="140">
        <v>0</v>
      </c>
      <c r="R124" s="140">
        <f t="shared" si="12"/>
        <v>0</v>
      </c>
      <c r="S124" s="140">
        <v>0</v>
      </c>
      <c r="T124" s="141">
        <f t="shared" si="13"/>
        <v>0</v>
      </c>
      <c r="AR124" s="142" t="s">
        <v>166</v>
      </c>
      <c r="AT124" s="142" t="s">
        <v>161</v>
      </c>
      <c r="AU124" s="142" t="s">
        <v>80</v>
      </c>
      <c r="AY124" s="16" t="s">
        <v>157</v>
      </c>
      <c r="BE124" s="143">
        <f t="shared" si="14"/>
        <v>0</v>
      </c>
      <c r="BF124" s="143">
        <f t="shared" si="15"/>
        <v>0</v>
      </c>
      <c r="BG124" s="143">
        <f t="shared" si="16"/>
        <v>0</v>
      </c>
      <c r="BH124" s="143">
        <f t="shared" si="17"/>
        <v>0</v>
      </c>
      <c r="BI124" s="143">
        <f t="shared" si="18"/>
        <v>0</v>
      </c>
      <c r="BJ124" s="16" t="s">
        <v>80</v>
      </c>
      <c r="BK124" s="143">
        <f t="shared" si="19"/>
        <v>0</v>
      </c>
      <c r="BL124" s="16" t="s">
        <v>166</v>
      </c>
      <c r="BM124" s="142" t="s">
        <v>645</v>
      </c>
    </row>
    <row r="125" spans="2:65" s="1" customFormat="1" ht="37.9" customHeight="1">
      <c r="B125" s="130"/>
      <c r="C125" s="131" t="s">
        <v>461</v>
      </c>
      <c r="D125" s="131" t="s">
        <v>161</v>
      </c>
      <c r="E125" s="132" t="s">
        <v>1306</v>
      </c>
      <c r="F125" s="133" t="s">
        <v>1307</v>
      </c>
      <c r="G125" s="134" t="s">
        <v>1154</v>
      </c>
      <c r="H125" s="135">
        <v>1</v>
      </c>
      <c r="I125" s="136"/>
      <c r="J125" s="137">
        <f t="shared" si="10"/>
        <v>0</v>
      </c>
      <c r="K125" s="133" t="s">
        <v>3</v>
      </c>
      <c r="L125" s="31"/>
      <c r="M125" s="138" t="s">
        <v>3</v>
      </c>
      <c r="N125" s="139" t="s">
        <v>43</v>
      </c>
      <c r="P125" s="140">
        <f t="shared" si="11"/>
        <v>0</v>
      </c>
      <c r="Q125" s="140">
        <v>0</v>
      </c>
      <c r="R125" s="140">
        <f t="shared" si="12"/>
        <v>0</v>
      </c>
      <c r="S125" s="140">
        <v>0</v>
      </c>
      <c r="T125" s="141">
        <f t="shared" si="13"/>
        <v>0</v>
      </c>
      <c r="AR125" s="142" t="s">
        <v>166</v>
      </c>
      <c r="AT125" s="142" t="s">
        <v>161</v>
      </c>
      <c r="AU125" s="142" t="s">
        <v>80</v>
      </c>
      <c r="AY125" s="16" t="s">
        <v>157</v>
      </c>
      <c r="BE125" s="143">
        <f t="shared" si="14"/>
        <v>0</v>
      </c>
      <c r="BF125" s="143">
        <f t="shared" si="15"/>
        <v>0</v>
      </c>
      <c r="BG125" s="143">
        <f t="shared" si="16"/>
        <v>0</v>
      </c>
      <c r="BH125" s="143">
        <f t="shared" si="17"/>
        <v>0</v>
      </c>
      <c r="BI125" s="143">
        <f t="shared" si="18"/>
        <v>0</v>
      </c>
      <c r="BJ125" s="16" t="s">
        <v>80</v>
      </c>
      <c r="BK125" s="143">
        <f t="shared" si="19"/>
        <v>0</v>
      </c>
      <c r="BL125" s="16" t="s">
        <v>166</v>
      </c>
      <c r="BM125" s="142" t="s">
        <v>655</v>
      </c>
    </row>
    <row r="126" spans="2:65" s="1" customFormat="1" ht="16.5" customHeight="1">
      <c r="B126" s="130"/>
      <c r="C126" s="131" t="s">
        <v>468</v>
      </c>
      <c r="D126" s="131" t="s">
        <v>161</v>
      </c>
      <c r="E126" s="132" t="s">
        <v>1308</v>
      </c>
      <c r="F126" s="133" t="s">
        <v>1309</v>
      </c>
      <c r="G126" s="134" t="s">
        <v>1154</v>
      </c>
      <c r="H126" s="135">
        <v>1</v>
      </c>
      <c r="I126" s="136"/>
      <c r="J126" s="137">
        <f t="shared" si="10"/>
        <v>0</v>
      </c>
      <c r="K126" s="133" t="s">
        <v>3</v>
      </c>
      <c r="L126" s="31"/>
      <c r="M126" s="138" t="s">
        <v>3</v>
      </c>
      <c r="N126" s="139" t="s">
        <v>43</v>
      </c>
      <c r="P126" s="140">
        <f t="shared" si="11"/>
        <v>0</v>
      </c>
      <c r="Q126" s="140">
        <v>0</v>
      </c>
      <c r="R126" s="140">
        <f t="shared" si="12"/>
        <v>0</v>
      </c>
      <c r="S126" s="140">
        <v>0</v>
      </c>
      <c r="T126" s="141">
        <f t="shared" si="13"/>
        <v>0</v>
      </c>
      <c r="AR126" s="142" t="s">
        <v>166</v>
      </c>
      <c r="AT126" s="142" t="s">
        <v>161</v>
      </c>
      <c r="AU126" s="142" t="s">
        <v>80</v>
      </c>
      <c r="AY126" s="16" t="s">
        <v>157</v>
      </c>
      <c r="BE126" s="143">
        <f t="shared" si="14"/>
        <v>0</v>
      </c>
      <c r="BF126" s="143">
        <f t="shared" si="15"/>
        <v>0</v>
      </c>
      <c r="BG126" s="143">
        <f t="shared" si="16"/>
        <v>0</v>
      </c>
      <c r="BH126" s="143">
        <f t="shared" si="17"/>
        <v>0</v>
      </c>
      <c r="BI126" s="143">
        <f t="shared" si="18"/>
        <v>0</v>
      </c>
      <c r="BJ126" s="16" t="s">
        <v>80</v>
      </c>
      <c r="BK126" s="143">
        <f t="shared" si="19"/>
        <v>0</v>
      </c>
      <c r="BL126" s="16" t="s">
        <v>166</v>
      </c>
      <c r="BM126" s="142" t="s">
        <v>667</v>
      </c>
    </row>
    <row r="127" spans="2:65" s="1" customFormat="1" ht="16.5" customHeight="1">
      <c r="B127" s="130"/>
      <c r="C127" s="131" t="s">
        <v>474</v>
      </c>
      <c r="D127" s="131" t="s">
        <v>161</v>
      </c>
      <c r="E127" s="132" t="s">
        <v>1310</v>
      </c>
      <c r="F127" s="133" t="s">
        <v>1311</v>
      </c>
      <c r="G127" s="134" t="s">
        <v>1147</v>
      </c>
      <c r="H127" s="135">
        <v>1</v>
      </c>
      <c r="I127" s="136"/>
      <c r="J127" s="137">
        <f t="shared" si="10"/>
        <v>0</v>
      </c>
      <c r="K127" s="133" t="s">
        <v>3</v>
      </c>
      <c r="L127" s="31"/>
      <c r="M127" s="138" t="s">
        <v>3</v>
      </c>
      <c r="N127" s="139" t="s">
        <v>43</v>
      </c>
      <c r="P127" s="140">
        <f t="shared" si="11"/>
        <v>0</v>
      </c>
      <c r="Q127" s="140">
        <v>0</v>
      </c>
      <c r="R127" s="140">
        <f t="shared" si="12"/>
        <v>0</v>
      </c>
      <c r="S127" s="140">
        <v>0</v>
      </c>
      <c r="T127" s="141">
        <f t="shared" si="13"/>
        <v>0</v>
      </c>
      <c r="AR127" s="142" t="s">
        <v>166</v>
      </c>
      <c r="AT127" s="142" t="s">
        <v>161</v>
      </c>
      <c r="AU127" s="142" t="s">
        <v>80</v>
      </c>
      <c r="AY127" s="16" t="s">
        <v>157</v>
      </c>
      <c r="BE127" s="143">
        <f t="shared" si="14"/>
        <v>0</v>
      </c>
      <c r="BF127" s="143">
        <f t="shared" si="15"/>
        <v>0</v>
      </c>
      <c r="BG127" s="143">
        <f t="shared" si="16"/>
        <v>0</v>
      </c>
      <c r="BH127" s="143">
        <f t="shared" si="17"/>
        <v>0</v>
      </c>
      <c r="BI127" s="143">
        <f t="shared" si="18"/>
        <v>0</v>
      </c>
      <c r="BJ127" s="16" t="s">
        <v>80</v>
      </c>
      <c r="BK127" s="143">
        <f t="shared" si="19"/>
        <v>0</v>
      </c>
      <c r="BL127" s="16" t="s">
        <v>166</v>
      </c>
      <c r="BM127" s="142" t="s">
        <v>676</v>
      </c>
    </row>
    <row r="128" spans="2:65" s="1" customFormat="1" ht="24.2" customHeight="1">
      <c r="B128" s="130"/>
      <c r="C128" s="131" t="s">
        <v>480</v>
      </c>
      <c r="D128" s="131" t="s">
        <v>161</v>
      </c>
      <c r="E128" s="132" t="s">
        <v>1312</v>
      </c>
      <c r="F128" s="133" t="s">
        <v>1313</v>
      </c>
      <c r="G128" s="134" t="s">
        <v>1154</v>
      </c>
      <c r="H128" s="135">
        <v>1</v>
      </c>
      <c r="I128" s="136"/>
      <c r="J128" s="137">
        <f t="shared" si="10"/>
        <v>0</v>
      </c>
      <c r="K128" s="133" t="s">
        <v>3</v>
      </c>
      <c r="L128" s="31"/>
      <c r="M128" s="138" t="s">
        <v>3</v>
      </c>
      <c r="N128" s="139" t="s">
        <v>43</v>
      </c>
      <c r="P128" s="140">
        <f t="shared" si="11"/>
        <v>0</v>
      </c>
      <c r="Q128" s="140">
        <v>0</v>
      </c>
      <c r="R128" s="140">
        <f t="shared" si="12"/>
        <v>0</v>
      </c>
      <c r="S128" s="140">
        <v>0</v>
      </c>
      <c r="T128" s="141">
        <f t="shared" si="13"/>
        <v>0</v>
      </c>
      <c r="AR128" s="142" t="s">
        <v>166</v>
      </c>
      <c r="AT128" s="142" t="s">
        <v>161</v>
      </c>
      <c r="AU128" s="142" t="s">
        <v>80</v>
      </c>
      <c r="AY128" s="16" t="s">
        <v>157</v>
      </c>
      <c r="BE128" s="143">
        <f t="shared" si="14"/>
        <v>0</v>
      </c>
      <c r="BF128" s="143">
        <f t="shared" si="15"/>
        <v>0</v>
      </c>
      <c r="BG128" s="143">
        <f t="shared" si="16"/>
        <v>0</v>
      </c>
      <c r="BH128" s="143">
        <f t="shared" si="17"/>
        <v>0</v>
      </c>
      <c r="BI128" s="143">
        <f t="shared" si="18"/>
        <v>0</v>
      </c>
      <c r="BJ128" s="16" t="s">
        <v>80</v>
      </c>
      <c r="BK128" s="143">
        <f t="shared" si="19"/>
        <v>0</v>
      </c>
      <c r="BL128" s="16" t="s">
        <v>166</v>
      </c>
      <c r="BM128" s="142" t="s">
        <v>685</v>
      </c>
    </row>
    <row r="129" spans="2:65" s="1" customFormat="1" ht="24.2" customHeight="1">
      <c r="B129" s="130"/>
      <c r="C129" s="131" t="s">
        <v>485</v>
      </c>
      <c r="D129" s="131" t="s">
        <v>161</v>
      </c>
      <c r="E129" s="132" t="s">
        <v>1314</v>
      </c>
      <c r="F129" s="133" t="s">
        <v>1315</v>
      </c>
      <c r="G129" s="134" t="s">
        <v>1154</v>
      </c>
      <c r="H129" s="135">
        <v>1</v>
      </c>
      <c r="I129" s="136"/>
      <c r="J129" s="137">
        <f t="shared" si="10"/>
        <v>0</v>
      </c>
      <c r="K129" s="133" t="s">
        <v>3</v>
      </c>
      <c r="L129" s="31"/>
      <c r="M129" s="138" t="s">
        <v>3</v>
      </c>
      <c r="N129" s="139" t="s">
        <v>43</v>
      </c>
      <c r="P129" s="140">
        <f t="shared" si="11"/>
        <v>0</v>
      </c>
      <c r="Q129" s="140">
        <v>0</v>
      </c>
      <c r="R129" s="140">
        <f t="shared" si="12"/>
        <v>0</v>
      </c>
      <c r="S129" s="140">
        <v>0</v>
      </c>
      <c r="T129" s="141">
        <f t="shared" si="13"/>
        <v>0</v>
      </c>
      <c r="AR129" s="142" t="s">
        <v>166</v>
      </c>
      <c r="AT129" s="142" t="s">
        <v>161</v>
      </c>
      <c r="AU129" s="142" t="s">
        <v>80</v>
      </c>
      <c r="AY129" s="16" t="s">
        <v>157</v>
      </c>
      <c r="BE129" s="143">
        <f t="shared" si="14"/>
        <v>0</v>
      </c>
      <c r="BF129" s="143">
        <f t="shared" si="15"/>
        <v>0</v>
      </c>
      <c r="BG129" s="143">
        <f t="shared" si="16"/>
        <v>0</v>
      </c>
      <c r="BH129" s="143">
        <f t="shared" si="17"/>
        <v>0</v>
      </c>
      <c r="BI129" s="143">
        <f t="shared" si="18"/>
        <v>0</v>
      </c>
      <c r="BJ129" s="16" t="s">
        <v>80</v>
      </c>
      <c r="BK129" s="143">
        <f t="shared" si="19"/>
        <v>0</v>
      </c>
      <c r="BL129" s="16" t="s">
        <v>166</v>
      </c>
      <c r="BM129" s="142" t="s">
        <v>693</v>
      </c>
    </row>
    <row r="130" spans="2:65" s="1" customFormat="1" ht="24.2" customHeight="1">
      <c r="B130" s="130"/>
      <c r="C130" s="131" t="s">
        <v>492</v>
      </c>
      <c r="D130" s="131" t="s">
        <v>161</v>
      </c>
      <c r="E130" s="132" t="s">
        <v>1316</v>
      </c>
      <c r="F130" s="133" t="s">
        <v>1317</v>
      </c>
      <c r="G130" s="134" t="s">
        <v>1154</v>
      </c>
      <c r="H130" s="135">
        <v>1</v>
      </c>
      <c r="I130" s="136"/>
      <c r="J130" s="137">
        <f t="shared" si="10"/>
        <v>0</v>
      </c>
      <c r="K130" s="133" t="s">
        <v>3</v>
      </c>
      <c r="L130" s="31"/>
      <c r="M130" s="138" t="s">
        <v>3</v>
      </c>
      <c r="N130" s="139" t="s">
        <v>43</v>
      </c>
      <c r="P130" s="140">
        <f t="shared" si="11"/>
        <v>0</v>
      </c>
      <c r="Q130" s="140">
        <v>0</v>
      </c>
      <c r="R130" s="140">
        <f t="shared" si="12"/>
        <v>0</v>
      </c>
      <c r="S130" s="140">
        <v>0</v>
      </c>
      <c r="T130" s="141">
        <f t="shared" si="13"/>
        <v>0</v>
      </c>
      <c r="AR130" s="142" t="s">
        <v>166</v>
      </c>
      <c r="AT130" s="142" t="s">
        <v>161</v>
      </c>
      <c r="AU130" s="142" t="s">
        <v>80</v>
      </c>
      <c r="AY130" s="16" t="s">
        <v>157</v>
      </c>
      <c r="BE130" s="143">
        <f t="shared" si="14"/>
        <v>0</v>
      </c>
      <c r="BF130" s="143">
        <f t="shared" si="15"/>
        <v>0</v>
      </c>
      <c r="BG130" s="143">
        <f t="shared" si="16"/>
        <v>0</v>
      </c>
      <c r="BH130" s="143">
        <f t="shared" si="17"/>
        <v>0</v>
      </c>
      <c r="BI130" s="143">
        <f t="shared" si="18"/>
        <v>0</v>
      </c>
      <c r="BJ130" s="16" t="s">
        <v>80</v>
      </c>
      <c r="BK130" s="143">
        <f t="shared" si="19"/>
        <v>0</v>
      </c>
      <c r="BL130" s="16" t="s">
        <v>166</v>
      </c>
      <c r="BM130" s="142" t="s">
        <v>703</v>
      </c>
    </row>
    <row r="131" spans="2:65" s="1" customFormat="1" ht="24.2" customHeight="1">
      <c r="B131" s="130"/>
      <c r="C131" s="131" t="s">
        <v>498</v>
      </c>
      <c r="D131" s="131" t="s">
        <v>161</v>
      </c>
      <c r="E131" s="132" t="s">
        <v>1318</v>
      </c>
      <c r="F131" s="133" t="s">
        <v>1319</v>
      </c>
      <c r="G131" s="134" t="s">
        <v>1154</v>
      </c>
      <c r="H131" s="135">
        <v>1</v>
      </c>
      <c r="I131" s="136"/>
      <c r="J131" s="137">
        <f t="shared" si="10"/>
        <v>0</v>
      </c>
      <c r="K131" s="133" t="s">
        <v>3</v>
      </c>
      <c r="L131" s="31"/>
      <c r="M131" s="138" t="s">
        <v>3</v>
      </c>
      <c r="N131" s="139" t="s">
        <v>43</v>
      </c>
      <c r="P131" s="140">
        <f t="shared" si="11"/>
        <v>0</v>
      </c>
      <c r="Q131" s="140">
        <v>0</v>
      </c>
      <c r="R131" s="140">
        <f t="shared" si="12"/>
        <v>0</v>
      </c>
      <c r="S131" s="140">
        <v>0</v>
      </c>
      <c r="T131" s="141">
        <f t="shared" si="13"/>
        <v>0</v>
      </c>
      <c r="AR131" s="142" t="s">
        <v>166</v>
      </c>
      <c r="AT131" s="142" t="s">
        <v>161</v>
      </c>
      <c r="AU131" s="142" t="s">
        <v>80</v>
      </c>
      <c r="AY131" s="16" t="s">
        <v>157</v>
      </c>
      <c r="BE131" s="143">
        <f t="shared" si="14"/>
        <v>0</v>
      </c>
      <c r="BF131" s="143">
        <f t="shared" si="15"/>
        <v>0</v>
      </c>
      <c r="BG131" s="143">
        <f t="shared" si="16"/>
        <v>0</v>
      </c>
      <c r="BH131" s="143">
        <f t="shared" si="17"/>
        <v>0</v>
      </c>
      <c r="BI131" s="143">
        <f t="shared" si="18"/>
        <v>0</v>
      </c>
      <c r="BJ131" s="16" t="s">
        <v>80</v>
      </c>
      <c r="BK131" s="143">
        <f t="shared" si="19"/>
        <v>0</v>
      </c>
      <c r="BL131" s="16" t="s">
        <v>166</v>
      </c>
      <c r="BM131" s="142" t="s">
        <v>715</v>
      </c>
    </row>
    <row r="132" spans="2:65" s="1" customFormat="1" ht="55.5" customHeight="1">
      <c r="B132" s="130"/>
      <c r="C132" s="131" t="s">
        <v>503</v>
      </c>
      <c r="D132" s="131" t="s">
        <v>161</v>
      </c>
      <c r="E132" s="132" t="s">
        <v>1320</v>
      </c>
      <c r="F132" s="133" t="s">
        <v>1241</v>
      </c>
      <c r="G132" s="134" t="s">
        <v>1154</v>
      </c>
      <c r="H132" s="135">
        <v>1</v>
      </c>
      <c r="I132" s="136"/>
      <c r="J132" s="137">
        <f t="shared" si="10"/>
        <v>0</v>
      </c>
      <c r="K132" s="133" t="s">
        <v>3</v>
      </c>
      <c r="L132" s="31"/>
      <c r="M132" s="138" t="s">
        <v>3</v>
      </c>
      <c r="N132" s="139" t="s">
        <v>43</v>
      </c>
      <c r="P132" s="140">
        <f t="shared" si="11"/>
        <v>0</v>
      </c>
      <c r="Q132" s="140">
        <v>0</v>
      </c>
      <c r="R132" s="140">
        <f t="shared" si="12"/>
        <v>0</v>
      </c>
      <c r="S132" s="140">
        <v>0</v>
      </c>
      <c r="T132" s="141">
        <f t="shared" si="13"/>
        <v>0</v>
      </c>
      <c r="AR132" s="142" t="s">
        <v>166</v>
      </c>
      <c r="AT132" s="142" t="s">
        <v>161</v>
      </c>
      <c r="AU132" s="142" t="s">
        <v>80</v>
      </c>
      <c r="AY132" s="16" t="s">
        <v>157</v>
      </c>
      <c r="BE132" s="143">
        <f t="shared" si="14"/>
        <v>0</v>
      </c>
      <c r="BF132" s="143">
        <f t="shared" si="15"/>
        <v>0</v>
      </c>
      <c r="BG132" s="143">
        <f t="shared" si="16"/>
        <v>0</v>
      </c>
      <c r="BH132" s="143">
        <f t="shared" si="17"/>
        <v>0</v>
      </c>
      <c r="BI132" s="143">
        <f t="shared" si="18"/>
        <v>0</v>
      </c>
      <c r="BJ132" s="16" t="s">
        <v>80</v>
      </c>
      <c r="BK132" s="143">
        <f t="shared" si="19"/>
        <v>0</v>
      </c>
      <c r="BL132" s="16" t="s">
        <v>166</v>
      </c>
      <c r="BM132" s="142" t="s">
        <v>726</v>
      </c>
    </row>
    <row r="133" spans="2:65" s="1" customFormat="1" ht="16.5" customHeight="1">
      <c r="B133" s="130"/>
      <c r="C133" s="131" t="s">
        <v>509</v>
      </c>
      <c r="D133" s="131" t="s">
        <v>161</v>
      </c>
      <c r="E133" s="132" t="s">
        <v>1242</v>
      </c>
      <c r="F133" s="133" t="s">
        <v>1243</v>
      </c>
      <c r="G133" s="134" t="s">
        <v>1154</v>
      </c>
      <c r="H133" s="135">
        <v>1</v>
      </c>
      <c r="I133" s="136"/>
      <c r="J133" s="137">
        <f t="shared" si="10"/>
        <v>0</v>
      </c>
      <c r="K133" s="133" t="s">
        <v>3</v>
      </c>
      <c r="L133" s="31"/>
      <c r="M133" s="138" t="s">
        <v>3</v>
      </c>
      <c r="N133" s="139" t="s">
        <v>43</v>
      </c>
      <c r="P133" s="140">
        <f t="shared" si="11"/>
        <v>0</v>
      </c>
      <c r="Q133" s="140">
        <v>0</v>
      </c>
      <c r="R133" s="140">
        <f t="shared" si="12"/>
        <v>0</v>
      </c>
      <c r="S133" s="140">
        <v>0</v>
      </c>
      <c r="T133" s="141">
        <f t="shared" si="13"/>
        <v>0</v>
      </c>
      <c r="AR133" s="142" t="s">
        <v>166</v>
      </c>
      <c r="AT133" s="142" t="s">
        <v>161</v>
      </c>
      <c r="AU133" s="142" t="s">
        <v>80</v>
      </c>
      <c r="AY133" s="16" t="s">
        <v>157</v>
      </c>
      <c r="BE133" s="143">
        <f t="shared" si="14"/>
        <v>0</v>
      </c>
      <c r="BF133" s="143">
        <f t="shared" si="15"/>
        <v>0</v>
      </c>
      <c r="BG133" s="143">
        <f t="shared" si="16"/>
        <v>0</v>
      </c>
      <c r="BH133" s="143">
        <f t="shared" si="17"/>
        <v>0</v>
      </c>
      <c r="BI133" s="143">
        <f t="shared" si="18"/>
        <v>0</v>
      </c>
      <c r="BJ133" s="16" t="s">
        <v>80</v>
      </c>
      <c r="BK133" s="143">
        <f t="shared" si="19"/>
        <v>0</v>
      </c>
      <c r="BL133" s="16" t="s">
        <v>166</v>
      </c>
      <c r="BM133" s="142" t="s">
        <v>736</v>
      </c>
    </row>
    <row r="134" spans="2:65" s="1" customFormat="1" ht="16.5" customHeight="1">
      <c r="B134" s="130"/>
      <c r="C134" s="131" t="s">
        <v>515</v>
      </c>
      <c r="D134" s="131" t="s">
        <v>161</v>
      </c>
      <c r="E134" s="132" t="s">
        <v>1321</v>
      </c>
      <c r="F134" s="133" t="s">
        <v>1245</v>
      </c>
      <c r="G134" s="134" t="s">
        <v>1147</v>
      </c>
      <c r="H134" s="135">
        <v>1</v>
      </c>
      <c r="I134" s="136"/>
      <c r="J134" s="137">
        <f t="shared" si="10"/>
        <v>0</v>
      </c>
      <c r="K134" s="133" t="s">
        <v>3</v>
      </c>
      <c r="L134" s="31"/>
      <c r="M134" s="138" t="s">
        <v>3</v>
      </c>
      <c r="N134" s="139" t="s">
        <v>43</v>
      </c>
      <c r="P134" s="140">
        <f t="shared" si="11"/>
        <v>0</v>
      </c>
      <c r="Q134" s="140">
        <v>0</v>
      </c>
      <c r="R134" s="140">
        <f t="shared" si="12"/>
        <v>0</v>
      </c>
      <c r="S134" s="140">
        <v>0</v>
      </c>
      <c r="T134" s="141">
        <f t="shared" si="13"/>
        <v>0</v>
      </c>
      <c r="AR134" s="142" t="s">
        <v>166</v>
      </c>
      <c r="AT134" s="142" t="s">
        <v>161</v>
      </c>
      <c r="AU134" s="142" t="s">
        <v>80</v>
      </c>
      <c r="AY134" s="16" t="s">
        <v>157</v>
      </c>
      <c r="BE134" s="143">
        <f t="shared" si="14"/>
        <v>0</v>
      </c>
      <c r="BF134" s="143">
        <f t="shared" si="15"/>
        <v>0</v>
      </c>
      <c r="BG134" s="143">
        <f t="shared" si="16"/>
        <v>0</v>
      </c>
      <c r="BH134" s="143">
        <f t="shared" si="17"/>
        <v>0</v>
      </c>
      <c r="BI134" s="143">
        <f t="shared" si="18"/>
        <v>0</v>
      </c>
      <c r="BJ134" s="16" t="s">
        <v>80</v>
      </c>
      <c r="BK134" s="143">
        <f t="shared" si="19"/>
        <v>0</v>
      </c>
      <c r="BL134" s="16" t="s">
        <v>166</v>
      </c>
      <c r="BM134" s="142" t="s">
        <v>747</v>
      </c>
    </row>
    <row r="135" spans="2:65" s="1" customFormat="1" ht="16.5" customHeight="1">
      <c r="B135" s="130"/>
      <c r="C135" s="131" t="s">
        <v>520</v>
      </c>
      <c r="D135" s="131" t="s">
        <v>161</v>
      </c>
      <c r="E135" s="132" t="s">
        <v>1322</v>
      </c>
      <c r="F135" s="133" t="s">
        <v>1247</v>
      </c>
      <c r="G135" s="134" t="s">
        <v>1147</v>
      </c>
      <c r="H135" s="135">
        <v>1</v>
      </c>
      <c r="I135" s="136"/>
      <c r="J135" s="137">
        <f t="shared" si="10"/>
        <v>0</v>
      </c>
      <c r="K135" s="133" t="s">
        <v>3</v>
      </c>
      <c r="L135" s="31"/>
      <c r="M135" s="138" t="s">
        <v>3</v>
      </c>
      <c r="N135" s="139" t="s">
        <v>43</v>
      </c>
      <c r="P135" s="140">
        <f t="shared" si="11"/>
        <v>0</v>
      </c>
      <c r="Q135" s="140">
        <v>0</v>
      </c>
      <c r="R135" s="140">
        <f t="shared" si="12"/>
        <v>0</v>
      </c>
      <c r="S135" s="140">
        <v>0</v>
      </c>
      <c r="T135" s="141">
        <f t="shared" si="13"/>
        <v>0</v>
      </c>
      <c r="AR135" s="142" t="s">
        <v>166</v>
      </c>
      <c r="AT135" s="142" t="s">
        <v>161</v>
      </c>
      <c r="AU135" s="142" t="s">
        <v>80</v>
      </c>
      <c r="AY135" s="16" t="s">
        <v>157</v>
      </c>
      <c r="BE135" s="143">
        <f t="shared" si="14"/>
        <v>0</v>
      </c>
      <c r="BF135" s="143">
        <f t="shared" si="15"/>
        <v>0</v>
      </c>
      <c r="BG135" s="143">
        <f t="shared" si="16"/>
        <v>0</v>
      </c>
      <c r="BH135" s="143">
        <f t="shared" si="17"/>
        <v>0</v>
      </c>
      <c r="BI135" s="143">
        <f t="shared" si="18"/>
        <v>0</v>
      </c>
      <c r="BJ135" s="16" t="s">
        <v>80</v>
      </c>
      <c r="BK135" s="143">
        <f t="shared" si="19"/>
        <v>0</v>
      </c>
      <c r="BL135" s="16" t="s">
        <v>166</v>
      </c>
      <c r="BM135" s="142" t="s">
        <v>759</v>
      </c>
    </row>
    <row r="136" spans="2:65" s="1" customFormat="1" ht="16.5" customHeight="1">
      <c r="B136" s="130"/>
      <c r="C136" s="131" t="s">
        <v>525</v>
      </c>
      <c r="D136" s="131" t="s">
        <v>161</v>
      </c>
      <c r="E136" s="132" t="s">
        <v>1323</v>
      </c>
      <c r="F136" s="133" t="s">
        <v>1324</v>
      </c>
      <c r="G136" s="134" t="s">
        <v>1147</v>
      </c>
      <c r="H136" s="135">
        <v>1</v>
      </c>
      <c r="I136" s="136"/>
      <c r="J136" s="137">
        <f t="shared" si="10"/>
        <v>0</v>
      </c>
      <c r="K136" s="133" t="s">
        <v>3</v>
      </c>
      <c r="L136" s="31"/>
      <c r="M136" s="180" t="s">
        <v>3</v>
      </c>
      <c r="N136" s="181" t="s">
        <v>43</v>
      </c>
      <c r="O136" s="178"/>
      <c r="P136" s="182">
        <f t="shared" si="11"/>
        <v>0</v>
      </c>
      <c r="Q136" s="182">
        <v>0</v>
      </c>
      <c r="R136" s="182">
        <f t="shared" si="12"/>
        <v>0</v>
      </c>
      <c r="S136" s="182">
        <v>0</v>
      </c>
      <c r="T136" s="183">
        <f t="shared" si="13"/>
        <v>0</v>
      </c>
      <c r="AR136" s="142" t="s">
        <v>166</v>
      </c>
      <c r="AT136" s="142" t="s">
        <v>161</v>
      </c>
      <c r="AU136" s="142" t="s">
        <v>80</v>
      </c>
      <c r="AY136" s="16" t="s">
        <v>157</v>
      </c>
      <c r="BE136" s="143">
        <f t="shared" si="14"/>
        <v>0</v>
      </c>
      <c r="BF136" s="143">
        <f t="shared" si="15"/>
        <v>0</v>
      </c>
      <c r="BG136" s="143">
        <f t="shared" si="16"/>
        <v>0</v>
      </c>
      <c r="BH136" s="143">
        <f t="shared" si="17"/>
        <v>0</v>
      </c>
      <c r="BI136" s="143">
        <f t="shared" si="18"/>
        <v>0</v>
      </c>
      <c r="BJ136" s="16" t="s">
        <v>80</v>
      </c>
      <c r="BK136" s="143">
        <f t="shared" si="19"/>
        <v>0</v>
      </c>
      <c r="BL136" s="16" t="s">
        <v>166</v>
      </c>
      <c r="BM136" s="142" t="s">
        <v>769</v>
      </c>
    </row>
    <row r="137" spans="2:65" s="1" customFormat="1" ht="6.95" customHeight="1"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31"/>
    </row>
  </sheetData>
  <autoFilter ref="C86:K136" xr:uid="{00000000-0009-0000-0000-000005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101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ht="12" customHeight="1">
      <c r="B8" s="19"/>
      <c r="D8" s="26" t="s">
        <v>130</v>
      </c>
      <c r="L8" s="19"/>
    </row>
    <row r="9" spans="2:46" s="1" customFormat="1" ht="16.5" customHeight="1">
      <c r="B9" s="31"/>
      <c r="E9" s="315" t="s">
        <v>1138</v>
      </c>
      <c r="F9" s="317"/>
      <c r="G9" s="317"/>
      <c r="H9" s="317"/>
      <c r="L9" s="31"/>
    </row>
    <row r="10" spans="2:46" s="1" customFormat="1" ht="12" customHeight="1">
      <c r="B10" s="31"/>
      <c r="D10" s="26" t="s">
        <v>1139</v>
      </c>
      <c r="L10" s="31"/>
    </row>
    <row r="11" spans="2:46" s="1" customFormat="1" ht="16.5" customHeight="1">
      <c r="B11" s="31"/>
      <c r="E11" s="278" t="s">
        <v>1325</v>
      </c>
      <c r="F11" s="317"/>
      <c r="G11" s="317"/>
      <c r="H11" s="31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15. 5. 2024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28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8" t="str">
        <f>'Rekapitulace stavby'!E14</f>
        <v>Vyplň údaj</v>
      </c>
      <c r="F20" s="284"/>
      <c r="G20" s="284"/>
      <c r="H20" s="284"/>
      <c r="I20" s="26" t="s">
        <v>28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28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26</v>
      </c>
      <c r="J25" s="24" t="s">
        <v>34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3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47.25" customHeight="1">
      <c r="B29" s="90"/>
      <c r="E29" s="289" t="s">
        <v>37</v>
      </c>
      <c r="F29" s="289"/>
      <c r="G29" s="289"/>
      <c r="H29" s="289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ROUND(J86,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5" customHeight="1">
      <c r="B35" s="31"/>
      <c r="D35" s="51" t="s">
        <v>42</v>
      </c>
      <c r="E35" s="26" t="s">
        <v>43</v>
      </c>
      <c r="F35" s="82">
        <f>ROUND((SUM(BE86:BE134)),  2)</f>
        <v>0</v>
      </c>
      <c r="I35" s="92">
        <v>0.21</v>
      </c>
      <c r="J35" s="82">
        <f>ROUND(((SUM(BE86:BE134))*I35),  2)</f>
        <v>0</v>
      </c>
      <c r="L35" s="31"/>
    </row>
    <row r="36" spans="2:12" s="1" customFormat="1" ht="14.45" customHeight="1">
      <c r="B36" s="31"/>
      <c r="E36" s="26" t="s">
        <v>44</v>
      </c>
      <c r="F36" s="82">
        <f>ROUND((SUM(BF86:BF134)),  2)</f>
        <v>0</v>
      </c>
      <c r="I36" s="92">
        <v>0.12</v>
      </c>
      <c r="J36" s="82">
        <f>ROUND(((SUM(BF86:BF134))*I36),  2)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ROUND((SUM(BG86:BG134)),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46</v>
      </c>
      <c r="F38" s="82">
        <f>ROUND((SUM(BH86:BH134)),  2)</f>
        <v>0</v>
      </c>
      <c r="I38" s="92">
        <v>0.12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47</v>
      </c>
      <c r="F39" s="82">
        <f>ROUND((SUM(BI86:BI134)),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132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5" t="str">
        <f>E7</f>
        <v>Rekonstrukce venkovního bazénu</v>
      </c>
      <c r="F50" s="316"/>
      <c r="G50" s="316"/>
      <c r="H50" s="316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5" t="s">
        <v>1138</v>
      </c>
      <c r="F52" s="317"/>
      <c r="G52" s="317"/>
      <c r="H52" s="317"/>
      <c r="L52" s="31"/>
    </row>
    <row r="53" spans="2:47" s="1" customFormat="1" ht="12" customHeight="1">
      <c r="B53" s="31"/>
      <c r="C53" s="26" t="s">
        <v>1139</v>
      </c>
      <c r="L53" s="31"/>
    </row>
    <row r="54" spans="2:47" s="1" customFormat="1" ht="16.5" customHeight="1">
      <c r="B54" s="31"/>
      <c r="E54" s="278" t="str">
        <f>E11</f>
        <v>04.3 - Vířivka č.1, Technologie</v>
      </c>
      <c r="F54" s="317"/>
      <c r="G54" s="317"/>
      <c r="H54" s="317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Jičín</v>
      </c>
      <c r="I56" s="26" t="s">
        <v>23</v>
      </c>
      <c r="J56" s="48" t="str">
        <f>IF(J14="","",J14)</f>
        <v>15. 5. 2024</v>
      </c>
      <c r="L56" s="31"/>
    </row>
    <row r="57" spans="2:47" s="1" customFormat="1" ht="6.95" customHeight="1">
      <c r="B57" s="31"/>
      <c r="L57" s="31"/>
    </row>
    <row r="58" spans="2:47" s="1" customFormat="1" ht="15.2" customHeight="1">
      <c r="B58" s="31"/>
      <c r="C58" s="26" t="s">
        <v>25</v>
      </c>
      <c r="F58" s="24" t="str">
        <f>E17</f>
        <v xml:space="preserve"> </v>
      </c>
      <c r="I58" s="26" t="s">
        <v>31</v>
      </c>
      <c r="J58" s="29" t="str">
        <f>E23</f>
        <v xml:space="preserve"> </v>
      </c>
      <c r="L58" s="31"/>
    </row>
    <row r="59" spans="2:47" s="1" customFormat="1" ht="15.2" customHeight="1">
      <c r="B59" s="31"/>
      <c r="C59" s="26" t="s">
        <v>29</v>
      </c>
      <c r="F59" s="24" t="str">
        <f>IF(E20="","",E20)</f>
        <v>Vyplň údaj</v>
      </c>
      <c r="I59" s="26" t="s">
        <v>33</v>
      </c>
      <c r="J59" s="29" t="str">
        <f>E26</f>
        <v>MP Pro s.r.o.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133</v>
      </c>
      <c r="D61" s="93"/>
      <c r="E61" s="93"/>
      <c r="F61" s="93"/>
      <c r="G61" s="93"/>
      <c r="H61" s="93"/>
      <c r="I61" s="93"/>
      <c r="J61" s="100" t="s">
        <v>134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70</v>
      </c>
      <c r="J63" s="62">
        <f>J86</f>
        <v>0</v>
      </c>
      <c r="L63" s="31"/>
      <c r="AU63" s="16" t="s">
        <v>135</v>
      </c>
    </row>
    <row r="64" spans="2:47" s="8" customFormat="1" ht="24.95" customHeight="1">
      <c r="B64" s="102"/>
      <c r="D64" s="103" t="s">
        <v>1326</v>
      </c>
      <c r="E64" s="104"/>
      <c r="F64" s="104"/>
      <c r="G64" s="104"/>
      <c r="H64" s="104"/>
      <c r="I64" s="104"/>
      <c r="J64" s="105">
        <f>J108</f>
        <v>0</v>
      </c>
      <c r="L64" s="102"/>
    </row>
    <row r="65" spans="2:12" s="1" customFormat="1" ht="21.75" customHeight="1">
      <c r="B65" s="31"/>
      <c r="L65" s="31"/>
    </row>
    <row r="66" spans="2:12" s="1" customFormat="1" ht="6.95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4.95" customHeight="1">
      <c r="B71" s="31"/>
      <c r="C71" s="20" t="s">
        <v>142</v>
      </c>
      <c r="L71" s="31"/>
    </row>
    <row r="72" spans="2:12" s="1" customFormat="1" ht="6.95" customHeight="1">
      <c r="B72" s="31"/>
      <c r="L72" s="31"/>
    </row>
    <row r="73" spans="2:12" s="1" customFormat="1" ht="12" customHeight="1">
      <c r="B73" s="31"/>
      <c r="C73" s="26" t="s">
        <v>17</v>
      </c>
      <c r="L73" s="31"/>
    </row>
    <row r="74" spans="2:12" s="1" customFormat="1" ht="16.5" customHeight="1">
      <c r="B74" s="31"/>
      <c r="E74" s="315" t="str">
        <f>E7</f>
        <v>Rekonstrukce venkovního bazénu</v>
      </c>
      <c r="F74" s="316"/>
      <c r="G74" s="316"/>
      <c r="H74" s="316"/>
      <c r="L74" s="31"/>
    </row>
    <row r="75" spans="2:12" ht="12" customHeight="1">
      <c r="B75" s="19"/>
      <c r="C75" s="26" t="s">
        <v>130</v>
      </c>
      <c r="L75" s="19"/>
    </row>
    <row r="76" spans="2:12" s="1" customFormat="1" ht="16.5" customHeight="1">
      <c r="B76" s="31"/>
      <c r="E76" s="315" t="s">
        <v>1138</v>
      </c>
      <c r="F76" s="317"/>
      <c r="G76" s="317"/>
      <c r="H76" s="317"/>
      <c r="L76" s="31"/>
    </row>
    <row r="77" spans="2:12" s="1" customFormat="1" ht="12" customHeight="1">
      <c r="B77" s="31"/>
      <c r="C77" s="26" t="s">
        <v>1139</v>
      </c>
      <c r="L77" s="31"/>
    </row>
    <row r="78" spans="2:12" s="1" customFormat="1" ht="16.5" customHeight="1">
      <c r="B78" s="31"/>
      <c r="E78" s="278" t="str">
        <f>E11</f>
        <v>04.3 - Vířivka č.1, Technologie</v>
      </c>
      <c r="F78" s="317"/>
      <c r="G78" s="317"/>
      <c r="H78" s="317"/>
      <c r="L78" s="31"/>
    </row>
    <row r="79" spans="2:12" s="1" customFormat="1" ht="6.95" customHeight="1">
      <c r="B79" s="31"/>
      <c r="L79" s="31"/>
    </row>
    <row r="80" spans="2:12" s="1" customFormat="1" ht="12" customHeight="1">
      <c r="B80" s="31"/>
      <c r="C80" s="26" t="s">
        <v>21</v>
      </c>
      <c r="F80" s="24" t="str">
        <f>F14</f>
        <v>Nový Jičín</v>
      </c>
      <c r="I80" s="26" t="s">
        <v>23</v>
      </c>
      <c r="J80" s="48" t="str">
        <f>IF(J14="","",J14)</f>
        <v>15. 5. 2024</v>
      </c>
      <c r="L80" s="31"/>
    </row>
    <row r="81" spans="2:65" s="1" customFormat="1" ht="6.95" customHeight="1">
      <c r="B81" s="31"/>
      <c r="L81" s="31"/>
    </row>
    <row r="82" spans="2:65" s="1" customFormat="1" ht="15.2" customHeight="1">
      <c r="B82" s="31"/>
      <c r="C82" s="26" t="s">
        <v>25</v>
      </c>
      <c r="F82" s="24" t="str">
        <f>E17</f>
        <v xml:space="preserve"> </v>
      </c>
      <c r="I82" s="26" t="s">
        <v>31</v>
      </c>
      <c r="J82" s="29" t="str">
        <f>E23</f>
        <v xml:space="preserve"> </v>
      </c>
      <c r="L82" s="31"/>
    </row>
    <row r="83" spans="2:65" s="1" customFormat="1" ht="15.2" customHeight="1">
      <c r="B83" s="31"/>
      <c r="C83" s="26" t="s">
        <v>29</v>
      </c>
      <c r="F83" s="24" t="str">
        <f>IF(E20="","",E20)</f>
        <v>Vyplň údaj</v>
      </c>
      <c r="I83" s="26" t="s">
        <v>33</v>
      </c>
      <c r="J83" s="29" t="str">
        <f>E26</f>
        <v>MP Pro s.r.o.</v>
      </c>
      <c r="L83" s="31"/>
    </row>
    <row r="84" spans="2:65" s="1" customFormat="1" ht="10.35" customHeight="1">
      <c r="B84" s="31"/>
      <c r="L84" s="31"/>
    </row>
    <row r="85" spans="2:65" s="10" customFormat="1" ht="29.25" customHeight="1">
      <c r="B85" s="110"/>
      <c r="C85" s="111" t="s">
        <v>143</v>
      </c>
      <c r="D85" s="112" t="s">
        <v>57</v>
      </c>
      <c r="E85" s="112" t="s">
        <v>53</v>
      </c>
      <c r="F85" s="112" t="s">
        <v>54</v>
      </c>
      <c r="G85" s="112" t="s">
        <v>144</v>
      </c>
      <c r="H85" s="112" t="s">
        <v>145</v>
      </c>
      <c r="I85" s="112" t="s">
        <v>146</v>
      </c>
      <c r="J85" s="112" t="s">
        <v>134</v>
      </c>
      <c r="K85" s="113" t="s">
        <v>147</v>
      </c>
      <c r="L85" s="110"/>
      <c r="M85" s="55" t="s">
        <v>3</v>
      </c>
      <c r="N85" s="56" t="s">
        <v>42</v>
      </c>
      <c r="O85" s="56" t="s">
        <v>148</v>
      </c>
      <c r="P85" s="56" t="s">
        <v>149</v>
      </c>
      <c r="Q85" s="56" t="s">
        <v>150</v>
      </c>
      <c r="R85" s="56" t="s">
        <v>151</v>
      </c>
      <c r="S85" s="56" t="s">
        <v>152</v>
      </c>
      <c r="T85" s="57" t="s">
        <v>153</v>
      </c>
    </row>
    <row r="86" spans="2:65" s="1" customFormat="1" ht="22.9" customHeight="1">
      <c r="B86" s="31"/>
      <c r="C86" s="60" t="s">
        <v>154</v>
      </c>
      <c r="J86" s="114">
        <f>BK86</f>
        <v>0</v>
      </c>
      <c r="L86" s="31"/>
      <c r="M86" s="58"/>
      <c r="N86" s="49"/>
      <c r="O86" s="49"/>
      <c r="P86" s="115">
        <f>P87+SUM(P88:P108)</f>
        <v>0</v>
      </c>
      <c r="Q86" s="49"/>
      <c r="R86" s="115">
        <f>R87+SUM(R88:R108)</f>
        <v>0</v>
      </c>
      <c r="S86" s="49"/>
      <c r="T86" s="116">
        <f>T87+SUM(T88:T108)</f>
        <v>0</v>
      </c>
      <c r="AT86" s="16" t="s">
        <v>71</v>
      </c>
      <c r="AU86" s="16" t="s">
        <v>135</v>
      </c>
      <c r="BK86" s="117">
        <f>BK87+SUM(BK88:BK108)</f>
        <v>0</v>
      </c>
    </row>
    <row r="87" spans="2:65" s="1" customFormat="1" ht="16.5" customHeight="1">
      <c r="B87" s="130"/>
      <c r="C87" s="131" t="s">
        <v>80</v>
      </c>
      <c r="D87" s="131" t="s">
        <v>161</v>
      </c>
      <c r="E87" s="132" t="s">
        <v>1327</v>
      </c>
      <c r="F87" s="133" t="s">
        <v>1146</v>
      </c>
      <c r="G87" s="134" t="s">
        <v>1147</v>
      </c>
      <c r="H87" s="135">
        <v>1</v>
      </c>
      <c r="I87" s="136"/>
      <c r="J87" s="137">
        <f t="shared" ref="J87:J107" si="0">ROUND(I87*H87,2)</f>
        <v>0</v>
      </c>
      <c r="K87" s="133" t="s">
        <v>3</v>
      </c>
      <c r="L87" s="31"/>
      <c r="M87" s="138" t="s">
        <v>3</v>
      </c>
      <c r="N87" s="139" t="s">
        <v>43</v>
      </c>
      <c r="P87" s="140">
        <f t="shared" ref="P87:P107" si="1">O87*H87</f>
        <v>0</v>
      </c>
      <c r="Q87" s="140">
        <v>0</v>
      </c>
      <c r="R87" s="140">
        <f t="shared" ref="R87:R107" si="2">Q87*H87</f>
        <v>0</v>
      </c>
      <c r="S87" s="140">
        <v>0</v>
      </c>
      <c r="T87" s="141">
        <f t="shared" ref="T87:T107" si="3">S87*H87</f>
        <v>0</v>
      </c>
      <c r="AR87" s="142" t="s">
        <v>166</v>
      </c>
      <c r="AT87" s="142" t="s">
        <v>161</v>
      </c>
      <c r="AU87" s="142" t="s">
        <v>72</v>
      </c>
      <c r="AY87" s="16" t="s">
        <v>157</v>
      </c>
      <c r="BE87" s="143">
        <f t="shared" ref="BE87:BE107" si="4">IF(N87="základní",J87,0)</f>
        <v>0</v>
      </c>
      <c r="BF87" s="143">
        <f t="shared" ref="BF87:BF107" si="5">IF(N87="snížená",J87,0)</f>
        <v>0</v>
      </c>
      <c r="BG87" s="143">
        <f t="shared" ref="BG87:BG107" si="6">IF(N87="zákl. přenesená",J87,0)</f>
        <v>0</v>
      </c>
      <c r="BH87" s="143">
        <f t="shared" ref="BH87:BH107" si="7">IF(N87="sníž. přenesená",J87,0)</f>
        <v>0</v>
      </c>
      <c r="BI87" s="143">
        <f t="shared" ref="BI87:BI107" si="8">IF(N87="nulová",J87,0)</f>
        <v>0</v>
      </c>
      <c r="BJ87" s="16" t="s">
        <v>80</v>
      </c>
      <c r="BK87" s="143">
        <f t="shared" ref="BK87:BK107" si="9">ROUND(I87*H87,2)</f>
        <v>0</v>
      </c>
      <c r="BL87" s="16" t="s">
        <v>166</v>
      </c>
      <c r="BM87" s="142" t="s">
        <v>82</v>
      </c>
    </row>
    <row r="88" spans="2:65" s="1" customFormat="1" ht="21.75" customHeight="1">
      <c r="B88" s="130"/>
      <c r="C88" s="131" t="s">
        <v>82</v>
      </c>
      <c r="D88" s="131" t="s">
        <v>161</v>
      </c>
      <c r="E88" s="132" t="s">
        <v>1328</v>
      </c>
      <c r="F88" s="133" t="s">
        <v>1329</v>
      </c>
      <c r="G88" s="134" t="s">
        <v>1147</v>
      </c>
      <c r="H88" s="135">
        <v>1</v>
      </c>
      <c r="I88" s="136"/>
      <c r="J88" s="137">
        <f t="shared" si="0"/>
        <v>0</v>
      </c>
      <c r="K88" s="133" t="s">
        <v>3</v>
      </c>
      <c r="L88" s="31"/>
      <c r="M88" s="138" t="s">
        <v>3</v>
      </c>
      <c r="N88" s="139" t="s">
        <v>43</v>
      </c>
      <c r="P88" s="140">
        <f t="shared" si="1"/>
        <v>0</v>
      </c>
      <c r="Q88" s="140">
        <v>0</v>
      </c>
      <c r="R88" s="140">
        <f t="shared" si="2"/>
        <v>0</v>
      </c>
      <c r="S88" s="140">
        <v>0</v>
      </c>
      <c r="T88" s="141">
        <f t="shared" si="3"/>
        <v>0</v>
      </c>
      <c r="AR88" s="142" t="s">
        <v>166</v>
      </c>
      <c r="AT88" s="142" t="s">
        <v>161</v>
      </c>
      <c r="AU88" s="142" t="s">
        <v>72</v>
      </c>
      <c r="AY88" s="16" t="s">
        <v>157</v>
      </c>
      <c r="BE88" s="143">
        <f t="shared" si="4"/>
        <v>0</v>
      </c>
      <c r="BF88" s="143">
        <f t="shared" si="5"/>
        <v>0</v>
      </c>
      <c r="BG88" s="143">
        <f t="shared" si="6"/>
        <v>0</v>
      </c>
      <c r="BH88" s="143">
        <f t="shared" si="7"/>
        <v>0</v>
      </c>
      <c r="BI88" s="143">
        <f t="shared" si="8"/>
        <v>0</v>
      </c>
      <c r="BJ88" s="16" t="s">
        <v>80</v>
      </c>
      <c r="BK88" s="143">
        <f t="shared" si="9"/>
        <v>0</v>
      </c>
      <c r="BL88" s="16" t="s">
        <v>166</v>
      </c>
      <c r="BM88" s="142" t="s">
        <v>166</v>
      </c>
    </row>
    <row r="89" spans="2:65" s="1" customFormat="1" ht="16.5" customHeight="1">
      <c r="B89" s="130"/>
      <c r="C89" s="131" t="s">
        <v>174</v>
      </c>
      <c r="D89" s="131" t="s">
        <v>161</v>
      </c>
      <c r="E89" s="132" t="s">
        <v>1330</v>
      </c>
      <c r="F89" s="133" t="s">
        <v>1331</v>
      </c>
      <c r="G89" s="134" t="s">
        <v>164</v>
      </c>
      <c r="H89" s="135">
        <v>1.5</v>
      </c>
      <c r="I89" s="136"/>
      <c r="J89" s="137">
        <f t="shared" si="0"/>
        <v>0</v>
      </c>
      <c r="K89" s="133" t="s">
        <v>3</v>
      </c>
      <c r="L89" s="31"/>
      <c r="M89" s="138" t="s">
        <v>3</v>
      </c>
      <c r="N89" s="139" t="s">
        <v>43</v>
      </c>
      <c r="P89" s="140">
        <f t="shared" si="1"/>
        <v>0</v>
      </c>
      <c r="Q89" s="140">
        <v>0</v>
      </c>
      <c r="R89" s="140">
        <f t="shared" si="2"/>
        <v>0</v>
      </c>
      <c r="S89" s="140">
        <v>0</v>
      </c>
      <c r="T89" s="141">
        <f t="shared" si="3"/>
        <v>0</v>
      </c>
      <c r="AR89" s="142" t="s">
        <v>166</v>
      </c>
      <c r="AT89" s="142" t="s">
        <v>161</v>
      </c>
      <c r="AU89" s="142" t="s">
        <v>72</v>
      </c>
      <c r="AY89" s="16" t="s">
        <v>157</v>
      </c>
      <c r="BE89" s="143">
        <f t="shared" si="4"/>
        <v>0</v>
      </c>
      <c r="BF89" s="143">
        <f t="shared" si="5"/>
        <v>0</v>
      </c>
      <c r="BG89" s="143">
        <f t="shared" si="6"/>
        <v>0</v>
      </c>
      <c r="BH89" s="143">
        <f t="shared" si="7"/>
        <v>0</v>
      </c>
      <c r="BI89" s="143">
        <f t="shared" si="8"/>
        <v>0</v>
      </c>
      <c r="BJ89" s="16" t="s">
        <v>80</v>
      </c>
      <c r="BK89" s="143">
        <f t="shared" si="9"/>
        <v>0</v>
      </c>
      <c r="BL89" s="16" t="s">
        <v>166</v>
      </c>
      <c r="BM89" s="142" t="s">
        <v>158</v>
      </c>
    </row>
    <row r="90" spans="2:65" s="1" customFormat="1" ht="16.5" customHeight="1">
      <c r="B90" s="130"/>
      <c r="C90" s="131" t="s">
        <v>166</v>
      </c>
      <c r="D90" s="131" t="s">
        <v>161</v>
      </c>
      <c r="E90" s="132" t="s">
        <v>1157</v>
      </c>
      <c r="F90" s="133" t="s">
        <v>1158</v>
      </c>
      <c r="G90" s="134" t="s">
        <v>1154</v>
      </c>
      <c r="H90" s="135">
        <v>3</v>
      </c>
      <c r="I90" s="136"/>
      <c r="J90" s="137">
        <f t="shared" si="0"/>
        <v>0</v>
      </c>
      <c r="K90" s="133" t="s">
        <v>3</v>
      </c>
      <c r="L90" s="31"/>
      <c r="M90" s="138" t="s">
        <v>3</v>
      </c>
      <c r="N90" s="139" t="s">
        <v>43</v>
      </c>
      <c r="P90" s="140">
        <f t="shared" si="1"/>
        <v>0</v>
      </c>
      <c r="Q90" s="140">
        <v>0</v>
      </c>
      <c r="R90" s="140">
        <f t="shared" si="2"/>
        <v>0</v>
      </c>
      <c r="S90" s="140">
        <v>0</v>
      </c>
      <c r="T90" s="141">
        <f t="shared" si="3"/>
        <v>0</v>
      </c>
      <c r="AR90" s="142" t="s">
        <v>166</v>
      </c>
      <c r="AT90" s="142" t="s">
        <v>161</v>
      </c>
      <c r="AU90" s="142" t="s">
        <v>72</v>
      </c>
      <c r="AY90" s="16" t="s">
        <v>157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6" t="s">
        <v>80</v>
      </c>
      <c r="BK90" s="143">
        <f t="shared" si="9"/>
        <v>0</v>
      </c>
      <c r="BL90" s="16" t="s">
        <v>166</v>
      </c>
      <c r="BM90" s="142" t="s">
        <v>183</v>
      </c>
    </row>
    <row r="91" spans="2:65" s="1" customFormat="1" ht="16.5" customHeight="1">
      <c r="B91" s="130"/>
      <c r="C91" s="131" t="s">
        <v>160</v>
      </c>
      <c r="D91" s="131" t="s">
        <v>161</v>
      </c>
      <c r="E91" s="132" t="s">
        <v>1159</v>
      </c>
      <c r="F91" s="133" t="s">
        <v>1160</v>
      </c>
      <c r="G91" s="134" t="s">
        <v>1154</v>
      </c>
      <c r="H91" s="135">
        <v>3</v>
      </c>
      <c r="I91" s="136"/>
      <c r="J91" s="137">
        <f t="shared" si="0"/>
        <v>0</v>
      </c>
      <c r="K91" s="133" t="s">
        <v>3</v>
      </c>
      <c r="L91" s="31"/>
      <c r="M91" s="138" t="s">
        <v>3</v>
      </c>
      <c r="N91" s="139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166</v>
      </c>
      <c r="AT91" s="142" t="s">
        <v>161</v>
      </c>
      <c r="AU91" s="142" t="s">
        <v>72</v>
      </c>
      <c r="AY91" s="16" t="s">
        <v>157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6" t="s">
        <v>80</v>
      </c>
      <c r="BK91" s="143">
        <f t="shared" si="9"/>
        <v>0</v>
      </c>
      <c r="BL91" s="16" t="s">
        <v>166</v>
      </c>
      <c r="BM91" s="142" t="s">
        <v>126</v>
      </c>
    </row>
    <row r="92" spans="2:65" s="1" customFormat="1" ht="16.5" customHeight="1">
      <c r="B92" s="130"/>
      <c r="C92" s="131" t="s">
        <v>158</v>
      </c>
      <c r="D92" s="131" t="s">
        <v>161</v>
      </c>
      <c r="E92" s="132" t="s">
        <v>1161</v>
      </c>
      <c r="F92" s="133" t="s">
        <v>1162</v>
      </c>
      <c r="G92" s="134" t="s">
        <v>1154</v>
      </c>
      <c r="H92" s="135">
        <v>8</v>
      </c>
      <c r="I92" s="136"/>
      <c r="J92" s="137">
        <f t="shared" si="0"/>
        <v>0</v>
      </c>
      <c r="K92" s="133" t="s">
        <v>3</v>
      </c>
      <c r="L92" s="31"/>
      <c r="M92" s="138" t="s">
        <v>3</v>
      </c>
      <c r="N92" s="139" t="s">
        <v>43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166</v>
      </c>
      <c r="AT92" s="142" t="s">
        <v>161</v>
      </c>
      <c r="AU92" s="142" t="s">
        <v>72</v>
      </c>
      <c r="AY92" s="16" t="s">
        <v>157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6" t="s">
        <v>80</v>
      </c>
      <c r="BK92" s="143">
        <f t="shared" si="9"/>
        <v>0</v>
      </c>
      <c r="BL92" s="16" t="s">
        <v>166</v>
      </c>
      <c r="BM92" s="142" t="s">
        <v>9</v>
      </c>
    </row>
    <row r="93" spans="2:65" s="1" customFormat="1" ht="16.5" customHeight="1">
      <c r="B93" s="130"/>
      <c r="C93" s="131" t="s">
        <v>194</v>
      </c>
      <c r="D93" s="131" t="s">
        <v>161</v>
      </c>
      <c r="E93" s="132" t="s">
        <v>1163</v>
      </c>
      <c r="F93" s="133" t="s">
        <v>1164</v>
      </c>
      <c r="G93" s="134" t="s">
        <v>164</v>
      </c>
      <c r="H93" s="135">
        <v>16</v>
      </c>
      <c r="I93" s="136"/>
      <c r="J93" s="137">
        <f t="shared" si="0"/>
        <v>0</v>
      </c>
      <c r="K93" s="133" t="s">
        <v>3</v>
      </c>
      <c r="L93" s="31"/>
      <c r="M93" s="138" t="s">
        <v>3</v>
      </c>
      <c r="N93" s="139" t="s">
        <v>43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166</v>
      </c>
      <c r="AT93" s="142" t="s">
        <v>161</v>
      </c>
      <c r="AU93" s="142" t="s">
        <v>72</v>
      </c>
      <c r="AY93" s="16" t="s">
        <v>157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6" t="s">
        <v>80</v>
      </c>
      <c r="BK93" s="143">
        <f t="shared" si="9"/>
        <v>0</v>
      </c>
      <c r="BL93" s="16" t="s">
        <v>166</v>
      </c>
      <c r="BM93" s="142" t="s">
        <v>338</v>
      </c>
    </row>
    <row r="94" spans="2:65" s="1" customFormat="1" ht="16.5" customHeight="1">
      <c r="B94" s="130"/>
      <c r="C94" s="131" t="s">
        <v>183</v>
      </c>
      <c r="D94" s="131" t="s">
        <v>161</v>
      </c>
      <c r="E94" s="132" t="s">
        <v>1165</v>
      </c>
      <c r="F94" s="133" t="s">
        <v>1166</v>
      </c>
      <c r="G94" s="134" t="s">
        <v>1154</v>
      </c>
      <c r="H94" s="135">
        <v>4</v>
      </c>
      <c r="I94" s="136"/>
      <c r="J94" s="137">
        <f t="shared" si="0"/>
        <v>0</v>
      </c>
      <c r="K94" s="133" t="s">
        <v>3</v>
      </c>
      <c r="L94" s="31"/>
      <c r="M94" s="138" t="s">
        <v>3</v>
      </c>
      <c r="N94" s="139" t="s">
        <v>43</v>
      </c>
      <c r="P94" s="140">
        <f t="shared" si="1"/>
        <v>0</v>
      </c>
      <c r="Q94" s="140">
        <v>0</v>
      </c>
      <c r="R94" s="140">
        <f t="shared" si="2"/>
        <v>0</v>
      </c>
      <c r="S94" s="140">
        <v>0</v>
      </c>
      <c r="T94" s="141">
        <f t="shared" si="3"/>
        <v>0</v>
      </c>
      <c r="AR94" s="142" t="s">
        <v>166</v>
      </c>
      <c r="AT94" s="142" t="s">
        <v>161</v>
      </c>
      <c r="AU94" s="142" t="s">
        <v>72</v>
      </c>
      <c r="AY94" s="16" t="s">
        <v>157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6" t="s">
        <v>80</v>
      </c>
      <c r="BK94" s="143">
        <f t="shared" si="9"/>
        <v>0</v>
      </c>
      <c r="BL94" s="16" t="s">
        <v>166</v>
      </c>
      <c r="BM94" s="142" t="s">
        <v>247</v>
      </c>
    </row>
    <row r="95" spans="2:65" s="1" customFormat="1" ht="16.5" customHeight="1">
      <c r="B95" s="130"/>
      <c r="C95" s="131" t="s">
        <v>172</v>
      </c>
      <c r="D95" s="131" t="s">
        <v>161</v>
      </c>
      <c r="E95" s="132" t="s">
        <v>1167</v>
      </c>
      <c r="F95" s="133" t="s">
        <v>1168</v>
      </c>
      <c r="G95" s="134" t="s">
        <v>1154</v>
      </c>
      <c r="H95" s="135">
        <v>2</v>
      </c>
      <c r="I95" s="136"/>
      <c r="J95" s="137">
        <f t="shared" si="0"/>
        <v>0</v>
      </c>
      <c r="K95" s="133" t="s">
        <v>3</v>
      </c>
      <c r="L95" s="31"/>
      <c r="M95" s="138" t="s">
        <v>3</v>
      </c>
      <c r="N95" s="139" t="s">
        <v>43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166</v>
      </c>
      <c r="AT95" s="142" t="s">
        <v>161</v>
      </c>
      <c r="AU95" s="142" t="s">
        <v>72</v>
      </c>
      <c r="AY95" s="16" t="s">
        <v>157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6" t="s">
        <v>80</v>
      </c>
      <c r="BK95" s="143">
        <f t="shared" si="9"/>
        <v>0</v>
      </c>
      <c r="BL95" s="16" t="s">
        <v>166</v>
      </c>
      <c r="BM95" s="142" t="s">
        <v>360</v>
      </c>
    </row>
    <row r="96" spans="2:65" s="1" customFormat="1" ht="16.5" customHeight="1">
      <c r="B96" s="130"/>
      <c r="C96" s="131" t="s">
        <v>126</v>
      </c>
      <c r="D96" s="131" t="s">
        <v>161</v>
      </c>
      <c r="E96" s="132" t="s">
        <v>1169</v>
      </c>
      <c r="F96" s="133" t="s">
        <v>1170</v>
      </c>
      <c r="G96" s="134" t="s">
        <v>1154</v>
      </c>
      <c r="H96" s="135">
        <v>1</v>
      </c>
      <c r="I96" s="136"/>
      <c r="J96" s="137">
        <f t="shared" si="0"/>
        <v>0</v>
      </c>
      <c r="K96" s="133" t="s">
        <v>3</v>
      </c>
      <c r="L96" s="31"/>
      <c r="M96" s="138" t="s">
        <v>3</v>
      </c>
      <c r="N96" s="139" t="s">
        <v>43</v>
      </c>
      <c r="P96" s="140">
        <f t="shared" si="1"/>
        <v>0</v>
      </c>
      <c r="Q96" s="140">
        <v>0</v>
      </c>
      <c r="R96" s="140">
        <f t="shared" si="2"/>
        <v>0</v>
      </c>
      <c r="S96" s="140">
        <v>0</v>
      </c>
      <c r="T96" s="141">
        <f t="shared" si="3"/>
        <v>0</v>
      </c>
      <c r="AR96" s="142" t="s">
        <v>166</v>
      </c>
      <c r="AT96" s="142" t="s">
        <v>161</v>
      </c>
      <c r="AU96" s="142" t="s">
        <v>72</v>
      </c>
      <c r="AY96" s="16" t="s">
        <v>157</v>
      </c>
      <c r="BE96" s="143">
        <f t="shared" si="4"/>
        <v>0</v>
      </c>
      <c r="BF96" s="143">
        <f t="shared" si="5"/>
        <v>0</v>
      </c>
      <c r="BG96" s="143">
        <f t="shared" si="6"/>
        <v>0</v>
      </c>
      <c r="BH96" s="143">
        <f t="shared" si="7"/>
        <v>0</v>
      </c>
      <c r="BI96" s="143">
        <f t="shared" si="8"/>
        <v>0</v>
      </c>
      <c r="BJ96" s="16" t="s">
        <v>80</v>
      </c>
      <c r="BK96" s="143">
        <f t="shared" si="9"/>
        <v>0</v>
      </c>
      <c r="BL96" s="16" t="s">
        <v>166</v>
      </c>
      <c r="BM96" s="142" t="s">
        <v>373</v>
      </c>
    </row>
    <row r="97" spans="2:65" s="1" customFormat="1" ht="16.5" customHeight="1">
      <c r="B97" s="130"/>
      <c r="C97" s="131" t="s">
        <v>231</v>
      </c>
      <c r="D97" s="131" t="s">
        <v>161</v>
      </c>
      <c r="E97" s="132" t="s">
        <v>1332</v>
      </c>
      <c r="F97" s="133" t="s">
        <v>1333</v>
      </c>
      <c r="G97" s="134" t="s">
        <v>1154</v>
      </c>
      <c r="H97" s="135">
        <v>8</v>
      </c>
      <c r="I97" s="136"/>
      <c r="J97" s="137">
        <f t="shared" si="0"/>
        <v>0</v>
      </c>
      <c r="K97" s="133" t="s">
        <v>3</v>
      </c>
      <c r="L97" s="31"/>
      <c r="M97" s="138" t="s">
        <v>3</v>
      </c>
      <c r="N97" s="139" t="s">
        <v>43</v>
      </c>
      <c r="P97" s="140">
        <f t="shared" si="1"/>
        <v>0</v>
      </c>
      <c r="Q97" s="140">
        <v>0</v>
      </c>
      <c r="R97" s="140">
        <f t="shared" si="2"/>
        <v>0</v>
      </c>
      <c r="S97" s="140">
        <v>0</v>
      </c>
      <c r="T97" s="141">
        <f t="shared" si="3"/>
        <v>0</v>
      </c>
      <c r="AR97" s="142" t="s">
        <v>166</v>
      </c>
      <c r="AT97" s="142" t="s">
        <v>161</v>
      </c>
      <c r="AU97" s="142" t="s">
        <v>72</v>
      </c>
      <c r="AY97" s="16" t="s">
        <v>157</v>
      </c>
      <c r="BE97" s="143">
        <f t="shared" si="4"/>
        <v>0</v>
      </c>
      <c r="BF97" s="143">
        <f t="shared" si="5"/>
        <v>0</v>
      </c>
      <c r="BG97" s="143">
        <f t="shared" si="6"/>
        <v>0</v>
      </c>
      <c r="BH97" s="143">
        <f t="shared" si="7"/>
        <v>0</v>
      </c>
      <c r="BI97" s="143">
        <f t="shared" si="8"/>
        <v>0</v>
      </c>
      <c r="BJ97" s="16" t="s">
        <v>80</v>
      </c>
      <c r="BK97" s="143">
        <f t="shared" si="9"/>
        <v>0</v>
      </c>
      <c r="BL97" s="16" t="s">
        <v>166</v>
      </c>
      <c r="BM97" s="142" t="s">
        <v>383</v>
      </c>
    </row>
    <row r="98" spans="2:65" s="1" customFormat="1" ht="16.5" customHeight="1">
      <c r="B98" s="130"/>
      <c r="C98" s="131" t="s">
        <v>9</v>
      </c>
      <c r="D98" s="131" t="s">
        <v>161</v>
      </c>
      <c r="E98" s="132" t="s">
        <v>1334</v>
      </c>
      <c r="F98" s="133" t="s">
        <v>1335</v>
      </c>
      <c r="G98" s="134" t="s">
        <v>1154</v>
      </c>
      <c r="H98" s="135">
        <v>1</v>
      </c>
      <c r="I98" s="136"/>
      <c r="J98" s="137">
        <f t="shared" si="0"/>
        <v>0</v>
      </c>
      <c r="K98" s="133" t="s">
        <v>3</v>
      </c>
      <c r="L98" s="31"/>
      <c r="M98" s="138" t="s">
        <v>3</v>
      </c>
      <c r="N98" s="139" t="s">
        <v>43</v>
      </c>
      <c r="P98" s="140">
        <f t="shared" si="1"/>
        <v>0</v>
      </c>
      <c r="Q98" s="140">
        <v>0</v>
      </c>
      <c r="R98" s="140">
        <f t="shared" si="2"/>
        <v>0</v>
      </c>
      <c r="S98" s="140">
        <v>0</v>
      </c>
      <c r="T98" s="141">
        <f t="shared" si="3"/>
        <v>0</v>
      </c>
      <c r="AR98" s="142" t="s">
        <v>166</v>
      </c>
      <c r="AT98" s="142" t="s">
        <v>161</v>
      </c>
      <c r="AU98" s="142" t="s">
        <v>72</v>
      </c>
      <c r="AY98" s="16" t="s">
        <v>157</v>
      </c>
      <c r="BE98" s="143">
        <f t="shared" si="4"/>
        <v>0</v>
      </c>
      <c r="BF98" s="143">
        <f t="shared" si="5"/>
        <v>0</v>
      </c>
      <c r="BG98" s="143">
        <f t="shared" si="6"/>
        <v>0</v>
      </c>
      <c r="BH98" s="143">
        <f t="shared" si="7"/>
        <v>0</v>
      </c>
      <c r="BI98" s="143">
        <f t="shared" si="8"/>
        <v>0</v>
      </c>
      <c r="BJ98" s="16" t="s">
        <v>80</v>
      </c>
      <c r="BK98" s="143">
        <f t="shared" si="9"/>
        <v>0</v>
      </c>
      <c r="BL98" s="16" t="s">
        <v>166</v>
      </c>
      <c r="BM98" s="142" t="s">
        <v>395</v>
      </c>
    </row>
    <row r="99" spans="2:65" s="1" customFormat="1" ht="16.5" customHeight="1">
      <c r="B99" s="130"/>
      <c r="C99" s="131" t="s">
        <v>210</v>
      </c>
      <c r="D99" s="131" t="s">
        <v>161</v>
      </c>
      <c r="E99" s="132" t="s">
        <v>1336</v>
      </c>
      <c r="F99" s="133" t="s">
        <v>1337</v>
      </c>
      <c r="G99" s="134" t="s">
        <v>164</v>
      </c>
      <c r="H99" s="135">
        <v>5</v>
      </c>
      <c r="I99" s="136"/>
      <c r="J99" s="137">
        <f t="shared" si="0"/>
        <v>0</v>
      </c>
      <c r="K99" s="133" t="s">
        <v>3</v>
      </c>
      <c r="L99" s="31"/>
      <c r="M99" s="138" t="s">
        <v>3</v>
      </c>
      <c r="N99" s="139" t="s">
        <v>43</v>
      </c>
      <c r="P99" s="140">
        <f t="shared" si="1"/>
        <v>0</v>
      </c>
      <c r="Q99" s="140">
        <v>0</v>
      </c>
      <c r="R99" s="140">
        <f t="shared" si="2"/>
        <v>0</v>
      </c>
      <c r="S99" s="140">
        <v>0</v>
      </c>
      <c r="T99" s="141">
        <f t="shared" si="3"/>
        <v>0</v>
      </c>
      <c r="AR99" s="142" t="s">
        <v>166</v>
      </c>
      <c r="AT99" s="142" t="s">
        <v>161</v>
      </c>
      <c r="AU99" s="142" t="s">
        <v>72</v>
      </c>
      <c r="AY99" s="16" t="s">
        <v>157</v>
      </c>
      <c r="BE99" s="143">
        <f t="shared" si="4"/>
        <v>0</v>
      </c>
      <c r="BF99" s="143">
        <f t="shared" si="5"/>
        <v>0</v>
      </c>
      <c r="BG99" s="143">
        <f t="shared" si="6"/>
        <v>0</v>
      </c>
      <c r="BH99" s="143">
        <f t="shared" si="7"/>
        <v>0</v>
      </c>
      <c r="BI99" s="143">
        <f t="shared" si="8"/>
        <v>0</v>
      </c>
      <c r="BJ99" s="16" t="s">
        <v>80</v>
      </c>
      <c r="BK99" s="143">
        <f t="shared" si="9"/>
        <v>0</v>
      </c>
      <c r="BL99" s="16" t="s">
        <v>166</v>
      </c>
      <c r="BM99" s="142" t="s">
        <v>406</v>
      </c>
    </row>
    <row r="100" spans="2:65" s="1" customFormat="1" ht="16.5" customHeight="1">
      <c r="B100" s="130"/>
      <c r="C100" s="131" t="s">
        <v>338</v>
      </c>
      <c r="D100" s="131" t="s">
        <v>161</v>
      </c>
      <c r="E100" s="132" t="s">
        <v>1338</v>
      </c>
      <c r="F100" s="133" t="s">
        <v>1339</v>
      </c>
      <c r="G100" s="134" t="s">
        <v>164</v>
      </c>
      <c r="H100" s="135">
        <v>3.8</v>
      </c>
      <c r="I100" s="136"/>
      <c r="J100" s="137">
        <f t="shared" si="0"/>
        <v>0</v>
      </c>
      <c r="K100" s="133" t="s">
        <v>3</v>
      </c>
      <c r="L100" s="31"/>
      <c r="M100" s="138" t="s">
        <v>3</v>
      </c>
      <c r="N100" s="139" t="s">
        <v>43</v>
      </c>
      <c r="P100" s="140">
        <f t="shared" si="1"/>
        <v>0</v>
      </c>
      <c r="Q100" s="140">
        <v>0</v>
      </c>
      <c r="R100" s="140">
        <f t="shared" si="2"/>
        <v>0</v>
      </c>
      <c r="S100" s="140">
        <v>0</v>
      </c>
      <c r="T100" s="141">
        <f t="shared" si="3"/>
        <v>0</v>
      </c>
      <c r="AR100" s="142" t="s">
        <v>166</v>
      </c>
      <c r="AT100" s="142" t="s">
        <v>161</v>
      </c>
      <c r="AU100" s="142" t="s">
        <v>72</v>
      </c>
      <c r="AY100" s="16" t="s">
        <v>157</v>
      </c>
      <c r="BE100" s="143">
        <f t="shared" si="4"/>
        <v>0</v>
      </c>
      <c r="BF100" s="143">
        <f t="shared" si="5"/>
        <v>0</v>
      </c>
      <c r="BG100" s="143">
        <f t="shared" si="6"/>
        <v>0</v>
      </c>
      <c r="BH100" s="143">
        <f t="shared" si="7"/>
        <v>0</v>
      </c>
      <c r="BI100" s="143">
        <f t="shared" si="8"/>
        <v>0</v>
      </c>
      <c r="BJ100" s="16" t="s">
        <v>80</v>
      </c>
      <c r="BK100" s="143">
        <f t="shared" si="9"/>
        <v>0</v>
      </c>
      <c r="BL100" s="16" t="s">
        <v>166</v>
      </c>
      <c r="BM100" s="142" t="s">
        <v>418</v>
      </c>
    </row>
    <row r="101" spans="2:65" s="1" customFormat="1" ht="16.5" customHeight="1">
      <c r="B101" s="130"/>
      <c r="C101" s="131" t="s">
        <v>344</v>
      </c>
      <c r="D101" s="131" t="s">
        <v>161</v>
      </c>
      <c r="E101" s="132" t="s">
        <v>1340</v>
      </c>
      <c r="F101" s="133" t="s">
        <v>1341</v>
      </c>
      <c r="G101" s="134" t="s">
        <v>164</v>
      </c>
      <c r="H101" s="135">
        <v>3.8</v>
      </c>
      <c r="I101" s="136"/>
      <c r="J101" s="137">
        <f t="shared" si="0"/>
        <v>0</v>
      </c>
      <c r="K101" s="133" t="s">
        <v>3</v>
      </c>
      <c r="L101" s="31"/>
      <c r="M101" s="138" t="s">
        <v>3</v>
      </c>
      <c r="N101" s="139" t="s">
        <v>43</v>
      </c>
      <c r="P101" s="140">
        <f t="shared" si="1"/>
        <v>0</v>
      </c>
      <c r="Q101" s="140">
        <v>0</v>
      </c>
      <c r="R101" s="140">
        <f t="shared" si="2"/>
        <v>0</v>
      </c>
      <c r="S101" s="140">
        <v>0</v>
      </c>
      <c r="T101" s="141">
        <f t="shared" si="3"/>
        <v>0</v>
      </c>
      <c r="AR101" s="142" t="s">
        <v>166</v>
      </c>
      <c r="AT101" s="142" t="s">
        <v>161</v>
      </c>
      <c r="AU101" s="142" t="s">
        <v>72</v>
      </c>
      <c r="AY101" s="16" t="s">
        <v>157</v>
      </c>
      <c r="BE101" s="143">
        <f t="shared" si="4"/>
        <v>0</v>
      </c>
      <c r="BF101" s="143">
        <f t="shared" si="5"/>
        <v>0</v>
      </c>
      <c r="BG101" s="143">
        <f t="shared" si="6"/>
        <v>0</v>
      </c>
      <c r="BH101" s="143">
        <f t="shared" si="7"/>
        <v>0</v>
      </c>
      <c r="BI101" s="143">
        <f t="shared" si="8"/>
        <v>0</v>
      </c>
      <c r="BJ101" s="16" t="s">
        <v>80</v>
      </c>
      <c r="BK101" s="143">
        <f t="shared" si="9"/>
        <v>0</v>
      </c>
      <c r="BL101" s="16" t="s">
        <v>166</v>
      </c>
      <c r="BM101" s="142" t="s">
        <v>431</v>
      </c>
    </row>
    <row r="102" spans="2:65" s="1" customFormat="1" ht="16.5" customHeight="1">
      <c r="B102" s="130"/>
      <c r="C102" s="131" t="s">
        <v>247</v>
      </c>
      <c r="D102" s="131" t="s">
        <v>161</v>
      </c>
      <c r="E102" s="132" t="s">
        <v>1171</v>
      </c>
      <c r="F102" s="133" t="s">
        <v>1172</v>
      </c>
      <c r="G102" s="134" t="s">
        <v>1154</v>
      </c>
      <c r="H102" s="135">
        <v>6</v>
      </c>
      <c r="I102" s="136"/>
      <c r="J102" s="137">
        <f t="shared" si="0"/>
        <v>0</v>
      </c>
      <c r="K102" s="133" t="s">
        <v>3</v>
      </c>
      <c r="L102" s="31"/>
      <c r="M102" s="138" t="s">
        <v>3</v>
      </c>
      <c r="N102" s="139" t="s">
        <v>43</v>
      </c>
      <c r="P102" s="140">
        <f t="shared" si="1"/>
        <v>0</v>
      </c>
      <c r="Q102" s="140">
        <v>0</v>
      </c>
      <c r="R102" s="140">
        <f t="shared" si="2"/>
        <v>0</v>
      </c>
      <c r="S102" s="140">
        <v>0</v>
      </c>
      <c r="T102" s="141">
        <f t="shared" si="3"/>
        <v>0</v>
      </c>
      <c r="AR102" s="142" t="s">
        <v>166</v>
      </c>
      <c r="AT102" s="142" t="s">
        <v>161</v>
      </c>
      <c r="AU102" s="142" t="s">
        <v>72</v>
      </c>
      <c r="AY102" s="16" t="s">
        <v>157</v>
      </c>
      <c r="BE102" s="143">
        <f t="shared" si="4"/>
        <v>0</v>
      </c>
      <c r="BF102" s="143">
        <f t="shared" si="5"/>
        <v>0</v>
      </c>
      <c r="BG102" s="143">
        <f t="shared" si="6"/>
        <v>0</v>
      </c>
      <c r="BH102" s="143">
        <f t="shared" si="7"/>
        <v>0</v>
      </c>
      <c r="BI102" s="143">
        <f t="shared" si="8"/>
        <v>0</v>
      </c>
      <c r="BJ102" s="16" t="s">
        <v>80</v>
      </c>
      <c r="BK102" s="143">
        <f t="shared" si="9"/>
        <v>0</v>
      </c>
      <c r="BL102" s="16" t="s">
        <v>166</v>
      </c>
      <c r="BM102" s="142" t="s">
        <v>442</v>
      </c>
    </row>
    <row r="103" spans="2:65" s="1" customFormat="1" ht="16.5" customHeight="1">
      <c r="B103" s="130"/>
      <c r="C103" s="131" t="s">
        <v>354</v>
      </c>
      <c r="D103" s="131" t="s">
        <v>161</v>
      </c>
      <c r="E103" s="132" t="s">
        <v>1269</v>
      </c>
      <c r="F103" s="133" t="s">
        <v>1270</v>
      </c>
      <c r="G103" s="134" t="s">
        <v>1154</v>
      </c>
      <c r="H103" s="135">
        <v>3</v>
      </c>
      <c r="I103" s="136"/>
      <c r="J103" s="137">
        <f t="shared" si="0"/>
        <v>0</v>
      </c>
      <c r="K103" s="133" t="s">
        <v>3</v>
      </c>
      <c r="L103" s="31"/>
      <c r="M103" s="138" t="s">
        <v>3</v>
      </c>
      <c r="N103" s="139" t="s">
        <v>43</v>
      </c>
      <c r="P103" s="140">
        <f t="shared" si="1"/>
        <v>0</v>
      </c>
      <c r="Q103" s="140">
        <v>0</v>
      </c>
      <c r="R103" s="140">
        <f t="shared" si="2"/>
        <v>0</v>
      </c>
      <c r="S103" s="140">
        <v>0</v>
      </c>
      <c r="T103" s="141">
        <f t="shared" si="3"/>
        <v>0</v>
      </c>
      <c r="AR103" s="142" t="s">
        <v>166</v>
      </c>
      <c r="AT103" s="142" t="s">
        <v>161</v>
      </c>
      <c r="AU103" s="142" t="s">
        <v>72</v>
      </c>
      <c r="AY103" s="16" t="s">
        <v>157</v>
      </c>
      <c r="BE103" s="143">
        <f t="shared" si="4"/>
        <v>0</v>
      </c>
      <c r="BF103" s="143">
        <f t="shared" si="5"/>
        <v>0</v>
      </c>
      <c r="BG103" s="143">
        <f t="shared" si="6"/>
        <v>0</v>
      </c>
      <c r="BH103" s="143">
        <f t="shared" si="7"/>
        <v>0</v>
      </c>
      <c r="BI103" s="143">
        <f t="shared" si="8"/>
        <v>0</v>
      </c>
      <c r="BJ103" s="16" t="s">
        <v>80</v>
      </c>
      <c r="BK103" s="143">
        <f t="shared" si="9"/>
        <v>0</v>
      </c>
      <c r="BL103" s="16" t="s">
        <v>166</v>
      </c>
      <c r="BM103" s="142" t="s">
        <v>455</v>
      </c>
    </row>
    <row r="104" spans="2:65" s="1" customFormat="1" ht="16.5" customHeight="1">
      <c r="B104" s="130"/>
      <c r="C104" s="131" t="s">
        <v>360</v>
      </c>
      <c r="D104" s="131" t="s">
        <v>161</v>
      </c>
      <c r="E104" s="132" t="s">
        <v>1342</v>
      </c>
      <c r="F104" s="133" t="s">
        <v>1343</v>
      </c>
      <c r="G104" s="134" t="s">
        <v>1154</v>
      </c>
      <c r="H104" s="135">
        <v>1</v>
      </c>
      <c r="I104" s="136"/>
      <c r="J104" s="137">
        <f t="shared" si="0"/>
        <v>0</v>
      </c>
      <c r="K104" s="133" t="s">
        <v>3</v>
      </c>
      <c r="L104" s="31"/>
      <c r="M104" s="138" t="s">
        <v>3</v>
      </c>
      <c r="N104" s="139" t="s">
        <v>43</v>
      </c>
      <c r="P104" s="140">
        <f t="shared" si="1"/>
        <v>0</v>
      </c>
      <c r="Q104" s="140">
        <v>0</v>
      </c>
      <c r="R104" s="140">
        <f t="shared" si="2"/>
        <v>0</v>
      </c>
      <c r="S104" s="140">
        <v>0</v>
      </c>
      <c r="T104" s="141">
        <f t="shared" si="3"/>
        <v>0</v>
      </c>
      <c r="AR104" s="142" t="s">
        <v>166</v>
      </c>
      <c r="AT104" s="142" t="s">
        <v>161</v>
      </c>
      <c r="AU104" s="142" t="s">
        <v>72</v>
      </c>
      <c r="AY104" s="16" t="s">
        <v>157</v>
      </c>
      <c r="BE104" s="143">
        <f t="shared" si="4"/>
        <v>0</v>
      </c>
      <c r="BF104" s="143">
        <f t="shared" si="5"/>
        <v>0</v>
      </c>
      <c r="BG104" s="143">
        <f t="shared" si="6"/>
        <v>0</v>
      </c>
      <c r="BH104" s="143">
        <f t="shared" si="7"/>
        <v>0</v>
      </c>
      <c r="BI104" s="143">
        <f t="shared" si="8"/>
        <v>0</v>
      </c>
      <c r="BJ104" s="16" t="s">
        <v>80</v>
      </c>
      <c r="BK104" s="143">
        <f t="shared" si="9"/>
        <v>0</v>
      </c>
      <c r="BL104" s="16" t="s">
        <v>166</v>
      </c>
      <c r="BM104" s="142" t="s">
        <v>468</v>
      </c>
    </row>
    <row r="105" spans="2:65" s="1" customFormat="1" ht="16.5" customHeight="1">
      <c r="B105" s="130"/>
      <c r="C105" s="131" t="s">
        <v>367</v>
      </c>
      <c r="D105" s="131" t="s">
        <v>161</v>
      </c>
      <c r="E105" s="132" t="s">
        <v>1344</v>
      </c>
      <c r="F105" s="133" t="s">
        <v>1345</v>
      </c>
      <c r="G105" s="134" t="s">
        <v>1154</v>
      </c>
      <c r="H105" s="135">
        <v>2</v>
      </c>
      <c r="I105" s="136"/>
      <c r="J105" s="137">
        <f t="shared" si="0"/>
        <v>0</v>
      </c>
      <c r="K105" s="133" t="s">
        <v>3</v>
      </c>
      <c r="L105" s="31"/>
      <c r="M105" s="138" t="s">
        <v>3</v>
      </c>
      <c r="N105" s="139" t="s">
        <v>43</v>
      </c>
      <c r="P105" s="140">
        <f t="shared" si="1"/>
        <v>0</v>
      </c>
      <c r="Q105" s="140">
        <v>0</v>
      </c>
      <c r="R105" s="140">
        <f t="shared" si="2"/>
        <v>0</v>
      </c>
      <c r="S105" s="140">
        <v>0</v>
      </c>
      <c r="T105" s="141">
        <f t="shared" si="3"/>
        <v>0</v>
      </c>
      <c r="AR105" s="142" t="s">
        <v>166</v>
      </c>
      <c r="AT105" s="142" t="s">
        <v>161</v>
      </c>
      <c r="AU105" s="142" t="s">
        <v>72</v>
      </c>
      <c r="AY105" s="16" t="s">
        <v>157</v>
      </c>
      <c r="BE105" s="143">
        <f t="shared" si="4"/>
        <v>0</v>
      </c>
      <c r="BF105" s="143">
        <f t="shared" si="5"/>
        <v>0</v>
      </c>
      <c r="BG105" s="143">
        <f t="shared" si="6"/>
        <v>0</v>
      </c>
      <c r="BH105" s="143">
        <f t="shared" si="7"/>
        <v>0</v>
      </c>
      <c r="BI105" s="143">
        <f t="shared" si="8"/>
        <v>0</v>
      </c>
      <c r="BJ105" s="16" t="s">
        <v>80</v>
      </c>
      <c r="BK105" s="143">
        <f t="shared" si="9"/>
        <v>0</v>
      </c>
      <c r="BL105" s="16" t="s">
        <v>166</v>
      </c>
      <c r="BM105" s="142" t="s">
        <v>480</v>
      </c>
    </row>
    <row r="106" spans="2:65" s="1" customFormat="1" ht="16.5" customHeight="1">
      <c r="B106" s="130"/>
      <c r="C106" s="131" t="s">
        <v>373</v>
      </c>
      <c r="D106" s="131" t="s">
        <v>161</v>
      </c>
      <c r="E106" s="132" t="s">
        <v>1346</v>
      </c>
      <c r="F106" s="133" t="s">
        <v>1347</v>
      </c>
      <c r="G106" s="134" t="s">
        <v>1147</v>
      </c>
      <c r="H106" s="135">
        <v>1</v>
      </c>
      <c r="I106" s="136"/>
      <c r="J106" s="137">
        <f t="shared" si="0"/>
        <v>0</v>
      </c>
      <c r="K106" s="133" t="s">
        <v>3</v>
      </c>
      <c r="L106" s="31"/>
      <c r="M106" s="138" t="s">
        <v>3</v>
      </c>
      <c r="N106" s="139" t="s">
        <v>43</v>
      </c>
      <c r="P106" s="140">
        <f t="shared" si="1"/>
        <v>0</v>
      </c>
      <c r="Q106" s="140">
        <v>0</v>
      </c>
      <c r="R106" s="140">
        <f t="shared" si="2"/>
        <v>0</v>
      </c>
      <c r="S106" s="140">
        <v>0</v>
      </c>
      <c r="T106" s="141">
        <f t="shared" si="3"/>
        <v>0</v>
      </c>
      <c r="AR106" s="142" t="s">
        <v>166</v>
      </c>
      <c r="AT106" s="142" t="s">
        <v>161</v>
      </c>
      <c r="AU106" s="142" t="s">
        <v>72</v>
      </c>
      <c r="AY106" s="16" t="s">
        <v>157</v>
      </c>
      <c r="BE106" s="143">
        <f t="shared" si="4"/>
        <v>0</v>
      </c>
      <c r="BF106" s="143">
        <f t="shared" si="5"/>
        <v>0</v>
      </c>
      <c r="BG106" s="143">
        <f t="shared" si="6"/>
        <v>0</v>
      </c>
      <c r="BH106" s="143">
        <f t="shared" si="7"/>
        <v>0</v>
      </c>
      <c r="BI106" s="143">
        <f t="shared" si="8"/>
        <v>0</v>
      </c>
      <c r="BJ106" s="16" t="s">
        <v>80</v>
      </c>
      <c r="BK106" s="143">
        <f t="shared" si="9"/>
        <v>0</v>
      </c>
      <c r="BL106" s="16" t="s">
        <v>166</v>
      </c>
      <c r="BM106" s="142" t="s">
        <v>492</v>
      </c>
    </row>
    <row r="107" spans="2:65" s="1" customFormat="1" ht="16.5" customHeight="1">
      <c r="B107" s="130"/>
      <c r="C107" s="131" t="s">
        <v>8</v>
      </c>
      <c r="D107" s="131" t="s">
        <v>161</v>
      </c>
      <c r="E107" s="132" t="s">
        <v>1348</v>
      </c>
      <c r="F107" s="133" t="s">
        <v>1190</v>
      </c>
      <c r="G107" s="134" t="s">
        <v>1147</v>
      </c>
      <c r="H107" s="135">
        <v>1</v>
      </c>
      <c r="I107" s="136"/>
      <c r="J107" s="137">
        <f t="shared" si="0"/>
        <v>0</v>
      </c>
      <c r="K107" s="133" t="s">
        <v>3</v>
      </c>
      <c r="L107" s="31"/>
      <c r="M107" s="138" t="s">
        <v>3</v>
      </c>
      <c r="N107" s="139" t="s">
        <v>43</v>
      </c>
      <c r="P107" s="140">
        <f t="shared" si="1"/>
        <v>0</v>
      </c>
      <c r="Q107" s="140">
        <v>0</v>
      </c>
      <c r="R107" s="140">
        <f t="shared" si="2"/>
        <v>0</v>
      </c>
      <c r="S107" s="140">
        <v>0</v>
      </c>
      <c r="T107" s="141">
        <f t="shared" si="3"/>
        <v>0</v>
      </c>
      <c r="AR107" s="142" t="s">
        <v>166</v>
      </c>
      <c r="AT107" s="142" t="s">
        <v>161</v>
      </c>
      <c r="AU107" s="142" t="s">
        <v>72</v>
      </c>
      <c r="AY107" s="16" t="s">
        <v>157</v>
      </c>
      <c r="BE107" s="143">
        <f t="shared" si="4"/>
        <v>0</v>
      </c>
      <c r="BF107" s="143">
        <f t="shared" si="5"/>
        <v>0</v>
      </c>
      <c r="BG107" s="143">
        <f t="shared" si="6"/>
        <v>0</v>
      </c>
      <c r="BH107" s="143">
        <f t="shared" si="7"/>
        <v>0</v>
      </c>
      <c r="BI107" s="143">
        <f t="shared" si="8"/>
        <v>0</v>
      </c>
      <c r="BJ107" s="16" t="s">
        <v>80</v>
      </c>
      <c r="BK107" s="143">
        <f t="shared" si="9"/>
        <v>0</v>
      </c>
      <c r="BL107" s="16" t="s">
        <v>166</v>
      </c>
      <c r="BM107" s="142" t="s">
        <v>503</v>
      </c>
    </row>
    <row r="108" spans="2:65" s="11" customFormat="1" ht="25.9" customHeight="1">
      <c r="B108" s="118"/>
      <c r="D108" s="119" t="s">
        <v>71</v>
      </c>
      <c r="E108" s="120" t="s">
        <v>1143</v>
      </c>
      <c r="F108" s="120" t="s">
        <v>1349</v>
      </c>
      <c r="I108" s="121"/>
      <c r="J108" s="122">
        <f>BK108</f>
        <v>0</v>
      </c>
      <c r="L108" s="118"/>
      <c r="M108" s="123"/>
      <c r="P108" s="124">
        <f>SUM(P109:P134)</f>
        <v>0</v>
      </c>
      <c r="R108" s="124">
        <f>SUM(R109:R134)</f>
        <v>0</v>
      </c>
      <c r="T108" s="125">
        <f>SUM(T109:T134)</f>
        <v>0</v>
      </c>
      <c r="AR108" s="119" t="s">
        <v>80</v>
      </c>
      <c r="AT108" s="126" t="s">
        <v>71</v>
      </c>
      <c r="AU108" s="126" t="s">
        <v>72</v>
      </c>
      <c r="AY108" s="119" t="s">
        <v>157</v>
      </c>
      <c r="BK108" s="127">
        <f>SUM(BK109:BK134)</f>
        <v>0</v>
      </c>
    </row>
    <row r="109" spans="2:65" s="1" customFormat="1" ht="33" customHeight="1">
      <c r="B109" s="130"/>
      <c r="C109" s="131" t="s">
        <v>383</v>
      </c>
      <c r="D109" s="131" t="s">
        <v>161</v>
      </c>
      <c r="E109" s="132" t="s">
        <v>1350</v>
      </c>
      <c r="F109" s="133" t="s">
        <v>1351</v>
      </c>
      <c r="G109" s="134" t="s">
        <v>1147</v>
      </c>
      <c r="H109" s="135">
        <v>1</v>
      </c>
      <c r="I109" s="136"/>
      <c r="J109" s="137">
        <f>ROUND(I109*H109,2)</f>
        <v>0</v>
      </c>
      <c r="K109" s="133" t="s">
        <v>3</v>
      </c>
      <c r="L109" s="31"/>
      <c r="M109" s="138" t="s">
        <v>3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166</v>
      </c>
      <c r="AT109" s="142" t="s">
        <v>161</v>
      </c>
      <c r="AU109" s="142" t="s">
        <v>80</v>
      </c>
      <c r="AY109" s="16" t="s">
        <v>157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6" t="s">
        <v>80</v>
      </c>
      <c r="BK109" s="143">
        <f>ROUND(I109*H109,2)</f>
        <v>0</v>
      </c>
      <c r="BL109" s="16" t="s">
        <v>166</v>
      </c>
      <c r="BM109" s="142" t="s">
        <v>515</v>
      </c>
    </row>
    <row r="110" spans="2:65" s="1" customFormat="1" ht="16.5" customHeight="1">
      <c r="B110" s="130"/>
      <c r="C110" s="131" t="s">
        <v>389</v>
      </c>
      <c r="D110" s="131" t="s">
        <v>161</v>
      </c>
      <c r="E110" s="132" t="s">
        <v>1286</v>
      </c>
      <c r="F110" s="133" t="s">
        <v>1204</v>
      </c>
      <c r="G110" s="134" t="s">
        <v>1088</v>
      </c>
      <c r="H110" s="135">
        <v>1625</v>
      </c>
      <c r="I110" s="136"/>
      <c r="J110" s="137">
        <f>ROUND(I110*H110,2)</f>
        <v>0</v>
      </c>
      <c r="K110" s="133" t="s">
        <v>3</v>
      </c>
      <c r="L110" s="31"/>
      <c r="M110" s="138" t="s">
        <v>3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166</v>
      </c>
      <c r="AT110" s="142" t="s">
        <v>161</v>
      </c>
      <c r="AU110" s="142" t="s">
        <v>80</v>
      </c>
      <c r="AY110" s="16" t="s">
        <v>157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6" t="s">
        <v>80</v>
      </c>
      <c r="BK110" s="143">
        <f>ROUND(I110*H110,2)</f>
        <v>0</v>
      </c>
      <c r="BL110" s="16" t="s">
        <v>166</v>
      </c>
      <c r="BM110" s="142" t="s">
        <v>525</v>
      </c>
    </row>
    <row r="111" spans="2:65" s="1" customFormat="1" ht="16.5" customHeight="1">
      <c r="B111" s="130"/>
      <c r="C111" s="131" t="s">
        <v>395</v>
      </c>
      <c r="D111" s="131" t="s">
        <v>161</v>
      </c>
      <c r="E111" s="132" t="s">
        <v>1352</v>
      </c>
      <c r="F111" s="133" t="s">
        <v>1353</v>
      </c>
      <c r="G111" s="134" t="s">
        <v>1154</v>
      </c>
      <c r="H111" s="135">
        <v>5</v>
      </c>
      <c r="I111" s="136"/>
      <c r="J111" s="137">
        <f>ROUND(I111*H111,2)</f>
        <v>0</v>
      </c>
      <c r="K111" s="133" t="s">
        <v>3</v>
      </c>
      <c r="L111" s="31"/>
      <c r="M111" s="138" t="s">
        <v>3</v>
      </c>
      <c r="N111" s="139" t="s">
        <v>43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166</v>
      </c>
      <c r="AT111" s="142" t="s">
        <v>161</v>
      </c>
      <c r="AU111" s="142" t="s">
        <v>80</v>
      </c>
      <c r="AY111" s="16" t="s">
        <v>157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6" t="s">
        <v>80</v>
      </c>
      <c r="BK111" s="143">
        <f>ROUND(I111*H111,2)</f>
        <v>0</v>
      </c>
      <c r="BL111" s="16" t="s">
        <v>166</v>
      </c>
      <c r="BM111" s="142" t="s">
        <v>536</v>
      </c>
    </row>
    <row r="112" spans="2:65" s="1" customFormat="1" ht="21.75" customHeight="1">
      <c r="B112" s="130"/>
      <c r="C112" s="131" t="s">
        <v>401</v>
      </c>
      <c r="D112" s="131" t="s">
        <v>161</v>
      </c>
      <c r="E112" s="132" t="s">
        <v>1354</v>
      </c>
      <c r="F112" s="133" t="s">
        <v>1355</v>
      </c>
      <c r="G112" s="134" t="s">
        <v>1154</v>
      </c>
      <c r="H112" s="135">
        <v>1</v>
      </c>
      <c r="I112" s="136"/>
      <c r="J112" s="137">
        <f>ROUND(I112*H112,2)</f>
        <v>0</v>
      </c>
      <c r="K112" s="133" t="s">
        <v>3</v>
      </c>
      <c r="L112" s="31"/>
      <c r="M112" s="138" t="s">
        <v>3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166</v>
      </c>
      <c r="AT112" s="142" t="s">
        <v>161</v>
      </c>
      <c r="AU112" s="142" t="s">
        <v>80</v>
      </c>
      <c r="AY112" s="16" t="s">
        <v>157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6" t="s">
        <v>80</v>
      </c>
      <c r="BK112" s="143">
        <f>ROUND(I112*H112,2)</f>
        <v>0</v>
      </c>
      <c r="BL112" s="16" t="s">
        <v>166</v>
      </c>
      <c r="BM112" s="142" t="s">
        <v>549</v>
      </c>
    </row>
    <row r="113" spans="2:65" s="1" customFormat="1" ht="58.5">
      <c r="B113" s="31"/>
      <c r="D113" s="149" t="s">
        <v>216</v>
      </c>
      <c r="F113" s="163" t="s">
        <v>1209</v>
      </c>
      <c r="I113" s="146"/>
      <c r="L113" s="31"/>
      <c r="M113" s="147"/>
      <c r="T113" s="52"/>
      <c r="AT113" s="16" t="s">
        <v>216</v>
      </c>
      <c r="AU113" s="16" t="s">
        <v>80</v>
      </c>
    </row>
    <row r="114" spans="2:65" s="1" customFormat="1" ht="16.5" customHeight="1">
      <c r="B114" s="130"/>
      <c r="C114" s="131" t="s">
        <v>406</v>
      </c>
      <c r="D114" s="131" t="s">
        <v>161</v>
      </c>
      <c r="E114" s="132" t="s">
        <v>1356</v>
      </c>
      <c r="F114" s="133" t="s">
        <v>1357</v>
      </c>
      <c r="G114" s="134" t="s">
        <v>1154</v>
      </c>
      <c r="H114" s="135">
        <v>1</v>
      </c>
      <c r="I114" s="136"/>
      <c r="J114" s="137">
        <f t="shared" ref="J114:J124" si="10">ROUND(I114*H114,2)</f>
        <v>0</v>
      </c>
      <c r="K114" s="133" t="s">
        <v>3</v>
      </c>
      <c r="L114" s="31"/>
      <c r="M114" s="138" t="s">
        <v>3</v>
      </c>
      <c r="N114" s="139" t="s">
        <v>43</v>
      </c>
      <c r="P114" s="140">
        <f t="shared" ref="P114:P124" si="11">O114*H114</f>
        <v>0</v>
      </c>
      <c r="Q114" s="140">
        <v>0</v>
      </c>
      <c r="R114" s="140">
        <f t="shared" ref="R114:R124" si="12">Q114*H114</f>
        <v>0</v>
      </c>
      <c r="S114" s="140">
        <v>0</v>
      </c>
      <c r="T114" s="141">
        <f t="shared" ref="T114:T124" si="13">S114*H114</f>
        <v>0</v>
      </c>
      <c r="AR114" s="142" t="s">
        <v>166</v>
      </c>
      <c r="AT114" s="142" t="s">
        <v>161</v>
      </c>
      <c r="AU114" s="142" t="s">
        <v>80</v>
      </c>
      <c r="AY114" s="16" t="s">
        <v>157</v>
      </c>
      <c r="BE114" s="143">
        <f t="shared" ref="BE114:BE124" si="14">IF(N114="základní",J114,0)</f>
        <v>0</v>
      </c>
      <c r="BF114" s="143">
        <f t="shared" ref="BF114:BF124" si="15">IF(N114="snížená",J114,0)</f>
        <v>0</v>
      </c>
      <c r="BG114" s="143">
        <f t="shared" ref="BG114:BG124" si="16">IF(N114="zákl. přenesená",J114,0)</f>
        <v>0</v>
      </c>
      <c r="BH114" s="143">
        <f t="shared" ref="BH114:BH124" si="17">IF(N114="sníž. přenesená",J114,0)</f>
        <v>0</v>
      </c>
      <c r="BI114" s="143">
        <f t="shared" ref="BI114:BI124" si="18">IF(N114="nulová",J114,0)</f>
        <v>0</v>
      </c>
      <c r="BJ114" s="16" t="s">
        <v>80</v>
      </c>
      <c r="BK114" s="143">
        <f t="shared" ref="BK114:BK124" si="19">ROUND(I114*H114,2)</f>
        <v>0</v>
      </c>
      <c r="BL114" s="16" t="s">
        <v>166</v>
      </c>
      <c r="BM114" s="142" t="s">
        <v>559</v>
      </c>
    </row>
    <row r="115" spans="2:65" s="1" customFormat="1" ht="16.5" customHeight="1">
      <c r="B115" s="130"/>
      <c r="C115" s="131" t="s">
        <v>412</v>
      </c>
      <c r="D115" s="131" t="s">
        <v>161</v>
      </c>
      <c r="E115" s="132" t="s">
        <v>1297</v>
      </c>
      <c r="F115" s="133" t="s">
        <v>1298</v>
      </c>
      <c r="G115" s="134" t="s">
        <v>1154</v>
      </c>
      <c r="H115" s="135">
        <v>1</v>
      </c>
      <c r="I115" s="136"/>
      <c r="J115" s="137">
        <f t="shared" si="10"/>
        <v>0</v>
      </c>
      <c r="K115" s="133" t="s">
        <v>3</v>
      </c>
      <c r="L115" s="31"/>
      <c r="M115" s="138" t="s">
        <v>3</v>
      </c>
      <c r="N115" s="139" t="s">
        <v>43</v>
      </c>
      <c r="P115" s="140">
        <f t="shared" si="11"/>
        <v>0</v>
      </c>
      <c r="Q115" s="140">
        <v>0</v>
      </c>
      <c r="R115" s="140">
        <f t="shared" si="12"/>
        <v>0</v>
      </c>
      <c r="S115" s="140">
        <v>0</v>
      </c>
      <c r="T115" s="141">
        <f t="shared" si="13"/>
        <v>0</v>
      </c>
      <c r="AR115" s="142" t="s">
        <v>166</v>
      </c>
      <c r="AT115" s="142" t="s">
        <v>161</v>
      </c>
      <c r="AU115" s="142" t="s">
        <v>80</v>
      </c>
      <c r="AY115" s="16" t="s">
        <v>157</v>
      </c>
      <c r="BE115" s="143">
        <f t="shared" si="14"/>
        <v>0</v>
      </c>
      <c r="BF115" s="143">
        <f t="shared" si="15"/>
        <v>0</v>
      </c>
      <c r="BG115" s="143">
        <f t="shared" si="16"/>
        <v>0</v>
      </c>
      <c r="BH115" s="143">
        <f t="shared" si="17"/>
        <v>0</v>
      </c>
      <c r="BI115" s="143">
        <f t="shared" si="18"/>
        <v>0</v>
      </c>
      <c r="BJ115" s="16" t="s">
        <v>80</v>
      </c>
      <c r="BK115" s="143">
        <f t="shared" si="19"/>
        <v>0</v>
      </c>
      <c r="BL115" s="16" t="s">
        <v>166</v>
      </c>
      <c r="BM115" s="142" t="s">
        <v>570</v>
      </c>
    </row>
    <row r="116" spans="2:65" s="1" customFormat="1" ht="16.5" customHeight="1">
      <c r="B116" s="130"/>
      <c r="C116" s="131" t="s">
        <v>418</v>
      </c>
      <c r="D116" s="131" t="s">
        <v>161</v>
      </c>
      <c r="E116" s="132" t="s">
        <v>1299</v>
      </c>
      <c r="F116" s="133" t="s">
        <v>1300</v>
      </c>
      <c r="G116" s="134" t="s">
        <v>1154</v>
      </c>
      <c r="H116" s="135">
        <v>1</v>
      </c>
      <c r="I116" s="136"/>
      <c r="J116" s="137">
        <f t="shared" si="10"/>
        <v>0</v>
      </c>
      <c r="K116" s="133" t="s">
        <v>3</v>
      </c>
      <c r="L116" s="31"/>
      <c r="M116" s="138" t="s">
        <v>3</v>
      </c>
      <c r="N116" s="139" t="s">
        <v>43</v>
      </c>
      <c r="P116" s="140">
        <f t="shared" si="11"/>
        <v>0</v>
      </c>
      <c r="Q116" s="140">
        <v>0</v>
      </c>
      <c r="R116" s="140">
        <f t="shared" si="12"/>
        <v>0</v>
      </c>
      <c r="S116" s="140">
        <v>0</v>
      </c>
      <c r="T116" s="141">
        <f t="shared" si="13"/>
        <v>0</v>
      </c>
      <c r="AR116" s="142" t="s">
        <v>166</v>
      </c>
      <c r="AT116" s="142" t="s">
        <v>161</v>
      </c>
      <c r="AU116" s="142" t="s">
        <v>80</v>
      </c>
      <c r="AY116" s="16" t="s">
        <v>157</v>
      </c>
      <c r="BE116" s="143">
        <f t="shared" si="14"/>
        <v>0</v>
      </c>
      <c r="BF116" s="143">
        <f t="shared" si="15"/>
        <v>0</v>
      </c>
      <c r="BG116" s="143">
        <f t="shared" si="16"/>
        <v>0</v>
      </c>
      <c r="BH116" s="143">
        <f t="shared" si="17"/>
        <v>0</v>
      </c>
      <c r="BI116" s="143">
        <f t="shared" si="18"/>
        <v>0</v>
      </c>
      <c r="BJ116" s="16" t="s">
        <v>80</v>
      </c>
      <c r="BK116" s="143">
        <f t="shared" si="19"/>
        <v>0</v>
      </c>
      <c r="BL116" s="16" t="s">
        <v>166</v>
      </c>
      <c r="BM116" s="142" t="s">
        <v>581</v>
      </c>
    </row>
    <row r="117" spans="2:65" s="1" customFormat="1" ht="16.5" customHeight="1">
      <c r="B117" s="130"/>
      <c r="C117" s="131" t="s">
        <v>425</v>
      </c>
      <c r="D117" s="131" t="s">
        <v>161</v>
      </c>
      <c r="E117" s="132" t="s">
        <v>1301</v>
      </c>
      <c r="F117" s="133" t="s">
        <v>1302</v>
      </c>
      <c r="G117" s="134" t="s">
        <v>1154</v>
      </c>
      <c r="H117" s="135">
        <v>1</v>
      </c>
      <c r="I117" s="136"/>
      <c r="J117" s="137">
        <f t="shared" si="10"/>
        <v>0</v>
      </c>
      <c r="K117" s="133" t="s">
        <v>3</v>
      </c>
      <c r="L117" s="31"/>
      <c r="M117" s="138" t="s">
        <v>3</v>
      </c>
      <c r="N117" s="139" t="s">
        <v>43</v>
      </c>
      <c r="P117" s="140">
        <f t="shared" si="11"/>
        <v>0</v>
      </c>
      <c r="Q117" s="140">
        <v>0</v>
      </c>
      <c r="R117" s="140">
        <f t="shared" si="12"/>
        <v>0</v>
      </c>
      <c r="S117" s="140">
        <v>0</v>
      </c>
      <c r="T117" s="141">
        <f t="shared" si="13"/>
        <v>0</v>
      </c>
      <c r="AR117" s="142" t="s">
        <v>166</v>
      </c>
      <c r="AT117" s="142" t="s">
        <v>161</v>
      </c>
      <c r="AU117" s="142" t="s">
        <v>80</v>
      </c>
      <c r="AY117" s="16" t="s">
        <v>157</v>
      </c>
      <c r="BE117" s="143">
        <f t="shared" si="14"/>
        <v>0</v>
      </c>
      <c r="BF117" s="143">
        <f t="shared" si="15"/>
        <v>0</v>
      </c>
      <c r="BG117" s="143">
        <f t="shared" si="16"/>
        <v>0</v>
      </c>
      <c r="BH117" s="143">
        <f t="shared" si="17"/>
        <v>0</v>
      </c>
      <c r="BI117" s="143">
        <f t="shared" si="18"/>
        <v>0</v>
      </c>
      <c r="BJ117" s="16" t="s">
        <v>80</v>
      </c>
      <c r="BK117" s="143">
        <f t="shared" si="19"/>
        <v>0</v>
      </c>
      <c r="BL117" s="16" t="s">
        <v>166</v>
      </c>
      <c r="BM117" s="142" t="s">
        <v>593</v>
      </c>
    </row>
    <row r="118" spans="2:65" s="1" customFormat="1" ht="16.5" customHeight="1">
      <c r="B118" s="130"/>
      <c r="C118" s="131" t="s">
        <v>431</v>
      </c>
      <c r="D118" s="131" t="s">
        <v>161</v>
      </c>
      <c r="E118" s="132" t="s">
        <v>1224</v>
      </c>
      <c r="F118" s="133" t="s">
        <v>1225</v>
      </c>
      <c r="G118" s="134" t="s">
        <v>1147</v>
      </c>
      <c r="H118" s="135">
        <v>1</v>
      </c>
      <c r="I118" s="136"/>
      <c r="J118" s="137">
        <f t="shared" si="10"/>
        <v>0</v>
      </c>
      <c r="K118" s="133" t="s">
        <v>3</v>
      </c>
      <c r="L118" s="31"/>
      <c r="M118" s="138" t="s">
        <v>3</v>
      </c>
      <c r="N118" s="139" t="s">
        <v>43</v>
      </c>
      <c r="P118" s="140">
        <f t="shared" si="11"/>
        <v>0</v>
      </c>
      <c r="Q118" s="140">
        <v>0</v>
      </c>
      <c r="R118" s="140">
        <f t="shared" si="12"/>
        <v>0</v>
      </c>
      <c r="S118" s="140">
        <v>0</v>
      </c>
      <c r="T118" s="141">
        <f t="shared" si="13"/>
        <v>0</v>
      </c>
      <c r="AR118" s="142" t="s">
        <v>166</v>
      </c>
      <c r="AT118" s="142" t="s">
        <v>161</v>
      </c>
      <c r="AU118" s="142" t="s">
        <v>80</v>
      </c>
      <c r="AY118" s="16" t="s">
        <v>157</v>
      </c>
      <c r="BE118" s="143">
        <f t="shared" si="14"/>
        <v>0</v>
      </c>
      <c r="BF118" s="143">
        <f t="shared" si="15"/>
        <v>0</v>
      </c>
      <c r="BG118" s="143">
        <f t="shared" si="16"/>
        <v>0</v>
      </c>
      <c r="BH118" s="143">
        <f t="shared" si="17"/>
        <v>0</v>
      </c>
      <c r="BI118" s="143">
        <f t="shared" si="18"/>
        <v>0</v>
      </c>
      <c r="BJ118" s="16" t="s">
        <v>80</v>
      </c>
      <c r="BK118" s="143">
        <f t="shared" si="19"/>
        <v>0</v>
      </c>
      <c r="BL118" s="16" t="s">
        <v>166</v>
      </c>
      <c r="BM118" s="142" t="s">
        <v>603</v>
      </c>
    </row>
    <row r="119" spans="2:65" s="1" customFormat="1" ht="24.2" customHeight="1">
      <c r="B119" s="130"/>
      <c r="C119" s="131" t="s">
        <v>437</v>
      </c>
      <c r="D119" s="131" t="s">
        <v>161</v>
      </c>
      <c r="E119" s="132" t="s">
        <v>1358</v>
      </c>
      <c r="F119" s="133" t="s">
        <v>1359</v>
      </c>
      <c r="G119" s="134" t="s">
        <v>1147</v>
      </c>
      <c r="H119" s="135">
        <v>1</v>
      </c>
      <c r="I119" s="136"/>
      <c r="J119" s="137">
        <f t="shared" si="10"/>
        <v>0</v>
      </c>
      <c r="K119" s="133" t="s">
        <v>3</v>
      </c>
      <c r="L119" s="31"/>
      <c r="M119" s="138" t="s">
        <v>3</v>
      </c>
      <c r="N119" s="139" t="s">
        <v>43</v>
      </c>
      <c r="P119" s="140">
        <f t="shared" si="11"/>
        <v>0</v>
      </c>
      <c r="Q119" s="140">
        <v>0</v>
      </c>
      <c r="R119" s="140">
        <f t="shared" si="12"/>
        <v>0</v>
      </c>
      <c r="S119" s="140">
        <v>0</v>
      </c>
      <c r="T119" s="141">
        <f t="shared" si="13"/>
        <v>0</v>
      </c>
      <c r="AR119" s="142" t="s">
        <v>166</v>
      </c>
      <c r="AT119" s="142" t="s">
        <v>161</v>
      </c>
      <c r="AU119" s="142" t="s">
        <v>80</v>
      </c>
      <c r="AY119" s="16" t="s">
        <v>157</v>
      </c>
      <c r="BE119" s="143">
        <f t="shared" si="14"/>
        <v>0</v>
      </c>
      <c r="BF119" s="143">
        <f t="shared" si="15"/>
        <v>0</v>
      </c>
      <c r="BG119" s="143">
        <f t="shared" si="16"/>
        <v>0</v>
      </c>
      <c r="BH119" s="143">
        <f t="shared" si="17"/>
        <v>0</v>
      </c>
      <c r="BI119" s="143">
        <f t="shared" si="18"/>
        <v>0</v>
      </c>
      <c r="BJ119" s="16" t="s">
        <v>80</v>
      </c>
      <c r="BK119" s="143">
        <f t="shared" si="19"/>
        <v>0</v>
      </c>
      <c r="BL119" s="16" t="s">
        <v>166</v>
      </c>
      <c r="BM119" s="142" t="s">
        <v>614</v>
      </c>
    </row>
    <row r="120" spans="2:65" s="1" customFormat="1" ht="16.5" customHeight="1">
      <c r="B120" s="130"/>
      <c r="C120" s="131" t="s">
        <v>442</v>
      </c>
      <c r="D120" s="131" t="s">
        <v>161</v>
      </c>
      <c r="E120" s="132" t="s">
        <v>1360</v>
      </c>
      <c r="F120" s="133" t="s">
        <v>1361</v>
      </c>
      <c r="G120" s="134" t="s">
        <v>1154</v>
      </c>
      <c r="H120" s="135">
        <v>1</v>
      </c>
      <c r="I120" s="136"/>
      <c r="J120" s="137">
        <f t="shared" si="10"/>
        <v>0</v>
      </c>
      <c r="K120" s="133" t="s">
        <v>3</v>
      </c>
      <c r="L120" s="31"/>
      <c r="M120" s="138" t="s">
        <v>3</v>
      </c>
      <c r="N120" s="139" t="s">
        <v>43</v>
      </c>
      <c r="P120" s="140">
        <f t="shared" si="11"/>
        <v>0</v>
      </c>
      <c r="Q120" s="140">
        <v>0</v>
      </c>
      <c r="R120" s="140">
        <f t="shared" si="12"/>
        <v>0</v>
      </c>
      <c r="S120" s="140">
        <v>0</v>
      </c>
      <c r="T120" s="141">
        <f t="shared" si="13"/>
        <v>0</v>
      </c>
      <c r="AR120" s="142" t="s">
        <v>166</v>
      </c>
      <c r="AT120" s="142" t="s">
        <v>161</v>
      </c>
      <c r="AU120" s="142" t="s">
        <v>80</v>
      </c>
      <c r="AY120" s="16" t="s">
        <v>157</v>
      </c>
      <c r="BE120" s="143">
        <f t="shared" si="14"/>
        <v>0</v>
      </c>
      <c r="BF120" s="143">
        <f t="shared" si="15"/>
        <v>0</v>
      </c>
      <c r="BG120" s="143">
        <f t="shared" si="16"/>
        <v>0</v>
      </c>
      <c r="BH120" s="143">
        <f t="shared" si="17"/>
        <v>0</v>
      </c>
      <c r="BI120" s="143">
        <f t="shared" si="18"/>
        <v>0</v>
      </c>
      <c r="BJ120" s="16" t="s">
        <v>80</v>
      </c>
      <c r="BK120" s="143">
        <f t="shared" si="19"/>
        <v>0</v>
      </c>
      <c r="BL120" s="16" t="s">
        <v>166</v>
      </c>
      <c r="BM120" s="142" t="s">
        <v>624</v>
      </c>
    </row>
    <row r="121" spans="2:65" s="1" customFormat="1" ht="24.2" customHeight="1">
      <c r="B121" s="130"/>
      <c r="C121" s="131" t="s">
        <v>448</v>
      </c>
      <c r="D121" s="131" t="s">
        <v>161</v>
      </c>
      <c r="E121" s="132" t="s">
        <v>1362</v>
      </c>
      <c r="F121" s="133" t="s">
        <v>1363</v>
      </c>
      <c r="G121" s="134" t="s">
        <v>1154</v>
      </c>
      <c r="H121" s="135">
        <v>1</v>
      </c>
      <c r="I121" s="136"/>
      <c r="J121" s="137">
        <f t="shared" si="10"/>
        <v>0</v>
      </c>
      <c r="K121" s="133" t="s">
        <v>3</v>
      </c>
      <c r="L121" s="31"/>
      <c r="M121" s="138" t="s">
        <v>3</v>
      </c>
      <c r="N121" s="139" t="s">
        <v>43</v>
      </c>
      <c r="P121" s="140">
        <f t="shared" si="11"/>
        <v>0</v>
      </c>
      <c r="Q121" s="140">
        <v>0</v>
      </c>
      <c r="R121" s="140">
        <f t="shared" si="12"/>
        <v>0</v>
      </c>
      <c r="S121" s="140">
        <v>0</v>
      </c>
      <c r="T121" s="141">
        <f t="shared" si="13"/>
        <v>0</v>
      </c>
      <c r="AR121" s="142" t="s">
        <v>166</v>
      </c>
      <c r="AT121" s="142" t="s">
        <v>161</v>
      </c>
      <c r="AU121" s="142" t="s">
        <v>80</v>
      </c>
      <c r="AY121" s="16" t="s">
        <v>157</v>
      </c>
      <c r="BE121" s="143">
        <f t="shared" si="14"/>
        <v>0</v>
      </c>
      <c r="BF121" s="143">
        <f t="shared" si="15"/>
        <v>0</v>
      </c>
      <c r="BG121" s="143">
        <f t="shared" si="16"/>
        <v>0</v>
      </c>
      <c r="BH121" s="143">
        <f t="shared" si="17"/>
        <v>0</v>
      </c>
      <c r="BI121" s="143">
        <f t="shared" si="18"/>
        <v>0</v>
      </c>
      <c r="BJ121" s="16" t="s">
        <v>80</v>
      </c>
      <c r="BK121" s="143">
        <f t="shared" si="19"/>
        <v>0</v>
      </c>
      <c r="BL121" s="16" t="s">
        <v>166</v>
      </c>
      <c r="BM121" s="142" t="s">
        <v>634</v>
      </c>
    </row>
    <row r="122" spans="2:65" s="1" customFormat="1" ht="24.2" customHeight="1">
      <c r="B122" s="130"/>
      <c r="C122" s="131" t="s">
        <v>455</v>
      </c>
      <c r="D122" s="131" t="s">
        <v>161</v>
      </c>
      <c r="E122" s="132" t="s">
        <v>1364</v>
      </c>
      <c r="F122" s="133" t="s">
        <v>1365</v>
      </c>
      <c r="G122" s="134" t="s">
        <v>1154</v>
      </c>
      <c r="H122" s="135">
        <v>1</v>
      </c>
      <c r="I122" s="136"/>
      <c r="J122" s="137">
        <f t="shared" si="10"/>
        <v>0</v>
      </c>
      <c r="K122" s="133" t="s">
        <v>3</v>
      </c>
      <c r="L122" s="31"/>
      <c r="M122" s="138" t="s">
        <v>3</v>
      </c>
      <c r="N122" s="139" t="s">
        <v>43</v>
      </c>
      <c r="P122" s="140">
        <f t="shared" si="11"/>
        <v>0</v>
      </c>
      <c r="Q122" s="140">
        <v>0</v>
      </c>
      <c r="R122" s="140">
        <f t="shared" si="12"/>
        <v>0</v>
      </c>
      <c r="S122" s="140">
        <v>0</v>
      </c>
      <c r="T122" s="141">
        <f t="shared" si="13"/>
        <v>0</v>
      </c>
      <c r="AR122" s="142" t="s">
        <v>166</v>
      </c>
      <c r="AT122" s="142" t="s">
        <v>161</v>
      </c>
      <c r="AU122" s="142" t="s">
        <v>80</v>
      </c>
      <c r="AY122" s="16" t="s">
        <v>157</v>
      </c>
      <c r="BE122" s="143">
        <f t="shared" si="14"/>
        <v>0</v>
      </c>
      <c r="BF122" s="143">
        <f t="shared" si="15"/>
        <v>0</v>
      </c>
      <c r="BG122" s="143">
        <f t="shared" si="16"/>
        <v>0</v>
      </c>
      <c r="BH122" s="143">
        <f t="shared" si="17"/>
        <v>0</v>
      </c>
      <c r="BI122" s="143">
        <f t="shared" si="18"/>
        <v>0</v>
      </c>
      <c r="BJ122" s="16" t="s">
        <v>80</v>
      </c>
      <c r="BK122" s="143">
        <f t="shared" si="19"/>
        <v>0</v>
      </c>
      <c r="BL122" s="16" t="s">
        <v>166</v>
      </c>
      <c r="BM122" s="142" t="s">
        <v>645</v>
      </c>
    </row>
    <row r="123" spans="2:65" s="1" customFormat="1" ht="24.2" customHeight="1">
      <c r="B123" s="130"/>
      <c r="C123" s="131" t="s">
        <v>461</v>
      </c>
      <c r="D123" s="131" t="s">
        <v>161</v>
      </c>
      <c r="E123" s="132" t="s">
        <v>1366</v>
      </c>
      <c r="F123" s="133" t="s">
        <v>1367</v>
      </c>
      <c r="G123" s="134" t="s">
        <v>1154</v>
      </c>
      <c r="H123" s="135">
        <v>1</v>
      </c>
      <c r="I123" s="136"/>
      <c r="J123" s="137">
        <f t="shared" si="10"/>
        <v>0</v>
      </c>
      <c r="K123" s="133" t="s">
        <v>3</v>
      </c>
      <c r="L123" s="31"/>
      <c r="M123" s="138" t="s">
        <v>3</v>
      </c>
      <c r="N123" s="139" t="s">
        <v>43</v>
      </c>
      <c r="P123" s="140">
        <f t="shared" si="11"/>
        <v>0</v>
      </c>
      <c r="Q123" s="140">
        <v>0</v>
      </c>
      <c r="R123" s="140">
        <f t="shared" si="12"/>
        <v>0</v>
      </c>
      <c r="S123" s="140">
        <v>0</v>
      </c>
      <c r="T123" s="141">
        <f t="shared" si="13"/>
        <v>0</v>
      </c>
      <c r="AR123" s="142" t="s">
        <v>166</v>
      </c>
      <c r="AT123" s="142" t="s">
        <v>161</v>
      </c>
      <c r="AU123" s="142" t="s">
        <v>80</v>
      </c>
      <c r="AY123" s="16" t="s">
        <v>157</v>
      </c>
      <c r="BE123" s="143">
        <f t="shared" si="14"/>
        <v>0</v>
      </c>
      <c r="BF123" s="143">
        <f t="shared" si="15"/>
        <v>0</v>
      </c>
      <c r="BG123" s="143">
        <f t="shared" si="16"/>
        <v>0</v>
      </c>
      <c r="BH123" s="143">
        <f t="shared" si="17"/>
        <v>0</v>
      </c>
      <c r="BI123" s="143">
        <f t="shared" si="18"/>
        <v>0</v>
      </c>
      <c r="BJ123" s="16" t="s">
        <v>80</v>
      </c>
      <c r="BK123" s="143">
        <f t="shared" si="19"/>
        <v>0</v>
      </c>
      <c r="BL123" s="16" t="s">
        <v>166</v>
      </c>
      <c r="BM123" s="142" t="s">
        <v>655</v>
      </c>
    </row>
    <row r="124" spans="2:65" s="1" customFormat="1" ht="16.5" customHeight="1">
      <c r="B124" s="130"/>
      <c r="C124" s="131" t="s">
        <v>468</v>
      </c>
      <c r="D124" s="131" t="s">
        <v>161</v>
      </c>
      <c r="E124" s="132" t="s">
        <v>1230</v>
      </c>
      <c r="F124" s="133" t="s">
        <v>1231</v>
      </c>
      <c r="G124" s="134" t="s">
        <v>1154</v>
      </c>
      <c r="H124" s="135">
        <v>1</v>
      </c>
      <c r="I124" s="136"/>
      <c r="J124" s="137">
        <f t="shared" si="10"/>
        <v>0</v>
      </c>
      <c r="K124" s="133" t="s">
        <v>3</v>
      </c>
      <c r="L124" s="31"/>
      <c r="M124" s="138" t="s">
        <v>3</v>
      </c>
      <c r="N124" s="139" t="s">
        <v>43</v>
      </c>
      <c r="P124" s="140">
        <f t="shared" si="11"/>
        <v>0</v>
      </c>
      <c r="Q124" s="140">
        <v>0</v>
      </c>
      <c r="R124" s="140">
        <f t="shared" si="12"/>
        <v>0</v>
      </c>
      <c r="S124" s="140">
        <v>0</v>
      </c>
      <c r="T124" s="141">
        <f t="shared" si="13"/>
        <v>0</v>
      </c>
      <c r="AR124" s="142" t="s">
        <v>166</v>
      </c>
      <c r="AT124" s="142" t="s">
        <v>161</v>
      </c>
      <c r="AU124" s="142" t="s">
        <v>80</v>
      </c>
      <c r="AY124" s="16" t="s">
        <v>157</v>
      </c>
      <c r="BE124" s="143">
        <f t="shared" si="14"/>
        <v>0</v>
      </c>
      <c r="BF124" s="143">
        <f t="shared" si="15"/>
        <v>0</v>
      </c>
      <c r="BG124" s="143">
        <f t="shared" si="16"/>
        <v>0</v>
      </c>
      <c r="BH124" s="143">
        <f t="shared" si="17"/>
        <v>0</v>
      </c>
      <c r="BI124" s="143">
        <f t="shared" si="18"/>
        <v>0</v>
      </c>
      <c r="BJ124" s="16" t="s">
        <v>80</v>
      </c>
      <c r="BK124" s="143">
        <f t="shared" si="19"/>
        <v>0</v>
      </c>
      <c r="BL124" s="16" t="s">
        <v>166</v>
      </c>
      <c r="BM124" s="142" t="s">
        <v>667</v>
      </c>
    </row>
    <row r="125" spans="2:65" s="1" customFormat="1" ht="19.5">
      <c r="B125" s="31"/>
      <c r="D125" s="149" t="s">
        <v>216</v>
      </c>
      <c r="F125" s="163" t="s">
        <v>1368</v>
      </c>
      <c r="I125" s="146"/>
      <c r="L125" s="31"/>
      <c r="M125" s="147"/>
      <c r="T125" s="52"/>
      <c r="AT125" s="16" t="s">
        <v>216</v>
      </c>
      <c r="AU125" s="16" t="s">
        <v>80</v>
      </c>
    </row>
    <row r="126" spans="2:65" s="1" customFormat="1" ht="16.5" customHeight="1">
      <c r="B126" s="130"/>
      <c r="C126" s="131" t="s">
        <v>474</v>
      </c>
      <c r="D126" s="131" t="s">
        <v>161</v>
      </c>
      <c r="E126" s="132" t="s">
        <v>1304</v>
      </c>
      <c r="F126" s="133" t="s">
        <v>1305</v>
      </c>
      <c r="G126" s="134" t="s">
        <v>1154</v>
      </c>
      <c r="H126" s="135">
        <v>1</v>
      </c>
      <c r="I126" s="136"/>
      <c r="J126" s="137">
        <f t="shared" ref="J126:J134" si="20">ROUND(I126*H126,2)</f>
        <v>0</v>
      </c>
      <c r="K126" s="133" t="s">
        <v>3</v>
      </c>
      <c r="L126" s="31"/>
      <c r="M126" s="138" t="s">
        <v>3</v>
      </c>
      <c r="N126" s="139" t="s">
        <v>43</v>
      </c>
      <c r="P126" s="140">
        <f t="shared" ref="P126:P134" si="21">O126*H126</f>
        <v>0</v>
      </c>
      <c r="Q126" s="140">
        <v>0</v>
      </c>
      <c r="R126" s="140">
        <f t="shared" ref="R126:R134" si="22">Q126*H126</f>
        <v>0</v>
      </c>
      <c r="S126" s="140">
        <v>0</v>
      </c>
      <c r="T126" s="141">
        <f t="shared" ref="T126:T134" si="23">S126*H126</f>
        <v>0</v>
      </c>
      <c r="AR126" s="142" t="s">
        <v>166</v>
      </c>
      <c r="AT126" s="142" t="s">
        <v>161</v>
      </c>
      <c r="AU126" s="142" t="s">
        <v>80</v>
      </c>
      <c r="AY126" s="16" t="s">
        <v>157</v>
      </c>
      <c r="BE126" s="143">
        <f t="shared" ref="BE126:BE134" si="24">IF(N126="základní",J126,0)</f>
        <v>0</v>
      </c>
      <c r="BF126" s="143">
        <f t="shared" ref="BF126:BF134" si="25">IF(N126="snížená",J126,0)</f>
        <v>0</v>
      </c>
      <c r="BG126" s="143">
        <f t="shared" ref="BG126:BG134" si="26">IF(N126="zákl. přenesená",J126,0)</f>
        <v>0</v>
      </c>
      <c r="BH126" s="143">
        <f t="shared" ref="BH126:BH134" si="27">IF(N126="sníž. přenesená",J126,0)</f>
        <v>0</v>
      </c>
      <c r="BI126" s="143">
        <f t="shared" ref="BI126:BI134" si="28">IF(N126="nulová",J126,0)</f>
        <v>0</v>
      </c>
      <c r="BJ126" s="16" t="s">
        <v>80</v>
      </c>
      <c r="BK126" s="143">
        <f t="shared" ref="BK126:BK134" si="29">ROUND(I126*H126,2)</f>
        <v>0</v>
      </c>
      <c r="BL126" s="16" t="s">
        <v>166</v>
      </c>
      <c r="BM126" s="142" t="s">
        <v>685</v>
      </c>
    </row>
    <row r="127" spans="2:65" s="1" customFormat="1" ht="37.9" customHeight="1">
      <c r="B127" s="130"/>
      <c r="C127" s="131" t="s">
        <v>480</v>
      </c>
      <c r="D127" s="131" t="s">
        <v>161</v>
      </c>
      <c r="E127" s="132" t="s">
        <v>1369</v>
      </c>
      <c r="F127" s="133" t="s">
        <v>1370</v>
      </c>
      <c r="G127" s="134" t="s">
        <v>1154</v>
      </c>
      <c r="H127" s="135">
        <v>1</v>
      </c>
      <c r="I127" s="136"/>
      <c r="J127" s="137">
        <f t="shared" si="20"/>
        <v>0</v>
      </c>
      <c r="K127" s="133" t="s">
        <v>3</v>
      </c>
      <c r="L127" s="31"/>
      <c r="M127" s="138" t="s">
        <v>3</v>
      </c>
      <c r="N127" s="139" t="s">
        <v>43</v>
      </c>
      <c r="P127" s="140">
        <f t="shared" si="21"/>
        <v>0</v>
      </c>
      <c r="Q127" s="140">
        <v>0</v>
      </c>
      <c r="R127" s="140">
        <f t="shared" si="22"/>
        <v>0</v>
      </c>
      <c r="S127" s="140">
        <v>0</v>
      </c>
      <c r="T127" s="141">
        <f t="shared" si="23"/>
        <v>0</v>
      </c>
      <c r="AR127" s="142" t="s">
        <v>166</v>
      </c>
      <c r="AT127" s="142" t="s">
        <v>161</v>
      </c>
      <c r="AU127" s="142" t="s">
        <v>80</v>
      </c>
      <c r="AY127" s="16" t="s">
        <v>157</v>
      </c>
      <c r="BE127" s="143">
        <f t="shared" si="24"/>
        <v>0</v>
      </c>
      <c r="BF127" s="143">
        <f t="shared" si="25"/>
        <v>0</v>
      </c>
      <c r="BG127" s="143">
        <f t="shared" si="26"/>
        <v>0</v>
      </c>
      <c r="BH127" s="143">
        <f t="shared" si="27"/>
        <v>0</v>
      </c>
      <c r="BI127" s="143">
        <f t="shared" si="28"/>
        <v>0</v>
      </c>
      <c r="BJ127" s="16" t="s">
        <v>80</v>
      </c>
      <c r="BK127" s="143">
        <f t="shared" si="29"/>
        <v>0</v>
      </c>
      <c r="BL127" s="16" t="s">
        <v>166</v>
      </c>
      <c r="BM127" s="142" t="s">
        <v>693</v>
      </c>
    </row>
    <row r="128" spans="2:65" s="1" customFormat="1" ht="16.5" customHeight="1">
      <c r="B128" s="130"/>
      <c r="C128" s="131" t="s">
        <v>485</v>
      </c>
      <c r="D128" s="131" t="s">
        <v>161</v>
      </c>
      <c r="E128" s="132" t="s">
        <v>1308</v>
      </c>
      <c r="F128" s="133" t="s">
        <v>1309</v>
      </c>
      <c r="G128" s="134" t="s">
        <v>1154</v>
      </c>
      <c r="H128" s="135">
        <v>1</v>
      </c>
      <c r="I128" s="136"/>
      <c r="J128" s="137">
        <f t="shared" si="20"/>
        <v>0</v>
      </c>
      <c r="K128" s="133" t="s">
        <v>3</v>
      </c>
      <c r="L128" s="31"/>
      <c r="M128" s="138" t="s">
        <v>3</v>
      </c>
      <c r="N128" s="139" t="s">
        <v>43</v>
      </c>
      <c r="P128" s="140">
        <f t="shared" si="21"/>
        <v>0</v>
      </c>
      <c r="Q128" s="140">
        <v>0</v>
      </c>
      <c r="R128" s="140">
        <f t="shared" si="22"/>
        <v>0</v>
      </c>
      <c r="S128" s="140">
        <v>0</v>
      </c>
      <c r="T128" s="141">
        <f t="shared" si="23"/>
        <v>0</v>
      </c>
      <c r="AR128" s="142" t="s">
        <v>166</v>
      </c>
      <c r="AT128" s="142" t="s">
        <v>161</v>
      </c>
      <c r="AU128" s="142" t="s">
        <v>80</v>
      </c>
      <c r="AY128" s="16" t="s">
        <v>157</v>
      </c>
      <c r="BE128" s="143">
        <f t="shared" si="24"/>
        <v>0</v>
      </c>
      <c r="BF128" s="143">
        <f t="shared" si="25"/>
        <v>0</v>
      </c>
      <c r="BG128" s="143">
        <f t="shared" si="26"/>
        <v>0</v>
      </c>
      <c r="BH128" s="143">
        <f t="shared" si="27"/>
        <v>0</v>
      </c>
      <c r="BI128" s="143">
        <f t="shared" si="28"/>
        <v>0</v>
      </c>
      <c r="BJ128" s="16" t="s">
        <v>80</v>
      </c>
      <c r="BK128" s="143">
        <f t="shared" si="29"/>
        <v>0</v>
      </c>
      <c r="BL128" s="16" t="s">
        <v>166</v>
      </c>
      <c r="BM128" s="142" t="s">
        <v>703</v>
      </c>
    </row>
    <row r="129" spans="2:65" s="1" customFormat="1" ht="16.5" customHeight="1">
      <c r="B129" s="130"/>
      <c r="C129" s="131" t="s">
        <v>492</v>
      </c>
      <c r="D129" s="131" t="s">
        <v>161</v>
      </c>
      <c r="E129" s="132" t="s">
        <v>1310</v>
      </c>
      <c r="F129" s="133" t="s">
        <v>1311</v>
      </c>
      <c r="G129" s="134" t="s">
        <v>1147</v>
      </c>
      <c r="H129" s="135">
        <v>1</v>
      </c>
      <c r="I129" s="136"/>
      <c r="J129" s="137">
        <f t="shared" si="20"/>
        <v>0</v>
      </c>
      <c r="K129" s="133" t="s">
        <v>3</v>
      </c>
      <c r="L129" s="31"/>
      <c r="M129" s="138" t="s">
        <v>3</v>
      </c>
      <c r="N129" s="139" t="s">
        <v>43</v>
      </c>
      <c r="P129" s="140">
        <f t="shared" si="21"/>
        <v>0</v>
      </c>
      <c r="Q129" s="140">
        <v>0</v>
      </c>
      <c r="R129" s="140">
        <f t="shared" si="22"/>
        <v>0</v>
      </c>
      <c r="S129" s="140">
        <v>0</v>
      </c>
      <c r="T129" s="141">
        <f t="shared" si="23"/>
        <v>0</v>
      </c>
      <c r="AR129" s="142" t="s">
        <v>166</v>
      </c>
      <c r="AT129" s="142" t="s">
        <v>161</v>
      </c>
      <c r="AU129" s="142" t="s">
        <v>80</v>
      </c>
      <c r="AY129" s="16" t="s">
        <v>157</v>
      </c>
      <c r="BE129" s="143">
        <f t="shared" si="24"/>
        <v>0</v>
      </c>
      <c r="BF129" s="143">
        <f t="shared" si="25"/>
        <v>0</v>
      </c>
      <c r="BG129" s="143">
        <f t="shared" si="26"/>
        <v>0</v>
      </c>
      <c r="BH129" s="143">
        <f t="shared" si="27"/>
        <v>0</v>
      </c>
      <c r="BI129" s="143">
        <f t="shared" si="28"/>
        <v>0</v>
      </c>
      <c r="BJ129" s="16" t="s">
        <v>80</v>
      </c>
      <c r="BK129" s="143">
        <f t="shared" si="29"/>
        <v>0</v>
      </c>
      <c r="BL129" s="16" t="s">
        <v>166</v>
      </c>
      <c r="BM129" s="142" t="s">
        <v>715</v>
      </c>
    </row>
    <row r="130" spans="2:65" s="1" customFormat="1" ht="55.5" customHeight="1">
      <c r="B130" s="130"/>
      <c r="C130" s="131" t="s">
        <v>498</v>
      </c>
      <c r="D130" s="131" t="s">
        <v>161</v>
      </c>
      <c r="E130" s="132" t="s">
        <v>1371</v>
      </c>
      <c r="F130" s="133" t="s">
        <v>1241</v>
      </c>
      <c r="G130" s="134" t="s">
        <v>1154</v>
      </c>
      <c r="H130" s="135">
        <v>1</v>
      </c>
      <c r="I130" s="136"/>
      <c r="J130" s="137">
        <f t="shared" si="20"/>
        <v>0</v>
      </c>
      <c r="K130" s="133" t="s">
        <v>3</v>
      </c>
      <c r="L130" s="31"/>
      <c r="M130" s="138" t="s">
        <v>3</v>
      </c>
      <c r="N130" s="139" t="s">
        <v>43</v>
      </c>
      <c r="P130" s="140">
        <f t="shared" si="21"/>
        <v>0</v>
      </c>
      <c r="Q130" s="140">
        <v>0</v>
      </c>
      <c r="R130" s="140">
        <f t="shared" si="22"/>
        <v>0</v>
      </c>
      <c r="S130" s="140">
        <v>0</v>
      </c>
      <c r="T130" s="141">
        <f t="shared" si="23"/>
        <v>0</v>
      </c>
      <c r="AR130" s="142" t="s">
        <v>166</v>
      </c>
      <c r="AT130" s="142" t="s">
        <v>161</v>
      </c>
      <c r="AU130" s="142" t="s">
        <v>80</v>
      </c>
      <c r="AY130" s="16" t="s">
        <v>157</v>
      </c>
      <c r="BE130" s="143">
        <f t="shared" si="24"/>
        <v>0</v>
      </c>
      <c r="BF130" s="143">
        <f t="shared" si="25"/>
        <v>0</v>
      </c>
      <c r="BG130" s="143">
        <f t="shared" si="26"/>
        <v>0</v>
      </c>
      <c r="BH130" s="143">
        <f t="shared" si="27"/>
        <v>0</v>
      </c>
      <c r="BI130" s="143">
        <f t="shared" si="28"/>
        <v>0</v>
      </c>
      <c r="BJ130" s="16" t="s">
        <v>80</v>
      </c>
      <c r="BK130" s="143">
        <f t="shared" si="29"/>
        <v>0</v>
      </c>
      <c r="BL130" s="16" t="s">
        <v>166</v>
      </c>
      <c r="BM130" s="142" t="s">
        <v>726</v>
      </c>
    </row>
    <row r="131" spans="2:65" s="1" customFormat="1" ht="16.5" customHeight="1">
      <c r="B131" s="130"/>
      <c r="C131" s="131" t="s">
        <v>503</v>
      </c>
      <c r="D131" s="131" t="s">
        <v>161</v>
      </c>
      <c r="E131" s="132" t="s">
        <v>1242</v>
      </c>
      <c r="F131" s="133" t="s">
        <v>1243</v>
      </c>
      <c r="G131" s="134" t="s">
        <v>1154</v>
      </c>
      <c r="H131" s="135">
        <v>1</v>
      </c>
      <c r="I131" s="136"/>
      <c r="J131" s="137">
        <f t="shared" si="20"/>
        <v>0</v>
      </c>
      <c r="K131" s="133" t="s">
        <v>3</v>
      </c>
      <c r="L131" s="31"/>
      <c r="M131" s="138" t="s">
        <v>3</v>
      </c>
      <c r="N131" s="139" t="s">
        <v>43</v>
      </c>
      <c r="P131" s="140">
        <f t="shared" si="21"/>
        <v>0</v>
      </c>
      <c r="Q131" s="140">
        <v>0</v>
      </c>
      <c r="R131" s="140">
        <f t="shared" si="22"/>
        <v>0</v>
      </c>
      <c r="S131" s="140">
        <v>0</v>
      </c>
      <c r="T131" s="141">
        <f t="shared" si="23"/>
        <v>0</v>
      </c>
      <c r="AR131" s="142" t="s">
        <v>166</v>
      </c>
      <c r="AT131" s="142" t="s">
        <v>161</v>
      </c>
      <c r="AU131" s="142" t="s">
        <v>80</v>
      </c>
      <c r="AY131" s="16" t="s">
        <v>157</v>
      </c>
      <c r="BE131" s="143">
        <f t="shared" si="24"/>
        <v>0</v>
      </c>
      <c r="BF131" s="143">
        <f t="shared" si="25"/>
        <v>0</v>
      </c>
      <c r="BG131" s="143">
        <f t="shared" si="26"/>
        <v>0</v>
      </c>
      <c r="BH131" s="143">
        <f t="shared" si="27"/>
        <v>0</v>
      </c>
      <c r="BI131" s="143">
        <f t="shared" si="28"/>
        <v>0</v>
      </c>
      <c r="BJ131" s="16" t="s">
        <v>80</v>
      </c>
      <c r="BK131" s="143">
        <f t="shared" si="29"/>
        <v>0</v>
      </c>
      <c r="BL131" s="16" t="s">
        <v>166</v>
      </c>
      <c r="BM131" s="142" t="s">
        <v>736</v>
      </c>
    </row>
    <row r="132" spans="2:65" s="1" customFormat="1" ht="16.5" customHeight="1">
      <c r="B132" s="130"/>
      <c r="C132" s="131" t="s">
        <v>509</v>
      </c>
      <c r="D132" s="131" t="s">
        <v>161</v>
      </c>
      <c r="E132" s="132" t="s">
        <v>1321</v>
      </c>
      <c r="F132" s="133" t="s">
        <v>1245</v>
      </c>
      <c r="G132" s="134" t="s">
        <v>1147</v>
      </c>
      <c r="H132" s="135">
        <v>1</v>
      </c>
      <c r="I132" s="136"/>
      <c r="J132" s="137">
        <f t="shared" si="20"/>
        <v>0</v>
      </c>
      <c r="K132" s="133" t="s">
        <v>3</v>
      </c>
      <c r="L132" s="31"/>
      <c r="M132" s="138" t="s">
        <v>3</v>
      </c>
      <c r="N132" s="139" t="s">
        <v>43</v>
      </c>
      <c r="P132" s="140">
        <f t="shared" si="21"/>
        <v>0</v>
      </c>
      <c r="Q132" s="140">
        <v>0</v>
      </c>
      <c r="R132" s="140">
        <f t="shared" si="22"/>
        <v>0</v>
      </c>
      <c r="S132" s="140">
        <v>0</v>
      </c>
      <c r="T132" s="141">
        <f t="shared" si="23"/>
        <v>0</v>
      </c>
      <c r="AR132" s="142" t="s">
        <v>166</v>
      </c>
      <c r="AT132" s="142" t="s">
        <v>161</v>
      </c>
      <c r="AU132" s="142" t="s">
        <v>80</v>
      </c>
      <c r="AY132" s="16" t="s">
        <v>157</v>
      </c>
      <c r="BE132" s="143">
        <f t="shared" si="24"/>
        <v>0</v>
      </c>
      <c r="BF132" s="143">
        <f t="shared" si="25"/>
        <v>0</v>
      </c>
      <c r="BG132" s="143">
        <f t="shared" si="26"/>
        <v>0</v>
      </c>
      <c r="BH132" s="143">
        <f t="shared" si="27"/>
        <v>0</v>
      </c>
      <c r="BI132" s="143">
        <f t="shared" si="28"/>
        <v>0</v>
      </c>
      <c r="BJ132" s="16" t="s">
        <v>80</v>
      </c>
      <c r="BK132" s="143">
        <f t="shared" si="29"/>
        <v>0</v>
      </c>
      <c r="BL132" s="16" t="s">
        <v>166</v>
      </c>
      <c r="BM132" s="142" t="s">
        <v>747</v>
      </c>
    </row>
    <row r="133" spans="2:65" s="1" customFormat="1" ht="16.5" customHeight="1">
      <c r="B133" s="130"/>
      <c r="C133" s="131" t="s">
        <v>515</v>
      </c>
      <c r="D133" s="131" t="s">
        <v>161</v>
      </c>
      <c r="E133" s="132" t="s">
        <v>1322</v>
      </c>
      <c r="F133" s="133" t="s">
        <v>1247</v>
      </c>
      <c r="G133" s="134" t="s">
        <v>1147</v>
      </c>
      <c r="H133" s="135">
        <v>1</v>
      </c>
      <c r="I133" s="136"/>
      <c r="J133" s="137">
        <f t="shared" si="20"/>
        <v>0</v>
      </c>
      <c r="K133" s="133" t="s">
        <v>3</v>
      </c>
      <c r="L133" s="31"/>
      <c r="M133" s="138" t="s">
        <v>3</v>
      </c>
      <c r="N133" s="139" t="s">
        <v>43</v>
      </c>
      <c r="P133" s="140">
        <f t="shared" si="21"/>
        <v>0</v>
      </c>
      <c r="Q133" s="140">
        <v>0</v>
      </c>
      <c r="R133" s="140">
        <f t="shared" si="22"/>
        <v>0</v>
      </c>
      <c r="S133" s="140">
        <v>0</v>
      </c>
      <c r="T133" s="141">
        <f t="shared" si="23"/>
        <v>0</v>
      </c>
      <c r="AR133" s="142" t="s">
        <v>166</v>
      </c>
      <c r="AT133" s="142" t="s">
        <v>161</v>
      </c>
      <c r="AU133" s="142" t="s">
        <v>80</v>
      </c>
      <c r="AY133" s="16" t="s">
        <v>157</v>
      </c>
      <c r="BE133" s="143">
        <f t="shared" si="24"/>
        <v>0</v>
      </c>
      <c r="BF133" s="143">
        <f t="shared" si="25"/>
        <v>0</v>
      </c>
      <c r="BG133" s="143">
        <f t="shared" si="26"/>
        <v>0</v>
      </c>
      <c r="BH133" s="143">
        <f t="shared" si="27"/>
        <v>0</v>
      </c>
      <c r="BI133" s="143">
        <f t="shared" si="28"/>
        <v>0</v>
      </c>
      <c r="BJ133" s="16" t="s">
        <v>80</v>
      </c>
      <c r="BK133" s="143">
        <f t="shared" si="29"/>
        <v>0</v>
      </c>
      <c r="BL133" s="16" t="s">
        <v>166</v>
      </c>
      <c r="BM133" s="142" t="s">
        <v>759</v>
      </c>
    </row>
    <row r="134" spans="2:65" s="1" customFormat="1" ht="16.5" customHeight="1">
      <c r="B134" s="130"/>
      <c r="C134" s="131" t="s">
        <v>520</v>
      </c>
      <c r="D134" s="131" t="s">
        <v>161</v>
      </c>
      <c r="E134" s="132" t="s">
        <v>1323</v>
      </c>
      <c r="F134" s="133" t="s">
        <v>1324</v>
      </c>
      <c r="G134" s="134" t="s">
        <v>1147</v>
      </c>
      <c r="H134" s="135">
        <v>1</v>
      </c>
      <c r="I134" s="136"/>
      <c r="J134" s="137">
        <f t="shared" si="20"/>
        <v>0</v>
      </c>
      <c r="K134" s="133" t="s">
        <v>3</v>
      </c>
      <c r="L134" s="31"/>
      <c r="M134" s="180" t="s">
        <v>3</v>
      </c>
      <c r="N134" s="181" t="s">
        <v>43</v>
      </c>
      <c r="O134" s="178"/>
      <c r="P134" s="182">
        <f t="shared" si="21"/>
        <v>0</v>
      </c>
      <c r="Q134" s="182">
        <v>0</v>
      </c>
      <c r="R134" s="182">
        <f t="shared" si="22"/>
        <v>0</v>
      </c>
      <c r="S134" s="182">
        <v>0</v>
      </c>
      <c r="T134" s="183">
        <f t="shared" si="23"/>
        <v>0</v>
      </c>
      <c r="AR134" s="142" t="s">
        <v>166</v>
      </c>
      <c r="AT134" s="142" t="s">
        <v>161</v>
      </c>
      <c r="AU134" s="142" t="s">
        <v>80</v>
      </c>
      <c r="AY134" s="16" t="s">
        <v>157</v>
      </c>
      <c r="BE134" s="143">
        <f t="shared" si="24"/>
        <v>0</v>
      </c>
      <c r="BF134" s="143">
        <f t="shared" si="25"/>
        <v>0</v>
      </c>
      <c r="BG134" s="143">
        <f t="shared" si="26"/>
        <v>0</v>
      </c>
      <c r="BH134" s="143">
        <f t="shared" si="27"/>
        <v>0</v>
      </c>
      <c r="BI134" s="143">
        <f t="shared" si="28"/>
        <v>0</v>
      </c>
      <c r="BJ134" s="16" t="s">
        <v>80</v>
      </c>
      <c r="BK134" s="143">
        <f t="shared" si="29"/>
        <v>0</v>
      </c>
      <c r="BL134" s="16" t="s">
        <v>166</v>
      </c>
      <c r="BM134" s="142" t="s">
        <v>769</v>
      </c>
    </row>
    <row r="135" spans="2:65" s="1" customFormat="1" ht="6.95" customHeight="1"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31"/>
    </row>
  </sheetData>
  <autoFilter ref="C85:K134" xr:uid="{00000000-0009-0000-0000-000006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104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ht="12" customHeight="1">
      <c r="B8" s="19"/>
      <c r="D8" s="26" t="s">
        <v>130</v>
      </c>
      <c r="L8" s="19"/>
    </row>
    <row r="9" spans="2:46" s="1" customFormat="1" ht="16.5" customHeight="1">
      <c r="B9" s="31"/>
      <c r="E9" s="315" t="s">
        <v>1138</v>
      </c>
      <c r="F9" s="317"/>
      <c r="G9" s="317"/>
      <c r="H9" s="317"/>
      <c r="L9" s="31"/>
    </row>
    <row r="10" spans="2:46" s="1" customFormat="1" ht="12" customHeight="1">
      <c r="B10" s="31"/>
      <c r="D10" s="26" t="s">
        <v>1139</v>
      </c>
      <c r="L10" s="31"/>
    </row>
    <row r="11" spans="2:46" s="1" customFormat="1" ht="16.5" customHeight="1">
      <c r="B11" s="31"/>
      <c r="E11" s="278" t="s">
        <v>1372</v>
      </c>
      <c r="F11" s="317"/>
      <c r="G11" s="317"/>
      <c r="H11" s="31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15. 5. 2024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28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8" t="str">
        <f>'Rekapitulace stavby'!E14</f>
        <v>Vyplň údaj</v>
      </c>
      <c r="F20" s="284"/>
      <c r="G20" s="284"/>
      <c r="H20" s="284"/>
      <c r="I20" s="26" t="s">
        <v>28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28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26</v>
      </c>
      <c r="J25" s="24" t="s">
        <v>34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3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47.25" customHeight="1">
      <c r="B29" s="90"/>
      <c r="E29" s="289" t="s">
        <v>37</v>
      </c>
      <c r="F29" s="289"/>
      <c r="G29" s="289"/>
      <c r="H29" s="289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ROUND(J86,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5" customHeight="1">
      <c r="B35" s="31"/>
      <c r="D35" s="51" t="s">
        <v>42</v>
      </c>
      <c r="E35" s="26" t="s">
        <v>43</v>
      </c>
      <c r="F35" s="82">
        <f>ROUND((SUM(BE86:BE134)),  2)</f>
        <v>0</v>
      </c>
      <c r="I35" s="92">
        <v>0.21</v>
      </c>
      <c r="J35" s="82">
        <f>ROUND(((SUM(BE86:BE134))*I35),  2)</f>
        <v>0</v>
      </c>
      <c r="L35" s="31"/>
    </row>
    <row r="36" spans="2:12" s="1" customFormat="1" ht="14.45" customHeight="1">
      <c r="B36" s="31"/>
      <c r="E36" s="26" t="s">
        <v>44</v>
      </c>
      <c r="F36" s="82">
        <f>ROUND((SUM(BF86:BF134)),  2)</f>
        <v>0</v>
      </c>
      <c r="I36" s="92">
        <v>0.12</v>
      </c>
      <c r="J36" s="82">
        <f>ROUND(((SUM(BF86:BF134))*I36),  2)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ROUND((SUM(BG86:BG134)),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46</v>
      </c>
      <c r="F38" s="82">
        <f>ROUND((SUM(BH86:BH134)),  2)</f>
        <v>0</v>
      </c>
      <c r="I38" s="92">
        <v>0.12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47</v>
      </c>
      <c r="F39" s="82">
        <f>ROUND((SUM(BI86:BI134)),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132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5" t="str">
        <f>E7</f>
        <v>Rekonstrukce venkovního bazénu</v>
      </c>
      <c r="F50" s="316"/>
      <c r="G50" s="316"/>
      <c r="H50" s="316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5" t="s">
        <v>1138</v>
      </c>
      <c r="F52" s="317"/>
      <c r="G52" s="317"/>
      <c r="H52" s="317"/>
      <c r="L52" s="31"/>
    </row>
    <row r="53" spans="2:47" s="1" customFormat="1" ht="12" customHeight="1">
      <c r="B53" s="31"/>
      <c r="C53" s="26" t="s">
        <v>1139</v>
      </c>
      <c r="L53" s="31"/>
    </row>
    <row r="54" spans="2:47" s="1" customFormat="1" ht="16.5" customHeight="1">
      <c r="B54" s="31"/>
      <c r="E54" s="278" t="str">
        <f>E11</f>
        <v>04.4 - Vířivka č. 2, Technologie</v>
      </c>
      <c r="F54" s="317"/>
      <c r="G54" s="317"/>
      <c r="H54" s="317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Jičín</v>
      </c>
      <c r="I56" s="26" t="s">
        <v>23</v>
      </c>
      <c r="J56" s="48" t="str">
        <f>IF(J14="","",J14)</f>
        <v>15. 5. 2024</v>
      </c>
      <c r="L56" s="31"/>
    </row>
    <row r="57" spans="2:47" s="1" customFormat="1" ht="6.95" customHeight="1">
      <c r="B57" s="31"/>
      <c r="L57" s="31"/>
    </row>
    <row r="58" spans="2:47" s="1" customFormat="1" ht="15.2" customHeight="1">
      <c r="B58" s="31"/>
      <c r="C58" s="26" t="s">
        <v>25</v>
      </c>
      <c r="F58" s="24" t="str">
        <f>E17</f>
        <v xml:space="preserve"> </v>
      </c>
      <c r="I58" s="26" t="s">
        <v>31</v>
      </c>
      <c r="J58" s="29" t="str">
        <f>E23</f>
        <v xml:space="preserve"> </v>
      </c>
      <c r="L58" s="31"/>
    </row>
    <row r="59" spans="2:47" s="1" customFormat="1" ht="15.2" customHeight="1">
      <c r="B59" s="31"/>
      <c r="C59" s="26" t="s">
        <v>29</v>
      </c>
      <c r="F59" s="24" t="str">
        <f>IF(E20="","",E20)</f>
        <v>Vyplň údaj</v>
      </c>
      <c r="I59" s="26" t="s">
        <v>33</v>
      </c>
      <c r="J59" s="29" t="str">
        <f>E26</f>
        <v>MP Pro s.r.o.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133</v>
      </c>
      <c r="D61" s="93"/>
      <c r="E61" s="93"/>
      <c r="F61" s="93"/>
      <c r="G61" s="93"/>
      <c r="H61" s="93"/>
      <c r="I61" s="93"/>
      <c r="J61" s="100" t="s">
        <v>134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70</v>
      </c>
      <c r="J63" s="62">
        <f>J86</f>
        <v>0</v>
      </c>
      <c r="L63" s="31"/>
      <c r="AU63" s="16" t="s">
        <v>135</v>
      </c>
    </row>
    <row r="64" spans="2:47" s="8" customFormat="1" ht="24.95" customHeight="1">
      <c r="B64" s="102"/>
      <c r="D64" s="103" t="s">
        <v>1326</v>
      </c>
      <c r="E64" s="104"/>
      <c r="F64" s="104"/>
      <c r="G64" s="104"/>
      <c r="H64" s="104"/>
      <c r="I64" s="104"/>
      <c r="J64" s="105">
        <f>J108</f>
        <v>0</v>
      </c>
      <c r="L64" s="102"/>
    </row>
    <row r="65" spans="2:12" s="1" customFormat="1" ht="21.75" customHeight="1">
      <c r="B65" s="31"/>
      <c r="L65" s="31"/>
    </row>
    <row r="66" spans="2:12" s="1" customFormat="1" ht="6.95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4.95" customHeight="1">
      <c r="B71" s="31"/>
      <c r="C71" s="20" t="s">
        <v>142</v>
      </c>
      <c r="L71" s="31"/>
    </row>
    <row r="72" spans="2:12" s="1" customFormat="1" ht="6.95" customHeight="1">
      <c r="B72" s="31"/>
      <c r="L72" s="31"/>
    </row>
    <row r="73" spans="2:12" s="1" customFormat="1" ht="12" customHeight="1">
      <c r="B73" s="31"/>
      <c r="C73" s="26" t="s">
        <v>17</v>
      </c>
      <c r="L73" s="31"/>
    </row>
    <row r="74" spans="2:12" s="1" customFormat="1" ht="16.5" customHeight="1">
      <c r="B74" s="31"/>
      <c r="E74" s="315" t="str">
        <f>E7</f>
        <v>Rekonstrukce venkovního bazénu</v>
      </c>
      <c r="F74" s="316"/>
      <c r="G74" s="316"/>
      <c r="H74" s="316"/>
      <c r="L74" s="31"/>
    </row>
    <row r="75" spans="2:12" ht="12" customHeight="1">
      <c r="B75" s="19"/>
      <c r="C75" s="26" t="s">
        <v>130</v>
      </c>
      <c r="L75" s="19"/>
    </row>
    <row r="76" spans="2:12" s="1" customFormat="1" ht="16.5" customHeight="1">
      <c r="B76" s="31"/>
      <c r="E76" s="315" t="s">
        <v>1138</v>
      </c>
      <c r="F76" s="317"/>
      <c r="G76" s="317"/>
      <c r="H76" s="317"/>
      <c r="L76" s="31"/>
    </row>
    <row r="77" spans="2:12" s="1" customFormat="1" ht="12" customHeight="1">
      <c r="B77" s="31"/>
      <c r="C77" s="26" t="s">
        <v>1139</v>
      </c>
      <c r="L77" s="31"/>
    </row>
    <row r="78" spans="2:12" s="1" customFormat="1" ht="16.5" customHeight="1">
      <c r="B78" s="31"/>
      <c r="E78" s="278" t="str">
        <f>E11</f>
        <v>04.4 - Vířivka č. 2, Technologie</v>
      </c>
      <c r="F78" s="317"/>
      <c r="G78" s="317"/>
      <c r="H78" s="317"/>
      <c r="L78" s="31"/>
    </row>
    <row r="79" spans="2:12" s="1" customFormat="1" ht="6.95" customHeight="1">
      <c r="B79" s="31"/>
      <c r="L79" s="31"/>
    </row>
    <row r="80" spans="2:12" s="1" customFormat="1" ht="12" customHeight="1">
      <c r="B80" s="31"/>
      <c r="C80" s="26" t="s">
        <v>21</v>
      </c>
      <c r="F80" s="24" t="str">
        <f>F14</f>
        <v>Nový Jičín</v>
      </c>
      <c r="I80" s="26" t="s">
        <v>23</v>
      </c>
      <c r="J80" s="48" t="str">
        <f>IF(J14="","",J14)</f>
        <v>15. 5. 2024</v>
      </c>
      <c r="L80" s="31"/>
    </row>
    <row r="81" spans="2:65" s="1" customFormat="1" ht="6.95" customHeight="1">
      <c r="B81" s="31"/>
      <c r="L81" s="31"/>
    </row>
    <row r="82" spans="2:65" s="1" customFormat="1" ht="15.2" customHeight="1">
      <c r="B82" s="31"/>
      <c r="C82" s="26" t="s">
        <v>25</v>
      </c>
      <c r="F82" s="24" t="str">
        <f>E17</f>
        <v xml:space="preserve"> </v>
      </c>
      <c r="I82" s="26" t="s">
        <v>31</v>
      </c>
      <c r="J82" s="29" t="str">
        <f>E23</f>
        <v xml:space="preserve"> </v>
      </c>
      <c r="L82" s="31"/>
    </row>
    <row r="83" spans="2:65" s="1" customFormat="1" ht="15.2" customHeight="1">
      <c r="B83" s="31"/>
      <c r="C83" s="26" t="s">
        <v>29</v>
      </c>
      <c r="F83" s="24" t="str">
        <f>IF(E20="","",E20)</f>
        <v>Vyplň údaj</v>
      </c>
      <c r="I83" s="26" t="s">
        <v>33</v>
      </c>
      <c r="J83" s="29" t="str">
        <f>E26</f>
        <v>MP Pro s.r.o.</v>
      </c>
      <c r="L83" s="31"/>
    </row>
    <row r="84" spans="2:65" s="1" customFormat="1" ht="10.35" customHeight="1">
      <c r="B84" s="31"/>
      <c r="L84" s="31"/>
    </row>
    <row r="85" spans="2:65" s="10" customFormat="1" ht="29.25" customHeight="1">
      <c r="B85" s="110"/>
      <c r="C85" s="111" t="s">
        <v>143</v>
      </c>
      <c r="D85" s="112" t="s">
        <v>57</v>
      </c>
      <c r="E85" s="112" t="s">
        <v>53</v>
      </c>
      <c r="F85" s="112" t="s">
        <v>54</v>
      </c>
      <c r="G85" s="112" t="s">
        <v>144</v>
      </c>
      <c r="H85" s="112" t="s">
        <v>145</v>
      </c>
      <c r="I85" s="112" t="s">
        <v>146</v>
      </c>
      <c r="J85" s="112" t="s">
        <v>134</v>
      </c>
      <c r="K85" s="113" t="s">
        <v>147</v>
      </c>
      <c r="L85" s="110"/>
      <c r="M85" s="55" t="s">
        <v>3</v>
      </c>
      <c r="N85" s="56" t="s">
        <v>42</v>
      </c>
      <c r="O85" s="56" t="s">
        <v>148</v>
      </c>
      <c r="P85" s="56" t="s">
        <v>149</v>
      </c>
      <c r="Q85" s="56" t="s">
        <v>150</v>
      </c>
      <c r="R85" s="56" t="s">
        <v>151</v>
      </c>
      <c r="S85" s="56" t="s">
        <v>152</v>
      </c>
      <c r="T85" s="57" t="s">
        <v>153</v>
      </c>
    </row>
    <row r="86" spans="2:65" s="1" customFormat="1" ht="22.9" customHeight="1">
      <c r="B86" s="31"/>
      <c r="C86" s="60" t="s">
        <v>154</v>
      </c>
      <c r="J86" s="114">
        <f>BK86</f>
        <v>0</v>
      </c>
      <c r="L86" s="31"/>
      <c r="M86" s="58"/>
      <c r="N86" s="49"/>
      <c r="O86" s="49"/>
      <c r="P86" s="115">
        <f>P87+SUM(P88:P108)</f>
        <v>0</v>
      </c>
      <c r="Q86" s="49"/>
      <c r="R86" s="115">
        <f>R87+SUM(R88:R108)</f>
        <v>0</v>
      </c>
      <c r="S86" s="49"/>
      <c r="T86" s="116">
        <f>T87+SUM(T88:T108)</f>
        <v>0</v>
      </c>
      <c r="AT86" s="16" t="s">
        <v>71</v>
      </c>
      <c r="AU86" s="16" t="s">
        <v>135</v>
      </c>
      <c r="BK86" s="117">
        <f>BK87+SUM(BK88:BK108)</f>
        <v>0</v>
      </c>
    </row>
    <row r="87" spans="2:65" s="1" customFormat="1" ht="16.5" customHeight="1">
      <c r="B87" s="130"/>
      <c r="C87" s="131" t="s">
        <v>80</v>
      </c>
      <c r="D87" s="131" t="s">
        <v>161</v>
      </c>
      <c r="E87" s="132" t="s">
        <v>1327</v>
      </c>
      <c r="F87" s="133" t="s">
        <v>1146</v>
      </c>
      <c r="G87" s="134" t="s">
        <v>1147</v>
      </c>
      <c r="H87" s="135">
        <v>1</v>
      </c>
      <c r="I87" s="136"/>
      <c r="J87" s="137">
        <f t="shared" ref="J87:J107" si="0">ROUND(I87*H87,2)</f>
        <v>0</v>
      </c>
      <c r="K87" s="133" t="s">
        <v>3</v>
      </c>
      <c r="L87" s="31"/>
      <c r="M87" s="138" t="s">
        <v>3</v>
      </c>
      <c r="N87" s="139" t="s">
        <v>43</v>
      </c>
      <c r="P87" s="140">
        <f t="shared" ref="P87:P107" si="1">O87*H87</f>
        <v>0</v>
      </c>
      <c r="Q87" s="140">
        <v>0</v>
      </c>
      <c r="R87" s="140">
        <f t="shared" ref="R87:R107" si="2">Q87*H87</f>
        <v>0</v>
      </c>
      <c r="S87" s="140">
        <v>0</v>
      </c>
      <c r="T87" s="141">
        <f t="shared" ref="T87:T107" si="3">S87*H87</f>
        <v>0</v>
      </c>
      <c r="AR87" s="142" t="s">
        <v>166</v>
      </c>
      <c r="AT87" s="142" t="s">
        <v>161</v>
      </c>
      <c r="AU87" s="142" t="s">
        <v>72</v>
      </c>
      <c r="AY87" s="16" t="s">
        <v>157</v>
      </c>
      <c r="BE87" s="143">
        <f t="shared" ref="BE87:BE107" si="4">IF(N87="základní",J87,0)</f>
        <v>0</v>
      </c>
      <c r="BF87" s="143">
        <f t="shared" ref="BF87:BF107" si="5">IF(N87="snížená",J87,0)</f>
        <v>0</v>
      </c>
      <c r="BG87" s="143">
        <f t="shared" ref="BG87:BG107" si="6">IF(N87="zákl. přenesená",J87,0)</f>
        <v>0</v>
      </c>
      <c r="BH87" s="143">
        <f t="shared" ref="BH87:BH107" si="7">IF(N87="sníž. přenesená",J87,0)</f>
        <v>0</v>
      </c>
      <c r="BI87" s="143">
        <f t="shared" ref="BI87:BI107" si="8">IF(N87="nulová",J87,0)</f>
        <v>0</v>
      </c>
      <c r="BJ87" s="16" t="s">
        <v>80</v>
      </c>
      <c r="BK87" s="143">
        <f t="shared" ref="BK87:BK107" si="9">ROUND(I87*H87,2)</f>
        <v>0</v>
      </c>
      <c r="BL87" s="16" t="s">
        <v>166</v>
      </c>
      <c r="BM87" s="142" t="s">
        <v>82</v>
      </c>
    </row>
    <row r="88" spans="2:65" s="1" customFormat="1" ht="21.75" customHeight="1">
      <c r="B88" s="130"/>
      <c r="C88" s="131" t="s">
        <v>82</v>
      </c>
      <c r="D88" s="131" t="s">
        <v>161</v>
      </c>
      <c r="E88" s="132" t="s">
        <v>1328</v>
      </c>
      <c r="F88" s="133" t="s">
        <v>1329</v>
      </c>
      <c r="G88" s="134" t="s">
        <v>1147</v>
      </c>
      <c r="H88" s="135">
        <v>1</v>
      </c>
      <c r="I88" s="136"/>
      <c r="J88" s="137">
        <f t="shared" si="0"/>
        <v>0</v>
      </c>
      <c r="K88" s="133" t="s">
        <v>3</v>
      </c>
      <c r="L88" s="31"/>
      <c r="M88" s="138" t="s">
        <v>3</v>
      </c>
      <c r="N88" s="139" t="s">
        <v>43</v>
      </c>
      <c r="P88" s="140">
        <f t="shared" si="1"/>
        <v>0</v>
      </c>
      <c r="Q88" s="140">
        <v>0</v>
      </c>
      <c r="R88" s="140">
        <f t="shared" si="2"/>
        <v>0</v>
      </c>
      <c r="S88" s="140">
        <v>0</v>
      </c>
      <c r="T88" s="141">
        <f t="shared" si="3"/>
        <v>0</v>
      </c>
      <c r="AR88" s="142" t="s">
        <v>166</v>
      </c>
      <c r="AT88" s="142" t="s">
        <v>161</v>
      </c>
      <c r="AU88" s="142" t="s">
        <v>72</v>
      </c>
      <c r="AY88" s="16" t="s">
        <v>157</v>
      </c>
      <c r="BE88" s="143">
        <f t="shared" si="4"/>
        <v>0</v>
      </c>
      <c r="BF88" s="143">
        <f t="shared" si="5"/>
        <v>0</v>
      </c>
      <c r="BG88" s="143">
        <f t="shared" si="6"/>
        <v>0</v>
      </c>
      <c r="BH88" s="143">
        <f t="shared" si="7"/>
        <v>0</v>
      </c>
      <c r="BI88" s="143">
        <f t="shared" si="8"/>
        <v>0</v>
      </c>
      <c r="BJ88" s="16" t="s">
        <v>80</v>
      </c>
      <c r="BK88" s="143">
        <f t="shared" si="9"/>
        <v>0</v>
      </c>
      <c r="BL88" s="16" t="s">
        <v>166</v>
      </c>
      <c r="BM88" s="142" t="s">
        <v>166</v>
      </c>
    </row>
    <row r="89" spans="2:65" s="1" customFormat="1" ht="16.5" customHeight="1">
      <c r="B89" s="130"/>
      <c r="C89" s="131" t="s">
        <v>174</v>
      </c>
      <c r="D89" s="131" t="s">
        <v>161</v>
      </c>
      <c r="E89" s="132" t="s">
        <v>1330</v>
      </c>
      <c r="F89" s="133" t="s">
        <v>1331</v>
      </c>
      <c r="G89" s="134" t="s">
        <v>164</v>
      </c>
      <c r="H89" s="135">
        <v>1.5</v>
      </c>
      <c r="I89" s="136"/>
      <c r="J89" s="137">
        <f t="shared" si="0"/>
        <v>0</v>
      </c>
      <c r="K89" s="133" t="s">
        <v>3</v>
      </c>
      <c r="L89" s="31"/>
      <c r="M89" s="138" t="s">
        <v>3</v>
      </c>
      <c r="N89" s="139" t="s">
        <v>43</v>
      </c>
      <c r="P89" s="140">
        <f t="shared" si="1"/>
        <v>0</v>
      </c>
      <c r="Q89" s="140">
        <v>0</v>
      </c>
      <c r="R89" s="140">
        <f t="shared" si="2"/>
        <v>0</v>
      </c>
      <c r="S89" s="140">
        <v>0</v>
      </c>
      <c r="T89" s="141">
        <f t="shared" si="3"/>
        <v>0</v>
      </c>
      <c r="AR89" s="142" t="s">
        <v>166</v>
      </c>
      <c r="AT89" s="142" t="s">
        <v>161</v>
      </c>
      <c r="AU89" s="142" t="s">
        <v>72</v>
      </c>
      <c r="AY89" s="16" t="s">
        <v>157</v>
      </c>
      <c r="BE89" s="143">
        <f t="shared" si="4"/>
        <v>0</v>
      </c>
      <c r="BF89" s="143">
        <f t="shared" si="5"/>
        <v>0</v>
      </c>
      <c r="BG89" s="143">
        <f t="shared" si="6"/>
        <v>0</v>
      </c>
      <c r="BH89" s="143">
        <f t="shared" si="7"/>
        <v>0</v>
      </c>
      <c r="BI89" s="143">
        <f t="shared" si="8"/>
        <v>0</v>
      </c>
      <c r="BJ89" s="16" t="s">
        <v>80</v>
      </c>
      <c r="BK89" s="143">
        <f t="shared" si="9"/>
        <v>0</v>
      </c>
      <c r="BL89" s="16" t="s">
        <v>166</v>
      </c>
      <c r="BM89" s="142" t="s">
        <v>158</v>
      </c>
    </row>
    <row r="90" spans="2:65" s="1" customFormat="1" ht="16.5" customHeight="1">
      <c r="B90" s="130"/>
      <c r="C90" s="131" t="s">
        <v>166</v>
      </c>
      <c r="D90" s="131" t="s">
        <v>161</v>
      </c>
      <c r="E90" s="132" t="s">
        <v>1157</v>
      </c>
      <c r="F90" s="133" t="s">
        <v>1158</v>
      </c>
      <c r="G90" s="134" t="s">
        <v>1154</v>
      </c>
      <c r="H90" s="135">
        <v>3</v>
      </c>
      <c r="I90" s="136"/>
      <c r="J90" s="137">
        <f t="shared" si="0"/>
        <v>0</v>
      </c>
      <c r="K90" s="133" t="s">
        <v>3</v>
      </c>
      <c r="L90" s="31"/>
      <c r="M90" s="138" t="s">
        <v>3</v>
      </c>
      <c r="N90" s="139" t="s">
        <v>43</v>
      </c>
      <c r="P90" s="140">
        <f t="shared" si="1"/>
        <v>0</v>
      </c>
      <c r="Q90" s="140">
        <v>0</v>
      </c>
      <c r="R90" s="140">
        <f t="shared" si="2"/>
        <v>0</v>
      </c>
      <c r="S90" s="140">
        <v>0</v>
      </c>
      <c r="T90" s="141">
        <f t="shared" si="3"/>
        <v>0</v>
      </c>
      <c r="AR90" s="142" t="s">
        <v>166</v>
      </c>
      <c r="AT90" s="142" t="s">
        <v>161</v>
      </c>
      <c r="AU90" s="142" t="s">
        <v>72</v>
      </c>
      <c r="AY90" s="16" t="s">
        <v>157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6" t="s">
        <v>80</v>
      </c>
      <c r="BK90" s="143">
        <f t="shared" si="9"/>
        <v>0</v>
      </c>
      <c r="BL90" s="16" t="s">
        <v>166</v>
      </c>
      <c r="BM90" s="142" t="s">
        <v>183</v>
      </c>
    </row>
    <row r="91" spans="2:65" s="1" customFormat="1" ht="16.5" customHeight="1">
      <c r="B91" s="130"/>
      <c r="C91" s="131" t="s">
        <v>160</v>
      </c>
      <c r="D91" s="131" t="s">
        <v>161</v>
      </c>
      <c r="E91" s="132" t="s">
        <v>1159</v>
      </c>
      <c r="F91" s="133" t="s">
        <v>1160</v>
      </c>
      <c r="G91" s="134" t="s">
        <v>1154</v>
      </c>
      <c r="H91" s="135">
        <v>3</v>
      </c>
      <c r="I91" s="136"/>
      <c r="J91" s="137">
        <f t="shared" si="0"/>
        <v>0</v>
      </c>
      <c r="K91" s="133" t="s">
        <v>3</v>
      </c>
      <c r="L91" s="31"/>
      <c r="M91" s="138" t="s">
        <v>3</v>
      </c>
      <c r="N91" s="139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166</v>
      </c>
      <c r="AT91" s="142" t="s">
        <v>161</v>
      </c>
      <c r="AU91" s="142" t="s">
        <v>72</v>
      </c>
      <c r="AY91" s="16" t="s">
        <v>157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6" t="s">
        <v>80</v>
      </c>
      <c r="BK91" s="143">
        <f t="shared" si="9"/>
        <v>0</v>
      </c>
      <c r="BL91" s="16" t="s">
        <v>166</v>
      </c>
      <c r="BM91" s="142" t="s">
        <v>126</v>
      </c>
    </row>
    <row r="92" spans="2:65" s="1" customFormat="1" ht="16.5" customHeight="1">
      <c r="B92" s="130"/>
      <c r="C92" s="131" t="s">
        <v>158</v>
      </c>
      <c r="D92" s="131" t="s">
        <v>161</v>
      </c>
      <c r="E92" s="132" t="s">
        <v>1161</v>
      </c>
      <c r="F92" s="133" t="s">
        <v>1162</v>
      </c>
      <c r="G92" s="134" t="s">
        <v>1154</v>
      </c>
      <c r="H92" s="135">
        <v>8</v>
      </c>
      <c r="I92" s="136"/>
      <c r="J92" s="137">
        <f t="shared" si="0"/>
        <v>0</v>
      </c>
      <c r="K92" s="133" t="s">
        <v>3</v>
      </c>
      <c r="L92" s="31"/>
      <c r="M92" s="138" t="s">
        <v>3</v>
      </c>
      <c r="N92" s="139" t="s">
        <v>43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166</v>
      </c>
      <c r="AT92" s="142" t="s">
        <v>161</v>
      </c>
      <c r="AU92" s="142" t="s">
        <v>72</v>
      </c>
      <c r="AY92" s="16" t="s">
        <v>157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6" t="s">
        <v>80</v>
      </c>
      <c r="BK92" s="143">
        <f t="shared" si="9"/>
        <v>0</v>
      </c>
      <c r="BL92" s="16" t="s">
        <v>166</v>
      </c>
      <c r="BM92" s="142" t="s">
        <v>9</v>
      </c>
    </row>
    <row r="93" spans="2:65" s="1" customFormat="1" ht="16.5" customHeight="1">
      <c r="B93" s="130"/>
      <c r="C93" s="131" t="s">
        <v>194</v>
      </c>
      <c r="D93" s="131" t="s">
        <v>161</v>
      </c>
      <c r="E93" s="132" t="s">
        <v>1163</v>
      </c>
      <c r="F93" s="133" t="s">
        <v>1164</v>
      </c>
      <c r="G93" s="134" t="s">
        <v>164</v>
      </c>
      <c r="H93" s="135">
        <v>16</v>
      </c>
      <c r="I93" s="136"/>
      <c r="J93" s="137">
        <f t="shared" si="0"/>
        <v>0</v>
      </c>
      <c r="K93" s="133" t="s">
        <v>3</v>
      </c>
      <c r="L93" s="31"/>
      <c r="M93" s="138" t="s">
        <v>3</v>
      </c>
      <c r="N93" s="139" t="s">
        <v>43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166</v>
      </c>
      <c r="AT93" s="142" t="s">
        <v>161</v>
      </c>
      <c r="AU93" s="142" t="s">
        <v>72</v>
      </c>
      <c r="AY93" s="16" t="s">
        <v>157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6" t="s">
        <v>80</v>
      </c>
      <c r="BK93" s="143">
        <f t="shared" si="9"/>
        <v>0</v>
      </c>
      <c r="BL93" s="16" t="s">
        <v>166</v>
      </c>
      <c r="BM93" s="142" t="s">
        <v>338</v>
      </c>
    </row>
    <row r="94" spans="2:65" s="1" customFormat="1" ht="16.5" customHeight="1">
      <c r="B94" s="130"/>
      <c r="C94" s="131" t="s">
        <v>183</v>
      </c>
      <c r="D94" s="131" t="s">
        <v>161</v>
      </c>
      <c r="E94" s="132" t="s">
        <v>1165</v>
      </c>
      <c r="F94" s="133" t="s">
        <v>1166</v>
      </c>
      <c r="G94" s="134" t="s">
        <v>1154</v>
      </c>
      <c r="H94" s="135">
        <v>4</v>
      </c>
      <c r="I94" s="136"/>
      <c r="J94" s="137">
        <f t="shared" si="0"/>
        <v>0</v>
      </c>
      <c r="K94" s="133" t="s">
        <v>3</v>
      </c>
      <c r="L94" s="31"/>
      <c r="M94" s="138" t="s">
        <v>3</v>
      </c>
      <c r="N94" s="139" t="s">
        <v>43</v>
      </c>
      <c r="P94" s="140">
        <f t="shared" si="1"/>
        <v>0</v>
      </c>
      <c r="Q94" s="140">
        <v>0</v>
      </c>
      <c r="R94" s="140">
        <f t="shared" si="2"/>
        <v>0</v>
      </c>
      <c r="S94" s="140">
        <v>0</v>
      </c>
      <c r="T94" s="141">
        <f t="shared" si="3"/>
        <v>0</v>
      </c>
      <c r="AR94" s="142" t="s">
        <v>166</v>
      </c>
      <c r="AT94" s="142" t="s">
        <v>161</v>
      </c>
      <c r="AU94" s="142" t="s">
        <v>72</v>
      </c>
      <c r="AY94" s="16" t="s">
        <v>157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6" t="s">
        <v>80</v>
      </c>
      <c r="BK94" s="143">
        <f t="shared" si="9"/>
        <v>0</v>
      </c>
      <c r="BL94" s="16" t="s">
        <v>166</v>
      </c>
      <c r="BM94" s="142" t="s">
        <v>247</v>
      </c>
    </row>
    <row r="95" spans="2:65" s="1" customFormat="1" ht="16.5" customHeight="1">
      <c r="B95" s="130"/>
      <c r="C95" s="131" t="s">
        <v>172</v>
      </c>
      <c r="D95" s="131" t="s">
        <v>161</v>
      </c>
      <c r="E95" s="132" t="s">
        <v>1167</v>
      </c>
      <c r="F95" s="133" t="s">
        <v>1168</v>
      </c>
      <c r="G95" s="134" t="s">
        <v>1154</v>
      </c>
      <c r="H95" s="135">
        <v>2</v>
      </c>
      <c r="I95" s="136"/>
      <c r="J95" s="137">
        <f t="shared" si="0"/>
        <v>0</v>
      </c>
      <c r="K95" s="133" t="s">
        <v>3</v>
      </c>
      <c r="L95" s="31"/>
      <c r="M95" s="138" t="s">
        <v>3</v>
      </c>
      <c r="N95" s="139" t="s">
        <v>43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166</v>
      </c>
      <c r="AT95" s="142" t="s">
        <v>161</v>
      </c>
      <c r="AU95" s="142" t="s">
        <v>72</v>
      </c>
      <c r="AY95" s="16" t="s">
        <v>157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6" t="s">
        <v>80</v>
      </c>
      <c r="BK95" s="143">
        <f t="shared" si="9"/>
        <v>0</v>
      </c>
      <c r="BL95" s="16" t="s">
        <v>166</v>
      </c>
      <c r="BM95" s="142" t="s">
        <v>360</v>
      </c>
    </row>
    <row r="96" spans="2:65" s="1" customFormat="1" ht="16.5" customHeight="1">
      <c r="B96" s="130"/>
      <c r="C96" s="131" t="s">
        <v>126</v>
      </c>
      <c r="D96" s="131" t="s">
        <v>161</v>
      </c>
      <c r="E96" s="132" t="s">
        <v>1169</v>
      </c>
      <c r="F96" s="133" t="s">
        <v>1170</v>
      </c>
      <c r="G96" s="134" t="s">
        <v>1154</v>
      </c>
      <c r="H96" s="135">
        <v>1</v>
      </c>
      <c r="I96" s="136"/>
      <c r="J96" s="137">
        <f t="shared" si="0"/>
        <v>0</v>
      </c>
      <c r="K96" s="133" t="s">
        <v>3</v>
      </c>
      <c r="L96" s="31"/>
      <c r="M96" s="138" t="s">
        <v>3</v>
      </c>
      <c r="N96" s="139" t="s">
        <v>43</v>
      </c>
      <c r="P96" s="140">
        <f t="shared" si="1"/>
        <v>0</v>
      </c>
      <c r="Q96" s="140">
        <v>0</v>
      </c>
      <c r="R96" s="140">
        <f t="shared" si="2"/>
        <v>0</v>
      </c>
      <c r="S96" s="140">
        <v>0</v>
      </c>
      <c r="T96" s="141">
        <f t="shared" si="3"/>
        <v>0</v>
      </c>
      <c r="AR96" s="142" t="s">
        <v>166</v>
      </c>
      <c r="AT96" s="142" t="s">
        <v>161</v>
      </c>
      <c r="AU96" s="142" t="s">
        <v>72</v>
      </c>
      <c r="AY96" s="16" t="s">
        <v>157</v>
      </c>
      <c r="BE96" s="143">
        <f t="shared" si="4"/>
        <v>0</v>
      </c>
      <c r="BF96" s="143">
        <f t="shared" si="5"/>
        <v>0</v>
      </c>
      <c r="BG96" s="143">
        <f t="shared" si="6"/>
        <v>0</v>
      </c>
      <c r="BH96" s="143">
        <f t="shared" si="7"/>
        <v>0</v>
      </c>
      <c r="BI96" s="143">
        <f t="shared" si="8"/>
        <v>0</v>
      </c>
      <c r="BJ96" s="16" t="s">
        <v>80</v>
      </c>
      <c r="BK96" s="143">
        <f t="shared" si="9"/>
        <v>0</v>
      </c>
      <c r="BL96" s="16" t="s">
        <v>166</v>
      </c>
      <c r="BM96" s="142" t="s">
        <v>373</v>
      </c>
    </row>
    <row r="97" spans="2:65" s="1" customFormat="1" ht="16.5" customHeight="1">
      <c r="B97" s="130"/>
      <c r="C97" s="131" t="s">
        <v>231</v>
      </c>
      <c r="D97" s="131" t="s">
        <v>161</v>
      </c>
      <c r="E97" s="132" t="s">
        <v>1332</v>
      </c>
      <c r="F97" s="133" t="s">
        <v>1333</v>
      </c>
      <c r="G97" s="134" t="s">
        <v>1154</v>
      </c>
      <c r="H97" s="135">
        <v>8</v>
      </c>
      <c r="I97" s="136"/>
      <c r="J97" s="137">
        <f t="shared" si="0"/>
        <v>0</v>
      </c>
      <c r="K97" s="133" t="s">
        <v>3</v>
      </c>
      <c r="L97" s="31"/>
      <c r="M97" s="138" t="s">
        <v>3</v>
      </c>
      <c r="N97" s="139" t="s">
        <v>43</v>
      </c>
      <c r="P97" s="140">
        <f t="shared" si="1"/>
        <v>0</v>
      </c>
      <c r="Q97" s="140">
        <v>0</v>
      </c>
      <c r="R97" s="140">
        <f t="shared" si="2"/>
        <v>0</v>
      </c>
      <c r="S97" s="140">
        <v>0</v>
      </c>
      <c r="T97" s="141">
        <f t="shared" si="3"/>
        <v>0</v>
      </c>
      <c r="AR97" s="142" t="s">
        <v>166</v>
      </c>
      <c r="AT97" s="142" t="s">
        <v>161</v>
      </c>
      <c r="AU97" s="142" t="s">
        <v>72</v>
      </c>
      <c r="AY97" s="16" t="s">
        <v>157</v>
      </c>
      <c r="BE97" s="143">
        <f t="shared" si="4"/>
        <v>0</v>
      </c>
      <c r="BF97" s="143">
        <f t="shared" si="5"/>
        <v>0</v>
      </c>
      <c r="BG97" s="143">
        <f t="shared" si="6"/>
        <v>0</v>
      </c>
      <c r="BH97" s="143">
        <f t="shared" si="7"/>
        <v>0</v>
      </c>
      <c r="BI97" s="143">
        <f t="shared" si="8"/>
        <v>0</v>
      </c>
      <c r="BJ97" s="16" t="s">
        <v>80</v>
      </c>
      <c r="BK97" s="143">
        <f t="shared" si="9"/>
        <v>0</v>
      </c>
      <c r="BL97" s="16" t="s">
        <v>166</v>
      </c>
      <c r="BM97" s="142" t="s">
        <v>383</v>
      </c>
    </row>
    <row r="98" spans="2:65" s="1" customFormat="1" ht="16.5" customHeight="1">
      <c r="B98" s="130"/>
      <c r="C98" s="131" t="s">
        <v>9</v>
      </c>
      <c r="D98" s="131" t="s">
        <v>161</v>
      </c>
      <c r="E98" s="132" t="s">
        <v>1334</v>
      </c>
      <c r="F98" s="133" t="s">
        <v>1335</v>
      </c>
      <c r="G98" s="134" t="s">
        <v>1154</v>
      </c>
      <c r="H98" s="135">
        <v>1</v>
      </c>
      <c r="I98" s="136"/>
      <c r="J98" s="137">
        <f t="shared" si="0"/>
        <v>0</v>
      </c>
      <c r="K98" s="133" t="s">
        <v>3</v>
      </c>
      <c r="L98" s="31"/>
      <c r="M98" s="138" t="s">
        <v>3</v>
      </c>
      <c r="N98" s="139" t="s">
        <v>43</v>
      </c>
      <c r="P98" s="140">
        <f t="shared" si="1"/>
        <v>0</v>
      </c>
      <c r="Q98" s="140">
        <v>0</v>
      </c>
      <c r="R98" s="140">
        <f t="shared" si="2"/>
        <v>0</v>
      </c>
      <c r="S98" s="140">
        <v>0</v>
      </c>
      <c r="T98" s="141">
        <f t="shared" si="3"/>
        <v>0</v>
      </c>
      <c r="AR98" s="142" t="s">
        <v>166</v>
      </c>
      <c r="AT98" s="142" t="s">
        <v>161</v>
      </c>
      <c r="AU98" s="142" t="s">
        <v>72</v>
      </c>
      <c r="AY98" s="16" t="s">
        <v>157</v>
      </c>
      <c r="BE98" s="143">
        <f t="shared" si="4"/>
        <v>0</v>
      </c>
      <c r="BF98" s="143">
        <f t="shared" si="5"/>
        <v>0</v>
      </c>
      <c r="BG98" s="143">
        <f t="shared" si="6"/>
        <v>0</v>
      </c>
      <c r="BH98" s="143">
        <f t="shared" si="7"/>
        <v>0</v>
      </c>
      <c r="BI98" s="143">
        <f t="shared" si="8"/>
        <v>0</v>
      </c>
      <c r="BJ98" s="16" t="s">
        <v>80</v>
      </c>
      <c r="BK98" s="143">
        <f t="shared" si="9"/>
        <v>0</v>
      </c>
      <c r="BL98" s="16" t="s">
        <v>166</v>
      </c>
      <c r="BM98" s="142" t="s">
        <v>395</v>
      </c>
    </row>
    <row r="99" spans="2:65" s="1" customFormat="1" ht="16.5" customHeight="1">
      <c r="B99" s="130"/>
      <c r="C99" s="131" t="s">
        <v>210</v>
      </c>
      <c r="D99" s="131" t="s">
        <v>161</v>
      </c>
      <c r="E99" s="132" t="s">
        <v>1336</v>
      </c>
      <c r="F99" s="133" t="s">
        <v>1337</v>
      </c>
      <c r="G99" s="134" t="s">
        <v>164</v>
      </c>
      <c r="H99" s="135">
        <v>5</v>
      </c>
      <c r="I99" s="136"/>
      <c r="J99" s="137">
        <f t="shared" si="0"/>
        <v>0</v>
      </c>
      <c r="K99" s="133" t="s">
        <v>3</v>
      </c>
      <c r="L99" s="31"/>
      <c r="M99" s="138" t="s">
        <v>3</v>
      </c>
      <c r="N99" s="139" t="s">
        <v>43</v>
      </c>
      <c r="P99" s="140">
        <f t="shared" si="1"/>
        <v>0</v>
      </c>
      <c r="Q99" s="140">
        <v>0</v>
      </c>
      <c r="R99" s="140">
        <f t="shared" si="2"/>
        <v>0</v>
      </c>
      <c r="S99" s="140">
        <v>0</v>
      </c>
      <c r="T99" s="141">
        <f t="shared" si="3"/>
        <v>0</v>
      </c>
      <c r="AR99" s="142" t="s">
        <v>166</v>
      </c>
      <c r="AT99" s="142" t="s">
        <v>161</v>
      </c>
      <c r="AU99" s="142" t="s">
        <v>72</v>
      </c>
      <c r="AY99" s="16" t="s">
        <v>157</v>
      </c>
      <c r="BE99" s="143">
        <f t="shared" si="4"/>
        <v>0</v>
      </c>
      <c r="BF99" s="143">
        <f t="shared" si="5"/>
        <v>0</v>
      </c>
      <c r="BG99" s="143">
        <f t="shared" si="6"/>
        <v>0</v>
      </c>
      <c r="BH99" s="143">
        <f t="shared" si="7"/>
        <v>0</v>
      </c>
      <c r="BI99" s="143">
        <f t="shared" si="8"/>
        <v>0</v>
      </c>
      <c r="BJ99" s="16" t="s">
        <v>80</v>
      </c>
      <c r="BK99" s="143">
        <f t="shared" si="9"/>
        <v>0</v>
      </c>
      <c r="BL99" s="16" t="s">
        <v>166</v>
      </c>
      <c r="BM99" s="142" t="s">
        <v>406</v>
      </c>
    </row>
    <row r="100" spans="2:65" s="1" customFormat="1" ht="16.5" customHeight="1">
      <c r="B100" s="130"/>
      <c r="C100" s="131" t="s">
        <v>338</v>
      </c>
      <c r="D100" s="131" t="s">
        <v>161</v>
      </c>
      <c r="E100" s="132" t="s">
        <v>1338</v>
      </c>
      <c r="F100" s="133" t="s">
        <v>1339</v>
      </c>
      <c r="G100" s="134" t="s">
        <v>164</v>
      </c>
      <c r="H100" s="135">
        <v>3.8</v>
      </c>
      <c r="I100" s="136"/>
      <c r="J100" s="137">
        <f t="shared" si="0"/>
        <v>0</v>
      </c>
      <c r="K100" s="133" t="s">
        <v>3</v>
      </c>
      <c r="L100" s="31"/>
      <c r="M100" s="138" t="s">
        <v>3</v>
      </c>
      <c r="N100" s="139" t="s">
        <v>43</v>
      </c>
      <c r="P100" s="140">
        <f t="shared" si="1"/>
        <v>0</v>
      </c>
      <c r="Q100" s="140">
        <v>0</v>
      </c>
      <c r="R100" s="140">
        <f t="shared" si="2"/>
        <v>0</v>
      </c>
      <c r="S100" s="140">
        <v>0</v>
      </c>
      <c r="T100" s="141">
        <f t="shared" si="3"/>
        <v>0</v>
      </c>
      <c r="AR100" s="142" t="s">
        <v>166</v>
      </c>
      <c r="AT100" s="142" t="s">
        <v>161</v>
      </c>
      <c r="AU100" s="142" t="s">
        <v>72</v>
      </c>
      <c r="AY100" s="16" t="s">
        <v>157</v>
      </c>
      <c r="BE100" s="143">
        <f t="shared" si="4"/>
        <v>0</v>
      </c>
      <c r="BF100" s="143">
        <f t="shared" si="5"/>
        <v>0</v>
      </c>
      <c r="BG100" s="143">
        <f t="shared" si="6"/>
        <v>0</v>
      </c>
      <c r="BH100" s="143">
        <f t="shared" si="7"/>
        <v>0</v>
      </c>
      <c r="BI100" s="143">
        <f t="shared" si="8"/>
        <v>0</v>
      </c>
      <c r="BJ100" s="16" t="s">
        <v>80</v>
      </c>
      <c r="BK100" s="143">
        <f t="shared" si="9"/>
        <v>0</v>
      </c>
      <c r="BL100" s="16" t="s">
        <v>166</v>
      </c>
      <c r="BM100" s="142" t="s">
        <v>418</v>
      </c>
    </row>
    <row r="101" spans="2:65" s="1" customFormat="1" ht="16.5" customHeight="1">
      <c r="B101" s="130"/>
      <c r="C101" s="131" t="s">
        <v>344</v>
      </c>
      <c r="D101" s="131" t="s">
        <v>161</v>
      </c>
      <c r="E101" s="132" t="s">
        <v>1340</v>
      </c>
      <c r="F101" s="133" t="s">
        <v>1341</v>
      </c>
      <c r="G101" s="134" t="s">
        <v>164</v>
      </c>
      <c r="H101" s="135">
        <v>3.8</v>
      </c>
      <c r="I101" s="136"/>
      <c r="J101" s="137">
        <f t="shared" si="0"/>
        <v>0</v>
      </c>
      <c r="K101" s="133" t="s">
        <v>3</v>
      </c>
      <c r="L101" s="31"/>
      <c r="M101" s="138" t="s">
        <v>3</v>
      </c>
      <c r="N101" s="139" t="s">
        <v>43</v>
      </c>
      <c r="P101" s="140">
        <f t="shared" si="1"/>
        <v>0</v>
      </c>
      <c r="Q101" s="140">
        <v>0</v>
      </c>
      <c r="R101" s="140">
        <f t="shared" si="2"/>
        <v>0</v>
      </c>
      <c r="S101" s="140">
        <v>0</v>
      </c>
      <c r="T101" s="141">
        <f t="shared" si="3"/>
        <v>0</v>
      </c>
      <c r="AR101" s="142" t="s">
        <v>166</v>
      </c>
      <c r="AT101" s="142" t="s">
        <v>161</v>
      </c>
      <c r="AU101" s="142" t="s">
        <v>72</v>
      </c>
      <c r="AY101" s="16" t="s">
        <v>157</v>
      </c>
      <c r="BE101" s="143">
        <f t="shared" si="4"/>
        <v>0</v>
      </c>
      <c r="BF101" s="143">
        <f t="shared" si="5"/>
        <v>0</v>
      </c>
      <c r="BG101" s="143">
        <f t="shared" si="6"/>
        <v>0</v>
      </c>
      <c r="BH101" s="143">
        <f t="shared" si="7"/>
        <v>0</v>
      </c>
      <c r="BI101" s="143">
        <f t="shared" si="8"/>
        <v>0</v>
      </c>
      <c r="BJ101" s="16" t="s">
        <v>80</v>
      </c>
      <c r="BK101" s="143">
        <f t="shared" si="9"/>
        <v>0</v>
      </c>
      <c r="BL101" s="16" t="s">
        <v>166</v>
      </c>
      <c r="BM101" s="142" t="s">
        <v>431</v>
      </c>
    </row>
    <row r="102" spans="2:65" s="1" customFormat="1" ht="16.5" customHeight="1">
      <c r="B102" s="130"/>
      <c r="C102" s="131" t="s">
        <v>247</v>
      </c>
      <c r="D102" s="131" t="s">
        <v>161</v>
      </c>
      <c r="E102" s="132" t="s">
        <v>1171</v>
      </c>
      <c r="F102" s="133" t="s">
        <v>1172</v>
      </c>
      <c r="G102" s="134" t="s">
        <v>1154</v>
      </c>
      <c r="H102" s="135">
        <v>6</v>
      </c>
      <c r="I102" s="136"/>
      <c r="J102" s="137">
        <f t="shared" si="0"/>
        <v>0</v>
      </c>
      <c r="K102" s="133" t="s">
        <v>3</v>
      </c>
      <c r="L102" s="31"/>
      <c r="M102" s="138" t="s">
        <v>3</v>
      </c>
      <c r="N102" s="139" t="s">
        <v>43</v>
      </c>
      <c r="P102" s="140">
        <f t="shared" si="1"/>
        <v>0</v>
      </c>
      <c r="Q102" s="140">
        <v>0</v>
      </c>
      <c r="R102" s="140">
        <f t="shared" si="2"/>
        <v>0</v>
      </c>
      <c r="S102" s="140">
        <v>0</v>
      </c>
      <c r="T102" s="141">
        <f t="shared" si="3"/>
        <v>0</v>
      </c>
      <c r="AR102" s="142" t="s">
        <v>166</v>
      </c>
      <c r="AT102" s="142" t="s">
        <v>161</v>
      </c>
      <c r="AU102" s="142" t="s">
        <v>72</v>
      </c>
      <c r="AY102" s="16" t="s">
        <v>157</v>
      </c>
      <c r="BE102" s="143">
        <f t="shared" si="4"/>
        <v>0</v>
      </c>
      <c r="BF102" s="143">
        <f t="shared" si="5"/>
        <v>0</v>
      </c>
      <c r="BG102" s="143">
        <f t="shared" si="6"/>
        <v>0</v>
      </c>
      <c r="BH102" s="143">
        <f t="shared" si="7"/>
        <v>0</v>
      </c>
      <c r="BI102" s="143">
        <f t="shared" si="8"/>
        <v>0</v>
      </c>
      <c r="BJ102" s="16" t="s">
        <v>80</v>
      </c>
      <c r="BK102" s="143">
        <f t="shared" si="9"/>
        <v>0</v>
      </c>
      <c r="BL102" s="16" t="s">
        <v>166</v>
      </c>
      <c r="BM102" s="142" t="s">
        <v>442</v>
      </c>
    </row>
    <row r="103" spans="2:65" s="1" customFormat="1" ht="16.5" customHeight="1">
      <c r="B103" s="130"/>
      <c r="C103" s="131" t="s">
        <v>354</v>
      </c>
      <c r="D103" s="131" t="s">
        <v>161</v>
      </c>
      <c r="E103" s="132" t="s">
        <v>1269</v>
      </c>
      <c r="F103" s="133" t="s">
        <v>1270</v>
      </c>
      <c r="G103" s="134" t="s">
        <v>1154</v>
      </c>
      <c r="H103" s="135">
        <v>3</v>
      </c>
      <c r="I103" s="136"/>
      <c r="J103" s="137">
        <f t="shared" si="0"/>
        <v>0</v>
      </c>
      <c r="K103" s="133" t="s">
        <v>3</v>
      </c>
      <c r="L103" s="31"/>
      <c r="M103" s="138" t="s">
        <v>3</v>
      </c>
      <c r="N103" s="139" t="s">
        <v>43</v>
      </c>
      <c r="P103" s="140">
        <f t="shared" si="1"/>
        <v>0</v>
      </c>
      <c r="Q103" s="140">
        <v>0</v>
      </c>
      <c r="R103" s="140">
        <f t="shared" si="2"/>
        <v>0</v>
      </c>
      <c r="S103" s="140">
        <v>0</v>
      </c>
      <c r="T103" s="141">
        <f t="shared" si="3"/>
        <v>0</v>
      </c>
      <c r="AR103" s="142" t="s">
        <v>166</v>
      </c>
      <c r="AT103" s="142" t="s">
        <v>161</v>
      </c>
      <c r="AU103" s="142" t="s">
        <v>72</v>
      </c>
      <c r="AY103" s="16" t="s">
        <v>157</v>
      </c>
      <c r="BE103" s="143">
        <f t="shared" si="4"/>
        <v>0</v>
      </c>
      <c r="BF103" s="143">
        <f t="shared" si="5"/>
        <v>0</v>
      </c>
      <c r="BG103" s="143">
        <f t="shared" si="6"/>
        <v>0</v>
      </c>
      <c r="BH103" s="143">
        <f t="shared" si="7"/>
        <v>0</v>
      </c>
      <c r="BI103" s="143">
        <f t="shared" si="8"/>
        <v>0</v>
      </c>
      <c r="BJ103" s="16" t="s">
        <v>80</v>
      </c>
      <c r="BK103" s="143">
        <f t="shared" si="9"/>
        <v>0</v>
      </c>
      <c r="BL103" s="16" t="s">
        <v>166</v>
      </c>
      <c r="BM103" s="142" t="s">
        <v>455</v>
      </c>
    </row>
    <row r="104" spans="2:65" s="1" customFormat="1" ht="16.5" customHeight="1">
      <c r="B104" s="130"/>
      <c r="C104" s="131" t="s">
        <v>360</v>
      </c>
      <c r="D104" s="131" t="s">
        <v>161</v>
      </c>
      <c r="E104" s="132" t="s">
        <v>1342</v>
      </c>
      <c r="F104" s="133" t="s">
        <v>1343</v>
      </c>
      <c r="G104" s="134" t="s">
        <v>1154</v>
      </c>
      <c r="H104" s="135">
        <v>1</v>
      </c>
      <c r="I104" s="136"/>
      <c r="J104" s="137">
        <f t="shared" si="0"/>
        <v>0</v>
      </c>
      <c r="K104" s="133" t="s">
        <v>3</v>
      </c>
      <c r="L104" s="31"/>
      <c r="M104" s="138" t="s">
        <v>3</v>
      </c>
      <c r="N104" s="139" t="s">
        <v>43</v>
      </c>
      <c r="P104" s="140">
        <f t="shared" si="1"/>
        <v>0</v>
      </c>
      <c r="Q104" s="140">
        <v>0</v>
      </c>
      <c r="R104" s="140">
        <f t="shared" si="2"/>
        <v>0</v>
      </c>
      <c r="S104" s="140">
        <v>0</v>
      </c>
      <c r="T104" s="141">
        <f t="shared" si="3"/>
        <v>0</v>
      </c>
      <c r="AR104" s="142" t="s">
        <v>166</v>
      </c>
      <c r="AT104" s="142" t="s">
        <v>161</v>
      </c>
      <c r="AU104" s="142" t="s">
        <v>72</v>
      </c>
      <c r="AY104" s="16" t="s">
        <v>157</v>
      </c>
      <c r="BE104" s="143">
        <f t="shared" si="4"/>
        <v>0</v>
      </c>
      <c r="BF104" s="143">
        <f t="shared" si="5"/>
        <v>0</v>
      </c>
      <c r="BG104" s="143">
        <f t="shared" si="6"/>
        <v>0</v>
      </c>
      <c r="BH104" s="143">
        <f t="shared" si="7"/>
        <v>0</v>
      </c>
      <c r="BI104" s="143">
        <f t="shared" si="8"/>
        <v>0</v>
      </c>
      <c r="BJ104" s="16" t="s">
        <v>80</v>
      </c>
      <c r="BK104" s="143">
        <f t="shared" si="9"/>
        <v>0</v>
      </c>
      <c r="BL104" s="16" t="s">
        <v>166</v>
      </c>
      <c r="BM104" s="142" t="s">
        <v>468</v>
      </c>
    </row>
    <row r="105" spans="2:65" s="1" customFormat="1" ht="16.5" customHeight="1">
      <c r="B105" s="130"/>
      <c r="C105" s="131" t="s">
        <v>367</v>
      </c>
      <c r="D105" s="131" t="s">
        <v>161</v>
      </c>
      <c r="E105" s="132" t="s">
        <v>1344</v>
      </c>
      <c r="F105" s="133" t="s">
        <v>1345</v>
      </c>
      <c r="G105" s="134" t="s">
        <v>1154</v>
      </c>
      <c r="H105" s="135">
        <v>2</v>
      </c>
      <c r="I105" s="136"/>
      <c r="J105" s="137">
        <f t="shared" si="0"/>
        <v>0</v>
      </c>
      <c r="K105" s="133" t="s">
        <v>3</v>
      </c>
      <c r="L105" s="31"/>
      <c r="M105" s="138" t="s">
        <v>3</v>
      </c>
      <c r="N105" s="139" t="s">
        <v>43</v>
      </c>
      <c r="P105" s="140">
        <f t="shared" si="1"/>
        <v>0</v>
      </c>
      <c r="Q105" s="140">
        <v>0</v>
      </c>
      <c r="R105" s="140">
        <f t="shared" si="2"/>
        <v>0</v>
      </c>
      <c r="S105" s="140">
        <v>0</v>
      </c>
      <c r="T105" s="141">
        <f t="shared" si="3"/>
        <v>0</v>
      </c>
      <c r="AR105" s="142" t="s">
        <v>166</v>
      </c>
      <c r="AT105" s="142" t="s">
        <v>161</v>
      </c>
      <c r="AU105" s="142" t="s">
        <v>72</v>
      </c>
      <c r="AY105" s="16" t="s">
        <v>157</v>
      </c>
      <c r="BE105" s="143">
        <f t="shared" si="4"/>
        <v>0</v>
      </c>
      <c r="BF105" s="143">
        <f t="shared" si="5"/>
        <v>0</v>
      </c>
      <c r="BG105" s="143">
        <f t="shared" si="6"/>
        <v>0</v>
      </c>
      <c r="BH105" s="143">
        <f t="shared" si="7"/>
        <v>0</v>
      </c>
      <c r="BI105" s="143">
        <f t="shared" si="8"/>
        <v>0</v>
      </c>
      <c r="BJ105" s="16" t="s">
        <v>80</v>
      </c>
      <c r="BK105" s="143">
        <f t="shared" si="9"/>
        <v>0</v>
      </c>
      <c r="BL105" s="16" t="s">
        <v>166</v>
      </c>
      <c r="BM105" s="142" t="s">
        <v>480</v>
      </c>
    </row>
    <row r="106" spans="2:65" s="1" customFormat="1" ht="16.5" customHeight="1">
      <c r="B106" s="130"/>
      <c r="C106" s="131" t="s">
        <v>373</v>
      </c>
      <c r="D106" s="131" t="s">
        <v>161</v>
      </c>
      <c r="E106" s="132" t="s">
        <v>1346</v>
      </c>
      <c r="F106" s="133" t="s">
        <v>1347</v>
      </c>
      <c r="G106" s="134" t="s">
        <v>1147</v>
      </c>
      <c r="H106" s="135">
        <v>1</v>
      </c>
      <c r="I106" s="136"/>
      <c r="J106" s="137">
        <f t="shared" si="0"/>
        <v>0</v>
      </c>
      <c r="K106" s="133" t="s">
        <v>3</v>
      </c>
      <c r="L106" s="31"/>
      <c r="M106" s="138" t="s">
        <v>3</v>
      </c>
      <c r="N106" s="139" t="s">
        <v>43</v>
      </c>
      <c r="P106" s="140">
        <f t="shared" si="1"/>
        <v>0</v>
      </c>
      <c r="Q106" s="140">
        <v>0</v>
      </c>
      <c r="R106" s="140">
        <f t="shared" si="2"/>
        <v>0</v>
      </c>
      <c r="S106" s="140">
        <v>0</v>
      </c>
      <c r="T106" s="141">
        <f t="shared" si="3"/>
        <v>0</v>
      </c>
      <c r="AR106" s="142" t="s">
        <v>166</v>
      </c>
      <c r="AT106" s="142" t="s">
        <v>161</v>
      </c>
      <c r="AU106" s="142" t="s">
        <v>72</v>
      </c>
      <c r="AY106" s="16" t="s">
        <v>157</v>
      </c>
      <c r="BE106" s="143">
        <f t="shared" si="4"/>
        <v>0</v>
      </c>
      <c r="BF106" s="143">
        <f t="shared" si="5"/>
        <v>0</v>
      </c>
      <c r="BG106" s="143">
        <f t="shared" si="6"/>
        <v>0</v>
      </c>
      <c r="BH106" s="143">
        <f t="shared" si="7"/>
        <v>0</v>
      </c>
      <c r="BI106" s="143">
        <f t="shared" si="8"/>
        <v>0</v>
      </c>
      <c r="BJ106" s="16" t="s">
        <v>80</v>
      </c>
      <c r="BK106" s="143">
        <f t="shared" si="9"/>
        <v>0</v>
      </c>
      <c r="BL106" s="16" t="s">
        <v>166</v>
      </c>
      <c r="BM106" s="142" t="s">
        <v>492</v>
      </c>
    </row>
    <row r="107" spans="2:65" s="1" customFormat="1" ht="16.5" customHeight="1">
      <c r="B107" s="130"/>
      <c r="C107" s="131" t="s">
        <v>8</v>
      </c>
      <c r="D107" s="131" t="s">
        <v>161</v>
      </c>
      <c r="E107" s="132" t="s">
        <v>1348</v>
      </c>
      <c r="F107" s="133" t="s">
        <v>1190</v>
      </c>
      <c r="G107" s="134" t="s">
        <v>1147</v>
      </c>
      <c r="H107" s="135">
        <v>1</v>
      </c>
      <c r="I107" s="136"/>
      <c r="J107" s="137">
        <f t="shared" si="0"/>
        <v>0</v>
      </c>
      <c r="K107" s="133" t="s">
        <v>3</v>
      </c>
      <c r="L107" s="31"/>
      <c r="M107" s="138" t="s">
        <v>3</v>
      </c>
      <c r="N107" s="139" t="s">
        <v>43</v>
      </c>
      <c r="P107" s="140">
        <f t="shared" si="1"/>
        <v>0</v>
      </c>
      <c r="Q107" s="140">
        <v>0</v>
      </c>
      <c r="R107" s="140">
        <f t="shared" si="2"/>
        <v>0</v>
      </c>
      <c r="S107" s="140">
        <v>0</v>
      </c>
      <c r="T107" s="141">
        <f t="shared" si="3"/>
        <v>0</v>
      </c>
      <c r="AR107" s="142" t="s">
        <v>166</v>
      </c>
      <c r="AT107" s="142" t="s">
        <v>161</v>
      </c>
      <c r="AU107" s="142" t="s">
        <v>72</v>
      </c>
      <c r="AY107" s="16" t="s">
        <v>157</v>
      </c>
      <c r="BE107" s="143">
        <f t="shared" si="4"/>
        <v>0</v>
      </c>
      <c r="BF107" s="143">
        <f t="shared" si="5"/>
        <v>0</v>
      </c>
      <c r="BG107" s="143">
        <f t="shared" si="6"/>
        <v>0</v>
      </c>
      <c r="BH107" s="143">
        <f t="shared" si="7"/>
        <v>0</v>
      </c>
      <c r="BI107" s="143">
        <f t="shared" si="8"/>
        <v>0</v>
      </c>
      <c r="BJ107" s="16" t="s">
        <v>80</v>
      </c>
      <c r="BK107" s="143">
        <f t="shared" si="9"/>
        <v>0</v>
      </c>
      <c r="BL107" s="16" t="s">
        <v>166</v>
      </c>
      <c r="BM107" s="142" t="s">
        <v>503</v>
      </c>
    </row>
    <row r="108" spans="2:65" s="11" customFormat="1" ht="25.9" customHeight="1">
      <c r="B108" s="118"/>
      <c r="D108" s="119" t="s">
        <v>71</v>
      </c>
      <c r="E108" s="120" t="s">
        <v>1143</v>
      </c>
      <c r="F108" s="120" t="s">
        <v>1349</v>
      </c>
      <c r="I108" s="121"/>
      <c r="J108" s="122">
        <f>BK108</f>
        <v>0</v>
      </c>
      <c r="L108" s="118"/>
      <c r="M108" s="123"/>
      <c r="P108" s="124">
        <f>SUM(P109:P134)</f>
        <v>0</v>
      </c>
      <c r="R108" s="124">
        <f>SUM(R109:R134)</f>
        <v>0</v>
      </c>
      <c r="T108" s="125">
        <f>SUM(T109:T134)</f>
        <v>0</v>
      </c>
      <c r="AR108" s="119" t="s">
        <v>80</v>
      </c>
      <c r="AT108" s="126" t="s">
        <v>71</v>
      </c>
      <c r="AU108" s="126" t="s">
        <v>72</v>
      </c>
      <c r="AY108" s="119" t="s">
        <v>157</v>
      </c>
      <c r="BK108" s="127">
        <f>SUM(BK109:BK134)</f>
        <v>0</v>
      </c>
    </row>
    <row r="109" spans="2:65" s="1" customFormat="1" ht="33" customHeight="1">
      <c r="B109" s="130"/>
      <c r="C109" s="131" t="s">
        <v>383</v>
      </c>
      <c r="D109" s="131" t="s">
        <v>161</v>
      </c>
      <c r="E109" s="132" t="s">
        <v>1350</v>
      </c>
      <c r="F109" s="133" t="s">
        <v>1351</v>
      </c>
      <c r="G109" s="134" t="s">
        <v>1147</v>
      </c>
      <c r="H109" s="135">
        <v>1</v>
      </c>
      <c r="I109" s="136"/>
      <c r="J109" s="137">
        <f>ROUND(I109*H109,2)</f>
        <v>0</v>
      </c>
      <c r="K109" s="133" t="s">
        <v>3</v>
      </c>
      <c r="L109" s="31"/>
      <c r="M109" s="138" t="s">
        <v>3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166</v>
      </c>
      <c r="AT109" s="142" t="s">
        <v>161</v>
      </c>
      <c r="AU109" s="142" t="s">
        <v>80</v>
      </c>
      <c r="AY109" s="16" t="s">
        <v>157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6" t="s">
        <v>80</v>
      </c>
      <c r="BK109" s="143">
        <f>ROUND(I109*H109,2)</f>
        <v>0</v>
      </c>
      <c r="BL109" s="16" t="s">
        <v>166</v>
      </c>
      <c r="BM109" s="142" t="s">
        <v>515</v>
      </c>
    </row>
    <row r="110" spans="2:65" s="1" customFormat="1" ht="16.5" customHeight="1">
      <c r="B110" s="130"/>
      <c r="C110" s="131" t="s">
        <v>389</v>
      </c>
      <c r="D110" s="131" t="s">
        <v>161</v>
      </c>
      <c r="E110" s="132" t="s">
        <v>1286</v>
      </c>
      <c r="F110" s="133" t="s">
        <v>1204</v>
      </c>
      <c r="G110" s="134" t="s">
        <v>1088</v>
      </c>
      <c r="H110" s="135">
        <v>1625</v>
      </c>
      <c r="I110" s="136"/>
      <c r="J110" s="137">
        <f>ROUND(I110*H110,2)</f>
        <v>0</v>
      </c>
      <c r="K110" s="133" t="s">
        <v>3</v>
      </c>
      <c r="L110" s="31"/>
      <c r="M110" s="138" t="s">
        <v>3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166</v>
      </c>
      <c r="AT110" s="142" t="s">
        <v>161</v>
      </c>
      <c r="AU110" s="142" t="s">
        <v>80</v>
      </c>
      <c r="AY110" s="16" t="s">
        <v>157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6" t="s">
        <v>80</v>
      </c>
      <c r="BK110" s="143">
        <f>ROUND(I110*H110,2)</f>
        <v>0</v>
      </c>
      <c r="BL110" s="16" t="s">
        <v>166</v>
      </c>
      <c r="BM110" s="142" t="s">
        <v>525</v>
      </c>
    </row>
    <row r="111" spans="2:65" s="1" customFormat="1" ht="16.5" customHeight="1">
      <c r="B111" s="130"/>
      <c r="C111" s="131" t="s">
        <v>395</v>
      </c>
      <c r="D111" s="131" t="s">
        <v>161</v>
      </c>
      <c r="E111" s="132" t="s">
        <v>1352</v>
      </c>
      <c r="F111" s="133" t="s">
        <v>1353</v>
      </c>
      <c r="G111" s="134" t="s">
        <v>1154</v>
      </c>
      <c r="H111" s="135">
        <v>5</v>
      </c>
      <c r="I111" s="136"/>
      <c r="J111" s="137">
        <f>ROUND(I111*H111,2)</f>
        <v>0</v>
      </c>
      <c r="K111" s="133" t="s">
        <v>3</v>
      </c>
      <c r="L111" s="31"/>
      <c r="M111" s="138" t="s">
        <v>3</v>
      </c>
      <c r="N111" s="139" t="s">
        <v>43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166</v>
      </c>
      <c r="AT111" s="142" t="s">
        <v>161</v>
      </c>
      <c r="AU111" s="142" t="s">
        <v>80</v>
      </c>
      <c r="AY111" s="16" t="s">
        <v>157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6" t="s">
        <v>80</v>
      </c>
      <c r="BK111" s="143">
        <f>ROUND(I111*H111,2)</f>
        <v>0</v>
      </c>
      <c r="BL111" s="16" t="s">
        <v>166</v>
      </c>
      <c r="BM111" s="142" t="s">
        <v>536</v>
      </c>
    </row>
    <row r="112" spans="2:65" s="1" customFormat="1" ht="21.75" customHeight="1">
      <c r="B112" s="130"/>
      <c r="C112" s="131" t="s">
        <v>401</v>
      </c>
      <c r="D112" s="131" t="s">
        <v>161</v>
      </c>
      <c r="E112" s="132" t="s">
        <v>1354</v>
      </c>
      <c r="F112" s="133" t="s">
        <v>1355</v>
      </c>
      <c r="G112" s="134" t="s">
        <v>1154</v>
      </c>
      <c r="H112" s="135">
        <v>1</v>
      </c>
      <c r="I112" s="136"/>
      <c r="J112" s="137">
        <f>ROUND(I112*H112,2)</f>
        <v>0</v>
      </c>
      <c r="K112" s="133" t="s">
        <v>3</v>
      </c>
      <c r="L112" s="31"/>
      <c r="M112" s="138" t="s">
        <v>3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166</v>
      </c>
      <c r="AT112" s="142" t="s">
        <v>161</v>
      </c>
      <c r="AU112" s="142" t="s">
        <v>80</v>
      </c>
      <c r="AY112" s="16" t="s">
        <v>157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6" t="s">
        <v>80</v>
      </c>
      <c r="BK112" s="143">
        <f>ROUND(I112*H112,2)</f>
        <v>0</v>
      </c>
      <c r="BL112" s="16" t="s">
        <v>166</v>
      </c>
      <c r="BM112" s="142" t="s">
        <v>549</v>
      </c>
    </row>
    <row r="113" spans="2:65" s="1" customFormat="1" ht="58.5">
      <c r="B113" s="31"/>
      <c r="D113" s="149" t="s">
        <v>216</v>
      </c>
      <c r="F113" s="163" t="s">
        <v>1209</v>
      </c>
      <c r="I113" s="146"/>
      <c r="L113" s="31"/>
      <c r="M113" s="147"/>
      <c r="T113" s="52"/>
      <c r="AT113" s="16" t="s">
        <v>216</v>
      </c>
      <c r="AU113" s="16" t="s">
        <v>80</v>
      </c>
    </row>
    <row r="114" spans="2:65" s="1" customFormat="1" ht="16.5" customHeight="1">
      <c r="B114" s="130"/>
      <c r="C114" s="131" t="s">
        <v>406</v>
      </c>
      <c r="D114" s="131" t="s">
        <v>161</v>
      </c>
      <c r="E114" s="132" t="s">
        <v>1356</v>
      </c>
      <c r="F114" s="133" t="s">
        <v>1357</v>
      </c>
      <c r="G114" s="134" t="s">
        <v>1154</v>
      </c>
      <c r="H114" s="135">
        <v>1</v>
      </c>
      <c r="I114" s="136"/>
      <c r="J114" s="137">
        <f t="shared" ref="J114:J124" si="10">ROUND(I114*H114,2)</f>
        <v>0</v>
      </c>
      <c r="K114" s="133" t="s">
        <v>3</v>
      </c>
      <c r="L114" s="31"/>
      <c r="M114" s="138" t="s">
        <v>3</v>
      </c>
      <c r="N114" s="139" t="s">
        <v>43</v>
      </c>
      <c r="P114" s="140">
        <f t="shared" ref="P114:P124" si="11">O114*H114</f>
        <v>0</v>
      </c>
      <c r="Q114" s="140">
        <v>0</v>
      </c>
      <c r="R114" s="140">
        <f t="shared" ref="R114:R124" si="12">Q114*H114</f>
        <v>0</v>
      </c>
      <c r="S114" s="140">
        <v>0</v>
      </c>
      <c r="T114" s="141">
        <f t="shared" ref="T114:T124" si="13">S114*H114</f>
        <v>0</v>
      </c>
      <c r="AR114" s="142" t="s">
        <v>166</v>
      </c>
      <c r="AT114" s="142" t="s">
        <v>161</v>
      </c>
      <c r="AU114" s="142" t="s">
        <v>80</v>
      </c>
      <c r="AY114" s="16" t="s">
        <v>157</v>
      </c>
      <c r="BE114" s="143">
        <f t="shared" ref="BE114:BE124" si="14">IF(N114="základní",J114,0)</f>
        <v>0</v>
      </c>
      <c r="BF114" s="143">
        <f t="shared" ref="BF114:BF124" si="15">IF(N114="snížená",J114,0)</f>
        <v>0</v>
      </c>
      <c r="BG114" s="143">
        <f t="shared" ref="BG114:BG124" si="16">IF(N114="zákl. přenesená",J114,0)</f>
        <v>0</v>
      </c>
      <c r="BH114" s="143">
        <f t="shared" ref="BH114:BH124" si="17">IF(N114="sníž. přenesená",J114,0)</f>
        <v>0</v>
      </c>
      <c r="BI114" s="143">
        <f t="shared" ref="BI114:BI124" si="18">IF(N114="nulová",J114,0)</f>
        <v>0</v>
      </c>
      <c r="BJ114" s="16" t="s">
        <v>80</v>
      </c>
      <c r="BK114" s="143">
        <f t="shared" ref="BK114:BK124" si="19">ROUND(I114*H114,2)</f>
        <v>0</v>
      </c>
      <c r="BL114" s="16" t="s">
        <v>166</v>
      </c>
      <c r="BM114" s="142" t="s">
        <v>559</v>
      </c>
    </row>
    <row r="115" spans="2:65" s="1" customFormat="1" ht="16.5" customHeight="1">
      <c r="B115" s="130"/>
      <c r="C115" s="131" t="s">
        <v>412</v>
      </c>
      <c r="D115" s="131" t="s">
        <v>161</v>
      </c>
      <c r="E115" s="132" t="s">
        <v>1297</v>
      </c>
      <c r="F115" s="133" t="s">
        <v>1298</v>
      </c>
      <c r="G115" s="134" t="s">
        <v>1154</v>
      </c>
      <c r="H115" s="135">
        <v>1</v>
      </c>
      <c r="I115" s="136"/>
      <c r="J115" s="137">
        <f t="shared" si="10"/>
        <v>0</v>
      </c>
      <c r="K115" s="133" t="s">
        <v>3</v>
      </c>
      <c r="L115" s="31"/>
      <c r="M115" s="138" t="s">
        <v>3</v>
      </c>
      <c r="N115" s="139" t="s">
        <v>43</v>
      </c>
      <c r="P115" s="140">
        <f t="shared" si="11"/>
        <v>0</v>
      </c>
      <c r="Q115" s="140">
        <v>0</v>
      </c>
      <c r="R115" s="140">
        <f t="shared" si="12"/>
        <v>0</v>
      </c>
      <c r="S115" s="140">
        <v>0</v>
      </c>
      <c r="T115" s="141">
        <f t="shared" si="13"/>
        <v>0</v>
      </c>
      <c r="AR115" s="142" t="s">
        <v>166</v>
      </c>
      <c r="AT115" s="142" t="s">
        <v>161</v>
      </c>
      <c r="AU115" s="142" t="s">
        <v>80</v>
      </c>
      <c r="AY115" s="16" t="s">
        <v>157</v>
      </c>
      <c r="BE115" s="143">
        <f t="shared" si="14"/>
        <v>0</v>
      </c>
      <c r="BF115" s="143">
        <f t="shared" si="15"/>
        <v>0</v>
      </c>
      <c r="BG115" s="143">
        <f t="shared" si="16"/>
        <v>0</v>
      </c>
      <c r="BH115" s="143">
        <f t="shared" si="17"/>
        <v>0</v>
      </c>
      <c r="BI115" s="143">
        <f t="shared" si="18"/>
        <v>0</v>
      </c>
      <c r="BJ115" s="16" t="s">
        <v>80</v>
      </c>
      <c r="BK115" s="143">
        <f t="shared" si="19"/>
        <v>0</v>
      </c>
      <c r="BL115" s="16" t="s">
        <v>166</v>
      </c>
      <c r="BM115" s="142" t="s">
        <v>570</v>
      </c>
    </row>
    <row r="116" spans="2:65" s="1" customFormat="1" ht="16.5" customHeight="1">
      <c r="B116" s="130"/>
      <c r="C116" s="131" t="s">
        <v>418</v>
      </c>
      <c r="D116" s="131" t="s">
        <v>161</v>
      </c>
      <c r="E116" s="132" t="s">
        <v>1299</v>
      </c>
      <c r="F116" s="133" t="s">
        <v>1300</v>
      </c>
      <c r="G116" s="134" t="s">
        <v>1154</v>
      </c>
      <c r="H116" s="135">
        <v>1</v>
      </c>
      <c r="I116" s="136"/>
      <c r="J116" s="137">
        <f t="shared" si="10"/>
        <v>0</v>
      </c>
      <c r="K116" s="133" t="s">
        <v>3</v>
      </c>
      <c r="L116" s="31"/>
      <c r="M116" s="138" t="s">
        <v>3</v>
      </c>
      <c r="N116" s="139" t="s">
        <v>43</v>
      </c>
      <c r="P116" s="140">
        <f t="shared" si="11"/>
        <v>0</v>
      </c>
      <c r="Q116" s="140">
        <v>0</v>
      </c>
      <c r="R116" s="140">
        <f t="shared" si="12"/>
        <v>0</v>
      </c>
      <c r="S116" s="140">
        <v>0</v>
      </c>
      <c r="T116" s="141">
        <f t="shared" si="13"/>
        <v>0</v>
      </c>
      <c r="AR116" s="142" t="s">
        <v>166</v>
      </c>
      <c r="AT116" s="142" t="s">
        <v>161</v>
      </c>
      <c r="AU116" s="142" t="s">
        <v>80</v>
      </c>
      <c r="AY116" s="16" t="s">
        <v>157</v>
      </c>
      <c r="BE116" s="143">
        <f t="shared" si="14"/>
        <v>0</v>
      </c>
      <c r="BF116" s="143">
        <f t="shared" si="15"/>
        <v>0</v>
      </c>
      <c r="BG116" s="143">
        <f t="shared" si="16"/>
        <v>0</v>
      </c>
      <c r="BH116" s="143">
        <f t="shared" si="17"/>
        <v>0</v>
      </c>
      <c r="BI116" s="143">
        <f t="shared" si="18"/>
        <v>0</v>
      </c>
      <c r="BJ116" s="16" t="s">
        <v>80</v>
      </c>
      <c r="BK116" s="143">
        <f t="shared" si="19"/>
        <v>0</v>
      </c>
      <c r="BL116" s="16" t="s">
        <v>166</v>
      </c>
      <c r="BM116" s="142" t="s">
        <v>581</v>
      </c>
    </row>
    <row r="117" spans="2:65" s="1" customFormat="1" ht="16.5" customHeight="1">
      <c r="B117" s="130"/>
      <c r="C117" s="131" t="s">
        <v>425</v>
      </c>
      <c r="D117" s="131" t="s">
        <v>161</v>
      </c>
      <c r="E117" s="132" t="s">
        <v>1301</v>
      </c>
      <c r="F117" s="133" t="s">
        <v>1302</v>
      </c>
      <c r="G117" s="134" t="s">
        <v>1154</v>
      </c>
      <c r="H117" s="135">
        <v>1</v>
      </c>
      <c r="I117" s="136"/>
      <c r="J117" s="137">
        <f t="shared" si="10"/>
        <v>0</v>
      </c>
      <c r="K117" s="133" t="s">
        <v>3</v>
      </c>
      <c r="L117" s="31"/>
      <c r="M117" s="138" t="s">
        <v>3</v>
      </c>
      <c r="N117" s="139" t="s">
        <v>43</v>
      </c>
      <c r="P117" s="140">
        <f t="shared" si="11"/>
        <v>0</v>
      </c>
      <c r="Q117" s="140">
        <v>0</v>
      </c>
      <c r="R117" s="140">
        <f t="shared" si="12"/>
        <v>0</v>
      </c>
      <c r="S117" s="140">
        <v>0</v>
      </c>
      <c r="T117" s="141">
        <f t="shared" si="13"/>
        <v>0</v>
      </c>
      <c r="AR117" s="142" t="s">
        <v>166</v>
      </c>
      <c r="AT117" s="142" t="s">
        <v>161</v>
      </c>
      <c r="AU117" s="142" t="s">
        <v>80</v>
      </c>
      <c r="AY117" s="16" t="s">
        <v>157</v>
      </c>
      <c r="BE117" s="143">
        <f t="shared" si="14"/>
        <v>0</v>
      </c>
      <c r="BF117" s="143">
        <f t="shared" si="15"/>
        <v>0</v>
      </c>
      <c r="BG117" s="143">
        <f t="shared" si="16"/>
        <v>0</v>
      </c>
      <c r="BH117" s="143">
        <f t="shared" si="17"/>
        <v>0</v>
      </c>
      <c r="BI117" s="143">
        <f t="shared" si="18"/>
        <v>0</v>
      </c>
      <c r="BJ117" s="16" t="s">
        <v>80</v>
      </c>
      <c r="BK117" s="143">
        <f t="shared" si="19"/>
        <v>0</v>
      </c>
      <c r="BL117" s="16" t="s">
        <v>166</v>
      </c>
      <c r="BM117" s="142" t="s">
        <v>593</v>
      </c>
    </row>
    <row r="118" spans="2:65" s="1" customFormat="1" ht="16.5" customHeight="1">
      <c r="B118" s="130"/>
      <c r="C118" s="131" t="s">
        <v>431</v>
      </c>
      <c r="D118" s="131" t="s">
        <v>161</v>
      </c>
      <c r="E118" s="132" t="s">
        <v>1224</v>
      </c>
      <c r="F118" s="133" t="s">
        <v>1225</v>
      </c>
      <c r="G118" s="134" t="s">
        <v>1147</v>
      </c>
      <c r="H118" s="135">
        <v>1</v>
      </c>
      <c r="I118" s="136"/>
      <c r="J118" s="137">
        <f t="shared" si="10"/>
        <v>0</v>
      </c>
      <c r="K118" s="133" t="s">
        <v>3</v>
      </c>
      <c r="L118" s="31"/>
      <c r="M118" s="138" t="s">
        <v>3</v>
      </c>
      <c r="N118" s="139" t="s">
        <v>43</v>
      </c>
      <c r="P118" s="140">
        <f t="shared" si="11"/>
        <v>0</v>
      </c>
      <c r="Q118" s="140">
        <v>0</v>
      </c>
      <c r="R118" s="140">
        <f t="shared" si="12"/>
        <v>0</v>
      </c>
      <c r="S118" s="140">
        <v>0</v>
      </c>
      <c r="T118" s="141">
        <f t="shared" si="13"/>
        <v>0</v>
      </c>
      <c r="AR118" s="142" t="s">
        <v>166</v>
      </c>
      <c r="AT118" s="142" t="s">
        <v>161</v>
      </c>
      <c r="AU118" s="142" t="s">
        <v>80</v>
      </c>
      <c r="AY118" s="16" t="s">
        <v>157</v>
      </c>
      <c r="BE118" s="143">
        <f t="shared" si="14"/>
        <v>0</v>
      </c>
      <c r="BF118" s="143">
        <f t="shared" si="15"/>
        <v>0</v>
      </c>
      <c r="BG118" s="143">
        <f t="shared" si="16"/>
        <v>0</v>
      </c>
      <c r="BH118" s="143">
        <f t="shared" si="17"/>
        <v>0</v>
      </c>
      <c r="BI118" s="143">
        <f t="shared" si="18"/>
        <v>0</v>
      </c>
      <c r="BJ118" s="16" t="s">
        <v>80</v>
      </c>
      <c r="BK118" s="143">
        <f t="shared" si="19"/>
        <v>0</v>
      </c>
      <c r="BL118" s="16" t="s">
        <v>166</v>
      </c>
      <c r="BM118" s="142" t="s">
        <v>603</v>
      </c>
    </row>
    <row r="119" spans="2:65" s="1" customFormat="1" ht="24.2" customHeight="1">
      <c r="B119" s="130"/>
      <c r="C119" s="131" t="s">
        <v>437</v>
      </c>
      <c r="D119" s="131" t="s">
        <v>161</v>
      </c>
      <c r="E119" s="132" t="s">
        <v>1358</v>
      </c>
      <c r="F119" s="133" t="s">
        <v>1359</v>
      </c>
      <c r="G119" s="134" t="s">
        <v>1147</v>
      </c>
      <c r="H119" s="135">
        <v>1</v>
      </c>
      <c r="I119" s="136"/>
      <c r="J119" s="137">
        <f t="shared" si="10"/>
        <v>0</v>
      </c>
      <c r="K119" s="133" t="s">
        <v>3</v>
      </c>
      <c r="L119" s="31"/>
      <c r="M119" s="138" t="s">
        <v>3</v>
      </c>
      <c r="N119" s="139" t="s">
        <v>43</v>
      </c>
      <c r="P119" s="140">
        <f t="shared" si="11"/>
        <v>0</v>
      </c>
      <c r="Q119" s="140">
        <v>0</v>
      </c>
      <c r="R119" s="140">
        <f t="shared" si="12"/>
        <v>0</v>
      </c>
      <c r="S119" s="140">
        <v>0</v>
      </c>
      <c r="T119" s="141">
        <f t="shared" si="13"/>
        <v>0</v>
      </c>
      <c r="AR119" s="142" t="s">
        <v>166</v>
      </c>
      <c r="AT119" s="142" t="s">
        <v>161</v>
      </c>
      <c r="AU119" s="142" t="s">
        <v>80</v>
      </c>
      <c r="AY119" s="16" t="s">
        <v>157</v>
      </c>
      <c r="BE119" s="143">
        <f t="shared" si="14"/>
        <v>0</v>
      </c>
      <c r="BF119" s="143">
        <f t="shared" si="15"/>
        <v>0</v>
      </c>
      <c r="BG119" s="143">
        <f t="shared" si="16"/>
        <v>0</v>
      </c>
      <c r="BH119" s="143">
        <f t="shared" si="17"/>
        <v>0</v>
      </c>
      <c r="BI119" s="143">
        <f t="shared" si="18"/>
        <v>0</v>
      </c>
      <c r="BJ119" s="16" t="s">
        <v>80</v>
      </c>
      <c r="BK119" s="143">
        <f t="shared" si="19"/>
        <v>0</v>
      </c>
      <c r="BL119" s="16" t="s">
        <v>166</v>
      </c>
      <c r="BM119" s="142" t="s">
        <v>614</v>
      </c>
    </row>
    <row r="120" spans="2:65" s="1" customFormat="1" ht="16.5" customHeight="1">
      <c r="B120" s="130"/>
      <c r="C120" s="131" t="s">
        <v>442</v>
      </c>
      <c r="D120" s="131" t="s">
        <v>161</v>
      </c>
      <c r="E120" s="132" t="s">
        <v>1360</v>
      </c>
      <c r="F120" s="133" t="s">
        <v>1361</v>
      </c>
      <c r="G120" s="134" t="s">
        <v>1154</v>
      </c>
      <c r="H120" s="135">
        <v>1</v>
      </c>
      <c r="I120" s="136"/>
      <c r="J120" s="137">
        <f t="shared" si="10"/>
        <v>0</v>
      </c>
      <c r="K120" s="133" t="s">
        <v>3</v>
      </c>
      <c r="L120" s="31"/>
      <c r="M120" s="138" t="s">
        <v>3</v>
      </c>
      <c r="N120" s="139" t="s">
        <v>43</v>
      </c>
      <c r="P120" s="140">
        <f t="shared" si="11"/>
        <v>0</v>
      </c>
      <c r="Q120" s="140">
        <v>0</v>
      </c>
      <c r="R120" s="140">
        <f t="shared" si="12"/>
        <v>0</v>
      </c>
      <c r="S120" s="140">
        <v>0</v>
      </c>
      <c r="T120" s="141">
        <f t="shared" si="13"/>
        <v>0</v>
      </c>
      <c r="AR120" s="142" t="s">
        <v>166</v>
      </c>
      <c r="AT120" s="142" t="s">
        <v>161</v>
      </c>
      <c r="AU120" s="142" t="s">
        <v>80</v>
      </c>
      <c r="AY120" s="16" t="s">
        <v>157</v>
      </c>
      <c r="BE120" s="143">
        <f t="shared" si="14"/>
        <v>0</v>
      </c>
      <c r="BF120" s="143">
        <f t="shared" si="15"/>
        <v>0</v>
      </c>
      <c r="BG120" s="143">
        <f t="shared" si="16"/>
        <v>0</v>
      </c>
      <c r="BH120" s="143">
        <f t="shared" si="17"/>
        <v>0</v>
      </c>
      <c r="BI120" s="143">
        <f t="shared" si="18"/>
        <v>0</v>
      </c>
      <c r="BJ120" s="16" t="s">
        <v>80</v>
      </c>
      <c r="BK120" s="143">
        <f t="shared" si="19"/>
        <v>0</v>
      </c>
      <c r="BL120" s="16" t="s">
        <v>166</v>
      </c>
      <c r="BM120" s="142" t="s">
        <v>624</v>
      </c>
    </row>
    <row r="121" spans="2:65" s="1" customFormat="1" ht="24.2" customHeight="1">
      <c r="B121" s="130"/>
      <c r="C121" s="131" t="s">
        <v>448</v>
      </c>
      <c r="D121" s="131" t="s">
        <v>161</v>
      </c>
      <c r="E121" s="132" t="s">
        <v>1362</v>
      </c>
      <c r="F121" s="133" t="s">
        <v>1363</v>
      </c>
      <c r="G121" s="134" t="s">
        <v>1154</v>
      </c>
      <c r="H121" s="135">
        <v>1</v>
      </c>
      <c r="I121" s="136"/>
      <c r="J121" s="137">
        <f t="shared" si="10"/>
        <v>0</v>
      </c>
      <c r="K121" s="133" t="s">
        <v>3</v>
      </c>
      <c r="L121" s="31"/>
      <c r="M121" s="138" t="s">
        <v>3</v>
      </c>
      <c r="N121" s="139" t="s">
        <v>43</v>
      </c>
      <c r="P121" s="140">
        <f t="shared" si="11"/>
        <v>0</v>
      </c>
      <c r="Q121" s="140">
        <v>0</v>
      </c>
      <c r="R121" s="140">
        <f t="shared" si="12"/>
        <v>0</v>
      </c>
      <c r="S121" s="140">
        <v>0</v>
      </c>
      <c r="T121" s="141">
        <f t="shared" si="13"/>
        <v>0</v>
      </c>
      <c r="AR121" s="142" t="s">
        <v>166</v>
      </c>
      <c r="AT121" s="142" t="s">
        <v>161</v>
      </c>
      <c r="AU121" s="142" t="s">
        <v>80</v>
      </c>
      <c r="AY121" s="16" t="s">
        <v>157</v>
      </c>
      <c r="BE121" s="143">
        <f t="shared" si="14"/>
        <v>0</v>
      </c>
      <c r="BF121" s="143">
        <f t="shared" si="15"/>
        <v>0</v>
      </c>
      <c r="BG121" s="143">
        <f t="shared" si="16"/>
        <v>0</v>
      </c>
      <c r="BH121" s="143">
        <f t="shared" si="17"/>
        <v>0</v>
      </c>
      <c r="BI121" s="143">
        <f t="shared" si="18"/>
        <v>0</v>
      </c>
      <c r="BJ121" s="16" t="s">
        <v>80</v>
      </c>
      <c r="BK121" s="143">
        <f t="shared" si="19"/>
        <v>0</v>
      </c>
      <c r="BL121" s="16" t="s">
        <v>166</v>
      </c>
      <c r="BM121" s="142" t="s">
        <v>634</v>
      </c>
    </row>
    <row r="122" spans="2:65" s="1" customFormat="1" ht="24.2" customHeight="1">
      <c r="B122" s="130"/>
      <c r="C122" s="131" t="s">
        <v>455</v>
      </c>
      <c r="D122" s="131" t="s">
        <v>161</v>
      </c>
      <c r="E122" s="132" t="s">
        <v>1364</v>
      </c>
      <c r="F122" s="133" t="s">
        <v>1365</v>
      </c>
      <c r="G122" s="134" t="s">
        <v>1154</v>
      </c>
      <c r="H122" s="135">
        <v>1</v>
      </c>
      <c r="I122" s="136"/>
      <c r="J122" s="137">
        <f t="shared" si="10"/>
        <v>0</v>
      </c>
      <c r="K122" s="133" t="s">
        <v>3</v>
      </c>
      <c r="L122" s="31"/>
      <c r="M122" s="138" t="s">
        <v>3</v>
      </c>
      <c r="N122" s="139" t="s">
        <v>43</v>
      </c>
      <c r="P122" s="140">
        <f t="shared" si="11"/>
        <v>0</v>
      </c>
      <c r="Q122" s="140">
        <v>0</v>
      </c>
      <c r="R122" s="140">
        <f t="shared" si="12"/>
        <v>0</v>
      </c>
      <c r="S122" s="140">
        <v>0</v>
      </c>
      <c r="T122" s="141">
        <f t="shared" si="13"/>
        <v>0</v>
      </c>
      <c r="AR122" s="142" t="s">
        <v>166</v>
      </c>
      <c r="AT122" s="142" t="s">
        <v>161</v>
      </c>
      <c r="AU122" s="142" t="s">
        <v>80</v>
      </c>
      <c r="AY122" s="16" t="s">
        <v>157</v>
      </c>
      <c r="BE122" s="143">
        <f t="shared" si="14"/>
        <v>0</v>
      </c>
      <c r="BF122" s="143">
        <f t="shared" si="15"/>
        <v>0</v>
      </c>
      <c r="BG122" s="143">
        <f t="shared" si="16"/>
        <v>0</v>
      </c>
      <c r="BH122" s="143">
        <f t="shared" si="17"/>
        <v>0</v>
      </c>
      <c r="BI122" s="143">
        <f t="shared" si="18"/>
        <v>0</v>
      </c>
      <c r="BJ122" s="16" t="s">
        <v>80</v>
      </c>
      <c r="BK122" s="143">
        <f t="shared" si="19"/>
        <v>0</v>
      </c>
      <c r="BL122" s="16" t="s">
        <v>166</v>
      </c>
      <c r="BM122" s="142" t="s">
        <v>645</v>
      </c>
    </row>
    <row r="123" spans="2:65" s="1" customFormat="1" ht="24.2" customHeight="1">
      <c r="B123" s="130"/>
      <c r="C123" s="131" t="s">
        <v>461</v>
      </c>
      <c r="D123" s="131" t="s">
        <v>161</v>
      </c>
      <c r="E123" s="132" t="s">
        <v>1366</v>
      </c>
      <c r="F123" s="133" t="s">
        <v>1367</v>
      </c>
      <c r="G123" s="134" t="s">
        <v>1154</v>
      </c>
      <c r="H123" s="135">
        <v>1</v>
      </c>
      <c r="I123" s="136"/>
      <c r="J123" s="137">
        <f t="shared" si="10"/>
        <v>0</v>
      </c>
      <c r="K123" s="133" t="s">
        <v>3</v>
      </c>
      <c r="L123" s="31"/>
      <c r="M123" s="138" t="s">
        <v>3</v>
      </c>
      <c r="N123" s="139" t="s">
        <v>43</v>
      </c>
      <c r="P123" s="140">
        <f t="shared" si="11"/>
        <v>0</v>
      </c>
      <c r="Q123" s="140">
        <v>0</v>
      </c>
      <c r="R123" s="140">
        <f t="shared" si="12"/>
        <v>0</v>
      </c>
      <c r="S123" s="140">
        <v>0</v>
      </c>
      <c r="T123" s="141">
        <f t="shared" si="13"/>
        <v>0</v>
      </c>
      <c r="AR123" s="142" t="s">
        <v>166</v>
      </c>
      <c r="AT123" s="142" t="s">
        <v>161</v>
      </c>
      <c r="AU123" s="142" t="s">
        <v>80</v>
      </c>
      <c r="AY123" s="16" t="s">
        <v>157</v>
      </c>
      <c r="BE123" s="143">
        <f t="shared" si="14"/>
        <v>0</v>
      </c>
      <c r="BF123" s="143">
        <f t="shared" si="15"/>
        <v>0</v>
      </c>
      <c r="BG123" s="143">
        <f t="shared" si="16"/>
        <v>0</v>
      </c>
      <c r="BH123" s="143">
        <f t="shared" si="17"/>
        <v>0</v>
      </c>
      <c r="BI123" s="143">
        <f t="shared" si="18"/>
        <v>0</v>
      </c>
      <c r="BJ123" s="16" t="s">
        <v>80</v>
      </c>
      <c r="BK123" s="143">
        <f t="shared" si="19"/>
        <v>0</v>
      </c>
      <c r="BL123" s="16" t="s">
        <v>166</v>
      </c>
      <c r="BM123" s="142" t="s">
        <v>655</v>
      </c>
    </row>
    <row r="124" spans="2:65" s="1" customFormat="1" ht="16.5" customHeight="1">
      <c r="B124" s="130"/>
      <c r="C124" s="131" t="s">
        <v>468</v>
      </c>
      <c r="D124" s="131" t="s">
        <v>161</v>
      </c>
      <c r="E124" s="132" t="s">
        <v>1230</v>
      </c>
      <c r="F124" s="133" t="s">
        <v>1231</v>
      </c>
      <c r="G124" s="134" t="s">
        <v>1154</v>
      </c>
      <c r="H124" s="135">
        <v>1</v>
      </c>
      <c r="I124" s="136"/>
      <c r="J124" s="137">
        <f t="shared" si="10"/>
        <v>0</v>
      </c>
      <c r="K124" s="133" t="s">
        <v>3</v>
      </c>
      <c r="L124" s="31"/>
      <c r="M124" s="138" t="s">
        <v>3</v>
      </c>
      <c r="N124" s="139" t="s">
        <v>43</v>
      </c>
      <c r="P124" s="140">
        <f t="shared" si="11"/>
        <v>0</v>
      </c>
      <c r="Q124" s="140">
        <v>0</v>
      </c>
      <c r="R124" s="140">
        <f t="shared" si="12"/>
        <v>0</v>
      </c>
      <c r="S124" s="140">
        <v>0</v>
      </c>
      <c r="T124" s="141">
        <f t="shared" si="13"/>
        <v>0</v>
      </c>
      <c r="AR124" s="142" t="s">
        <v>166</v>
      </c>
      <c r="AT124" s="142" t="s">
        <v>161</v>
      </c>
      <c r="AU124" s="142" t="s">
        <v>80</v>
      </c>
      <c r="AY124" s="16" t="s">
        <v>157</v>
      </c>
      <c r="BE124" s="143">
        <f t="shared" si="14"/>
        <v>0</v>
      </c>
      <c r="BF124" s="143">
        <f t="shared" si="15"/>
        <v>0</v>
      </c>
      <c r="BG124" s="143">
        <f t="shared" si="16"/>
        <v>0</v>
      </c>
      <c r="BH124" s="143">
        <f t="shared" si="17"/>
        <v>0</v>
      </c>
      <c r="BI124" s="143">
        <f t="shared" si="18"/>
        <v>0</v>
      </c>
      <c r="BJ124" s="16" t="s">
        <v>80</v>
      </c>
      <c r="BK124" s="143">
        <f t="shared" si="19"/>
        <v>0</v>
      </c>
      <c r="BL124" s="16" t="s">
        <v>166</v>
      </c>
      <c r="BM124" s="142" t="s">
        <v>667</v>
      </c>
    </row>
    <row r="125" spans="2:65" s="1" customFormat="1" ht="19.5">
      <c r="B125" s="31"/>
      <c r="D125" s="149" t="s">
        <v>216</v>
      </c>
      <c r="F125" s="163" t="s">
        <v>1368</v>
      </c>
      <c r="I125" s="146"/>
      <c r="L125" s="31"/>
      <c r="M125" s="147"/>
      <c r="T125" s="52"/>
      <c r="AT125" s="16" t="s">
        <v>216</v>
      </c>
      <c r="AU125" s="16" t="s">
        <v>80</v>
      </c>
    </row>
    <row r="126" spans="2:65" s="1" customFormat="1" ht="16.5" customHeight="1">
      <c r="B126" s="130"/>
      <c r="C126" s="131" t="s">
        <v>474</v>
      </c>
      <c r="D126" s="131" t="s">
        <v>161</v>
      </c>
      <c r="E126" s="132" t="s">
        <v>1304</v>
      </c>
      <c r="F126" s="133" t="s">
        <v>1305</v>
      </c>
      <c r="G126" s="134" t="s">
        <v>1154</v>
      </c>
      <c r="H126" s="135">
        <v>1</v>
      </c>
      <c r="I126" s="136"/>
      <c r="J126" s="137">
        <f t="shared" ref="J126:J134" si="20">ROUND(I126*H126,2)</f>
        <v>0</v>
      </c>
      <c r="K126" s="133" t="s">
        <v>3</v>
      </c>
      <c r="L126" s="31"/>
      <c r="M126" s="138" t="s">
        <v>3</v>
      </c>
      <c r="N126" s="139" t="s">
        <v>43</v>
      </c>
      <c r="P126" s="140">
        <f t="shared" ref="P126:P134" si="21">O126*H126</f>
        <v>0</v>
      </c>
      <c r="Q126" s="140">
        <v>0</v>
      </c>
      <c r="R126" s="140">
        <f t="shared" ref="R126:R134" si="22">Q126*H126</f>
        <v>0</v>
      </c>
      <c r="S126" s="140">
        <v>0</v>
      </c>
      <c r="T126" s="141">
        <f t="shared" ref="T126:T134" si="23">S126*H126</f>
        <v>0</v>
      </c>
      <c r="AR126" s="142" t="s">
        <v>166</v>
      </c>
      <c r="AT126" s="142" t="s">
        <v>161</v>
      </c>
      <c r="AU126" s="142" t="s">
        <v>80</v>
      </c>
      <c r="AY126" s="16" t="s">
        <v>157</v>
      </c>
      <c r="BE126" s="143">
        <f t="shared" ref="BE126:BE134" si="24">IF(N126="základní",J126,0)</f>
        <v>0</v>
      </c>
      <c r="BF126" s="143">
        <f t="shared" ref="BF126:BF134" si="25">IF(N126="snížená",J126,0)</f>
        <v>0</v>
      </c>
      <c r="BG126" s="143">
        <f t="shared" ref="BG126:BG134" si="26">IF(N126="zákl. přenesená",J126,0)</f>
        <v>0</v>
      </c>
      <c r="BH126" s="143">
        <f t="shared" ref="BH126:BH134" si="27">IF(N126="sníž. přenesená",J126,0)</f>
        <v>0</v>
      </c>
      <c r="BI126" s="143">
        <f t="shared" ref="BI126:BI134" si="28">IF(N126="nulová",J126,0)</f>
        <v>0</v>
      </c>
      <c r="BJ126" s="16" t="s">
        <v>80</v>
      </c>
      <c r="BK126" s="143">
        <f t="shared" ref="BK126:BK134" si="29">ROUND(I126*H126,2)</f>
        <v>0</v>
      </c>
      <c r="BL126" s="16" t="s">
        <v>166</v>
      </c>
      <c r="BM126" s="142" t="s">
        <v>685</v>
      </c>
    </row>
    <row r="127" spans="2:65" s="1" customFormat="1" ht="37.9" customHeight="1">
      <c r="B127" s="130"/>
      <c r="C127" s="131" t="s">
        <v>480</v>
      </c>
      <c r="D127" s="131" t="s">
        <v>161</v>
      </c>
      <c r="E127" s="132" t="s">
        <v>1373</v>
      </c>
      <c r="F127" s="133" t="s">
        <v>1370</v>
      </c>
      <c r="G127" s="134" t="s">
        <v>1154</v>
      </c>
      <c r="H127" s="135">
        <v>1</v>
      </c>
      <c r="I127" s="136"/>
      <c r="J127" s="137">
        <f t="shared" si="20"/>
        <v>0</v>
      </c>
      <c r="K127" s="133" t="s">
        <v>3</v>
      </c>
      <c r="L127" s="31"/>
      <c r="M127" s="138" t="s">
        <v>3</v>
      </c>
      <c r="N127" s="139" t="s">
        <v>43</v>
      </c>
      <c r="P127" s="140">
        <f t="shared" si="21"/>
        <v>0</v>
      </c>
      <c r="Q127" s="140">
        <v>0</v>
      </c>
      <c r="R127" s="140">
        <f t="shared" si="22"/>
        <v>0</v>
      </c>
      <c r="S127" s="140">
        <v>0</v>
      </c>
      <c r="T127" s="141">
        <f t="shared" si="23"/>
        <v>0</v>
      </c>
      <c r="AR127" s="142" t="s">
        <v>166</v>
      </c>
      <c r="AT127" s="142" t="s">
        <v>161</v>
      </c>
      <c r="AU127" s="142" t="s">
        <v>80</v>
      </c>
      <c r="AY127" s="16" t="s">
        <v>157</v>
      </c>
      <c r="BE127" s="143">
        <f t="shared" si="24"/>
        <v>0</v>
      </c>
      <c r="BF127" s="143">
        <f t="shared" si="25"/>
        <v>0</v>
      </c>
      <c r="BG127" s="143">
        <f t="shared" si="26"/>
        <v>0</v>
      </c>
      <c r="BH127" s="143">
        <f t="shared" si="27"/>
        <v>0</v>
      </c>
      <c r="BI127" s="143">
        <f t="shared" si="28"/>
        <v>0</v>
      </c>
      <c r="BJ127" s="16" t="s">
        <v>80</v>
      </c>
      <c r="BK127" s="143">
        <f t="shared" si="29"/>
        <v>0</v>
      </c>
      <c r="BL127" s="16" t="s">
        <v>166</v>
      </c>
      <c r="BM127" s="142" t="s">
        <v>693</v>
      </c>
    </row>
    <row r="128" spans="2:65" s="1" customFormat="1" ht="16.5" customHeight="1">
      <c r="B128" s="130"/>
      <c r="C128" s="131" t="s">
        <v>485</v>
      </c>
      <c r="D128" s="131" t="s">
        <v>161</v>
      </c>
      <c r="E128" s="132" t="s">
        <v>1308</v>
      </c>
      <c r="F128" s="133" t="s">
        <v>1309</v>
      </c>
      <c r="G128" s="134" t="s">
        <v>1154</v>
      </c>
      <c r="H128" s="135">
        <v>1</v>
      </c>
      <c r="I128" s="136"/>
      <c r="J128" s="137">
        <f t="shared" si="20"/>
        <v>0</v>
      </c>
      <c r="K128" s="133" t="s">
        <v>3</v>
      </c>
      <c r="L128" s="31"/>
      <c r="M128" s="138" t="s">
        <v>3</v>
      </c>
      <c r="N128" s="139" t="s">
        <v>43</v>
      </c>
      <c r="P128" s="140">
        <f t="shared" si="21"/>
        <v>0</v>
      </c>
      <c r="Q128" s="140">
        <v>0</v>
      </c>
      <c r="R128" s="140">
        <f t="shared" si="22"/>
        <v>0</v>
      </c>
      <c r="S128" s="140">
        <v>0</v>
      </c>
      <c r="T128" s="141">
        <f t="shared" si="23"/>
        <v>0</v>
      </c>
      <c r="AR128" s="142" t="s">
        <v>166</v>
      </c>
      <c r="AT128" s="142" t="s">
        <v>161</v>
      </c>
      <c r="AU128" s="142" t="s">
        <v>80</v>
      </c>
      <c r="AY128" s="16" t="s">
        <v>157</v>
      </c>
      <c r="BE128" s="143">
        <f t="shared" si="24"/>
        <v>0</v>
      </c>
      <c r="BF128" s="143">
        <f t="shared" si="25"/>
        <v>0</v>
      </c>
      <c r="BG128" s="143">
        <f t="shared" si="26"/>
        <v>0</v>
      </c>
      <c r="BH128" s="143">
        <f t="shared" si="27"/>
        <v>0</v>
      </c>
      <c r="BI128" s="143">
        <f t="shared" si="28"/>
        <v>0</v>
      </c>
      <c r="BJ128" s="16" t="s">
        <v>80</v>
      </c>
      <c r="BK128" s="143">
        <f t="shared" si="29"/>
        <v>0</v>
      </c>
      <c r="BL128" s="16" t="s">
        <v>166</v>
      </c>
      <c r="BM128" s="142" t="s">
        <v>703</v>
      </c>
    </row>
    <row r="129" spans="2:65" s="1" customFormat="1" ht="16.5" customHeight="1">
      <c r="B129" s="130"/>
      <c r="C129" s="131" t="s">
        <v>492</v>
      </c>
      <c r="D129" s="131" t="s">
        <v>161</v>
      </c>
      <c r="E129" s="132" t="s">
        <v>1310</v>
      </c>
      <c r="F129" s="133" t="s">
        <v>1311</v>
      </c>
      <c r="G129" s="134" t="s">
        <v>1147</v>
      </c>
      <c r="H129" s="135">
        <v>1</v>
      </c>
      <c r="I129" s="136"/>
      <c r="J129" s="137">
        <f t="shared" si="20"/>
        <v>0</v>
      </c>
      <c r="K129" s="133" t="s">
        <v>3</v>
      </c>
      <c r="L129" s="31"/>
      <c r="M129" s="138" t="s">
        <v>3</v>
      </c>
      <c r="N129" s="139" t="s">
        <v>43</v>
      </c>
      <c r="P129" s="140">
        <f t="shared" si="21"/>
        <v>0</v>
      </c>
      <c r="Q129" s="140">
        <v>0</v>
      </c>
      <c r="R129" s="140">
        <f t="shared" si="22"/>
        <v>0</v>
      </c>
      <c r="S129" s="140">
        <v>0</v>
      </c>
      <c r="T129" s="141">
        <f t="shared" si="23"/>
        <v>0</v>
      </c>
      <c r="AR129" s="142" t="s">
        <v>166</v>
      </c>
      <c r="AT129" s="142" t="s">
        <v>161</v>
      </c>
      <c r="AU129" s="142" t="s">
        <v>80</v>
      </c>
      <c r="AY129" s="16" t="s">
        <v>157</v>
      </c>
      <c r="BE129" s="143">
        <f t="shared" si="24"/>
        <v>0</v>
      </c>
      <c r="BF129" s="143">
        <f t="shared" si="25"/>
        <v>0</v>
      </c>
      <c r="BG129" s="143">
        <f t="shared" si="26"/>
        <v>0</v>
      </c>
      <c r="BH129" s="143">
        <f t="shared" si="27"/>
        <v>0</v>
      </c>
      <c r="BI129" s="143">
        <f t="shared" si="28"/>
        <v>0</v>
      </c>
      <c r="BJ129" s="16" t="s">
        <v>80</v>
      </c>
      <c r="BK129" s="143">
        <f t="shared" si="29"/>
        <v>0</v>
      </c>
      <c r="BL129" s="16" t="s">
        <v>166</v>
      </c>
      <c r="BM129" s="142" t="s">
        <v>715</v>
      </c>
    </row>
    <row r="130" spans="2:65" s="1" customFormat="1" ht="55.5" customHeight="1">
      <c r="B130" s="130"/>
      <c r="C130" s="131" t="s">
        <v>498</v>
      </c>
      <c r="D130" s="131" t="s">
        <v>161</v>
      </c>
      <c r="E130" s="132" t="s">
        <v>1374</v>
      </c>
      <c r="F130" s="133" t="s">
        <v>1241</v>
      </c>
      <c r="G130" s="134" t="s">
        <v>1154</v>
      </c>
      <c r="H130" s="135">
        <v>1</v>
      </c>
      <c r="I130" s="136"/>
      <c r="J130" s="137">
        <f t="shared" si="20"/>
        <v>0</v>
      </c>
      <c r="K130" s="133" t="s">
        <v>3</v>
      </c>
      <c r="L130" s="31"/>
      <c r="M130" s="138" t="s">
        <v>3</v>
      </c>
      <c r="N130" s="139" t="s">
        <v>43</v>
      </c>
      <c r="P130" s="140">
        <f t="shared" si="21"/>
        <v>0</v>
      </c>
      <c r="Q130" s="140">
        <v>0</v>
      </c>
      <c r="R130" s="140">
        <f t="shared" si="22"/>
        <v>0</v>
      </c>
      <c r="S130" s="140">
        <v>0</v>
      </c>
      <c r="T130" s="141">
        <f t="shared" si="23"/>
        <v>0</v>
      </c>
      <c r="AR130" s="142" t="s">
        <v>166</v>
      </c>
      <c r="AT130" s="142" t="s">
        <v>161</v>
      </c>
      <c r="AU130" s="142" t="s">
        <v>80</v>
      </c>
      <c r="AY130" s="16" t="s">
        <v>157</v>
      </c>
      <c r="BE130" s="143">
        <f t="shared" si="24"/>
        <v>0</v>
      </c>
      <c r="BF130" s="143">
        <f t="shared" si="25"/>
        <v>0</v>
      </c>
      <c r="BG130" s="143">
        <f t="shared" si="26"/>
        <v>0</v>
      </c>
      <c r="BH130" s="143">
        <f t="shared" si="27"/>
        <v>0</v>
      </c>
      <c r="BI130" s="143">
        <f t="shared" si="28"/>
        <v>0</v>
      </c>
      <c r="BJ130" s="16" t="s">
        <v>80</v>
      </c>
      <c r="BK130" s="143">
        <f t="shared" si="29"/>
        <v>0</v>
      </c>
      <c r="BL130" s="16" t="s">
        <v>166</v>
      </c>
      <c r="BM130" s="142" t="s">
        <v>726</v>
      </c>
    </row>
    <row r="131" spans="2:65" s="1" customFormat="1" ht="16.5" customHeight="1">
      <c r="B131" s="130"/>
      <c r="C131" s="131" t="s">
        <v>503</v>
      </c>
      <c r="D131" s="131" t="s">
        <v>161</v>
      </c>
      <c r="E131" s="132" t="s">
        <v>1242</v>
      </c>
      <c r="F131" s="133" t="s">
        <v>1243</v>
      </c>
      <c r="G131" s="134" t="s">
        <v>1154</v>
      </c>
      <c r="H131" s="135">
        <v>1</v>
      </c>
      <c r="I131" s="136"/>
      <c r="J131" s="137">
        <f t="shared" si="20"/>
        <v>0</v>
      </c>
      <c r="K131" s="133" t="s">
        <v>3</v>
      </c>
      <c r="L131" s="31"/>
      <c r="M131" s="138" t="s">
        <v>3</v>
      </c>
      <c r="N131" s="139" t="s">
        <v>43</v>
      </c>
      <c r="P131" s="140">
        <f t="shared" si="21"/>
        <v>0</v>
      </c>
      <c r="Q131" s="140">
        <v>0</v>
      </c>
      <c r="R131" s="140">
        <f t="shared" si="22"/>
        <v>0</v>
      </c>
      <c r="S131" s="140">
        <v>0</v>
      </c>
      <c r="T131" s="141">
        <f t="shared" si="23"/>
        <v>0</v>
      </c>
      <c r="AR131" s="142" t="s">
        <v>166</v>
      </c>
      <c r="AT131" s="142" t="s">
        <v>161</v>
      </c>
      <c r="AU131" s="142" t="s">
        <v>80</v>
      </c>
      <c r="AY131" s="16" t="s">
        <v>157</v>
      </c>
      <c r="BE131" s="143">
        <f t="shared" si="24"/>
        <v>0</v>
      </c>
      <c r="BF131" s="143">
        <f t="shared" si="25"/>
        <v>0</v>
      </c>
      <c r="BG131" s="143">
        <f t="shared" si="26"/>
        <v>0</v>
      </c>
      <c r="BH131" s="143">
        <f t="shared" si="27"/>
        <v>0</v>
      </c>
      <c r="BI131" s="143">
        <f t="shared" si="28"/>
        <v>0</v>
      </c>
      <c r="BJ131" s="16" t="s">
        <v>80</v>
      </c>
      <c r="BK131" s="143">
        <f t="shared" si="29"/>
        <v>0</v>
      </c>
      <c r="BL131" s="16" t="s">
        <v>166</v>
      </c>
      <c r="BM131" s="142" t="s">
        <v>736</v>
      </c>
    </row>
    <row r="132" spans="2:65" s="1" customFormat="1" ht="16.5" customHeight="1">
      <c r="B132" s="130"/>
      <c r="C132" s="131" t="s">
        <v>509</v>
      </c>
      <c r="D132" s="131" t="s">
        <v>161</v>
      </c>
      <c r="E132" s="132" t="s">
        <v>1321</v>
      </c>
      <c r="F132" s="133" t="s">
        <v>1245</v>
      </c>
      <c r="G132" s="134" t="s">
        <v>1147</v>
      </c>
      <c r="H132" s="135">
        <v>1</v>
      </c>
      <c r="I132" s="136"/>
      <c r="J132" s="137">
        <f t="shared" si="20"/>
        <v>0</v>
      </c>
      <c r="K132" s="133" t="s">
        <v>3</v>
      </c>
      <c r="L132" s="31"/>
      <c r="M132" s="138" t="s">
        <v>3</v>
      </c>
      <c r="N132" s="139" t="s">
        <v>43</v>
      </c>
      <c r="P132" s="140">
        <f t="shared" si="21"/>
        <v>0</v>
      </c>
      <c r="Q132" s="140">
        <v>0</v>
      </c>
      <c r="R132" s="140">
        <f t="shared" si="22"/>
        <v>0</v>
      </c>
      <c r="S132" s="140">
        <v>0</v>
      </c>
      <c r="T132" s="141">
        <f t="shared" si="23"/>
        <v>0</v>
      </c>
      <c r="AR132" s="142" t="s">
        <v>166</v>
      </c>
      <c r="AT132" s="142" t="s">
        <v>161</v>
      </c>
      <c r="AU132" s="142" t="s">
        <v>80</v>
      </c>
      <c r="AY132" s="16" t="s">
        <v>157</v>
      </c>
      <c r="BE132" s="143">
        <f t="shared" si="24"/>
        <v>0</v>
      </c>
      <c r="BF132" s="143">
        <f t="shared" si="25"/>
        <v>0</v>
      </c>
      <c r="BG132" s="143">
        <f t="shared" si="26"/>
        <v>0</v>
      </c>
      <c r="BH132" s="143">
        <f t="shared" si="27"/>
        <v>0</v>
      </c>
      <c r="BI132" s="143">
        <f t="shared" si="28"/>
        <v>0</v>
      </c>
      <c r="BJ132" s="16" t="s">
        <v>80</v>
      </c>
      <c r="BK132" s="143">
        <f t="shared" si="29"/>
        <v>0</v>
      </c>
      <c r="BL132" s="16" t="s">
        <v>166</v>
      </c>
      <c r="BM132" s="142" t="s">
        <v>747</v>
      </c>
    </row>
    <row r="133" spans="2:65" s="1" customFormat="1" ht="16.5" customHeight="1">
      <c r="B133" s="130"/>
      <c r="C133" s="131" t="s">
        <v>515</v>
      </c>
      <c r="D133" s="131" t="s">
        <v>161</v>
      </c>
      <c r="E133" s="132" t="s">
        <v>1322</v>
      </c>
      <c r="F133" s="133" t="s">
        <v>1247</v>
      </c>
      <c r="G133" s="134" t="s">
        <v>1147</v>
      </c>
      <c r="H133" s="135">
        <v>1</v>
      </c>
      <c r="I133" s="136"/>
      <c r="J133" s="137">
        <f t="shared" si="20"/>
        <v>0</v>
      </c>
      <c r="K133" s="133" t="s">
        <v>3</v>
      </c>
      <c r="L133" s="31"/>
      <c r="M133" s="138" t="s">
        <v>3</v>
      </c>
      <c r="N133" s="139" t="s">
        <v>43</v>
      </c>
      <c r="P133" s="140">
        <f t="shared" si="21"/>
        <v>0</v>
      </c>
      <c r="Q133" s="140">
        <v>0</v>
      </c>
      <c r="R133" s="140">
        <f t="shared" si="22"/>
        <v>0</v>
      </c>
      <c r="S133" s="140">
        <v>0</v>
      </c>
      <c r="T133" s="141">
        <f t="shared" si="23"/>
        <v>0</v>
      </c>
      <c r="AR133" s="142" t="s">
        <v>166</v>
      </c>
      <c r="AT133" s="142" t="s">
        <v>161</v>
      </c>
      <c r="AU133" s="142" t="s">
        <v>80</v>
      </c>
      <c r="AY133" s="16" t="s">
        <v>157</v>
      </c>
      <c r="BE133" s="143">
        <f t="shared" si="24"/>
        <v>0</v>
      </c>
      <c r="BF133" s="143">
        <f t="shared" si="25"/>
        <v>0</v>
      </c>
      <c r="BG133" s="143">
        <f t="shared" si="26"/>
        <v>0</v>
      </c>
      <c r="BH133" s="143">
        <f t="shared" si="27"/>
        <v>0</v>
      </c>
      <c r="BI133" s="143">
        <f t="shared" si="28"/>
        <v>0</v>
      </c>
      <c r="BJ133" s="16" t="s">
        <v>80</v>
      </c>
      <c r="BK133" s="143">
        <f t="shared" si="29"/>
        <v>0</v>
      </c>
      <c r="BL133" s="16" t="s">
        <v>166</v>
      </c>
      <c r="BM133" s="142" t="s">
        <v>759</v>
      </c>
    </row>
    <row r="134" spans="2:65" s="1" customFormat="1" ht="16.5" customHeight="1">
      <c r="B134" s="130"/>
      <c r="C134" s="131" t="s">
        <v>520</v>
      </c>
      <c r="D134" s="131" t="s">
        <v>161</v>
      </c>
      <c r="E134" s="132" t="s">
        <v>1323</v>
      </c>
      <c r="F134" s="133" t="s">
        <v>1324</v>
      </c>
      <c r="G134" s="134" t="s">
        <v>1147</v>
      </c>
      <c r="H134" s="135">
        <v>1</v>
      </c>
      <c r="I134" s="136"/>
      <c r="J134" s="137">
        <f t="shared" si="20"/>
        <v>0</v>
      </c>
      <c r="K134" s="133" t="s">
        <v>3</v>
      </c>
      <c r="L134" s="31"/>
      <c r="M134" s="180" t="s">
        <v>3</v>
      </c>
      <c r="N134" s="181" t="s">
        <v>43</v>
      </c>
      <c r="O134" s="178"/>
      <c r="P134" s="182">
        <f t="shared" si="21"/>
        <v>0</v>
      </c>
      <c r="Q134" s="182">
        <v>0</v>
      </c>
      <c r="R134" s="182">
        <f t="shared" si="22"/>
        <v>0</v>
      </c>
      <c r="S134" s="182">
        <v>0</v>
      </c>
      <c r="T134" s="183">
        <f t="shared" si="23"/>
        <v>0</v>
      </c>
      <c r="AR134" s="142" t="s">
        <v>166</v>
      </c>
      <c r="AT134" s="142" t="s">
        <v>161</v>
      </c>
      <c r="AU134" s="142" t="s">
        <v>80</v>
      </c>
      <c r="AY134" s="16" t="s">
        <v>157</v>
      </c>
      <c r="BE134" s="143">
        <f t="shared" si="24"/>
        <v>0</v>
      </c>
      <c r="BF134" s="143">
        <f t="shared" si="25"/>
        <v>0</v>
      </c>
      <c r="BG134" s="143">
        <f t="shared" si="26"/>
        <v>0</v>
      </c>
      <c r="BH134" s="143">
        <f t="shared" si="27"/>
        <v>0</v>
      </c>
      <c r="BI134" s="143">
        <f t="shared" si="28"/>
        <v>0</v>
      </c>
      <c r="BJ134" s="16" t="s">
        <v>80</v>
      </c>
      <c r="BK134" s="143">
        <f t="shared" si="29"/>
        <v>0</v>
      </c>
      <c r="BL134" s="16" t="s">
        <v>166</v>
      </c>
      <c r="BM134" s="142" t="s">
        <v>769</v>
      </c>
    </row>
    <row r="135" spans="2:65" s="1" customFormat="1" ht="6.95" customHeight="1"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31"/>
    </row>
  </sheetData>
  <autoFilter ref="C85:K134" xr:uid="{00000000-0009-0000-0000-000007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107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ht="12" customHeight="1">
      <c r="B8" s="19"/>
      <c r="D8" s="26" t="s">
        <v>130</v>
      </c>
      <c r="L8" s="19"/>
    </row>
    <row r="9" spans="2:46" s="1" customFormat="1" ht="16.5" customHeight="1">
      <c r="B9" s="31"/>
      <c r="E9" s="315" t="s">
        <v>1138</v>
      </c>
      <c r="F9" s="317"/>
      <c r="G9" s="317"/>
      <c r="H9" s="317"/>
      <c r="L9" s="31"/>
    </row>
    <row r="10" spans="2:46" s="1" customFormat="1" ht="12" customHeight="1">
      <c r="B10" s="31"/>
      <c r="D10" s="26" t="s">
        <v>1139</v>
      </c>
      <c r="L10" s="31"/>
    </row>
    <row r="11" spans="2:46" s="1" customFormat="1" ht="16.5" customHeight="1">
      <c r="B11" s="31"/>
      <c r="E11" s="278" t="s">
        <v>1375</v>
      </c>
      <c r="F11" s="317"/>
      <c r="G11" s="317"/>
      <c r="H11" s="31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15. 5. 2024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28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8" t="str">
        <f>'Rekapitulace stavby'!E14</f>
        <v>Vyplň údaj</v>
      </c>
      <c r="F20" s="284"/>
      <c r="G20" s="284"/>
      <c r="H20" s="284"/>
      <c r="I20" s="26" t="s">
        <v>28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28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26</v>
      </c>
      <c r="J25" s="24" t="s">
        <v>34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3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47.25" customHeight="1">
      <c r="B29" s="90"/>
      <c r="E29" s="289" t="s">
        <v>37</v>
      </c>
      <c r="F29" s="289"/>
      <c r="G29" s="289"/>
      <c r="H29" s="289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ROUND(J85,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5" customHeight="1">
      <c r="B35" s="31"/>
      <c r="D35" s="51" t="s">
        <v>42</v>
      </c>
      <c r="E35" s="26" t="s">
        <v>43</v>
      </c>
      <c r="F35" s="82">
        <f>ROUND((SUM(BE85:BE99)),  2)</f>
        <v>0</v>
      </c>
      <c r="I35" s="92">
        <v>0.21</v>
      </c>
      <c r="J35" s="82">
        <f>ROUND(((SUM(BE85:BE99))*I35),  2)</f>
        <v>0</v>
      </c>
      <c r="L35" s="31"/>
    </row>
    <row r="36" spans="2:12" s="1" customFormat="1" ht="14.45" customHeight="1">
      <c r="B36" s="31"/>
      <c r="E36" s="26" t="s">
        <v>44</v>
      </c>
      <c r="F36" s="82">
        <f>ROUND((SUM(BF85:BF99)),  2)</f>
        <v>0</v>
      </c>
      <c r="I36" s="92">
        <v>0.12</v>
      </c>
      <c r="J36" s="82">
        <f>ROUND(((SUM(BF85:BF99))*I36),  2)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ROUND((SUM(BG85:BG99)),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46</v>
      </c>
      <c r="F38" s="82">
        <f>ROUND((SUM(BH85:BH99)),  2)</f>
        <v>0</v>
      </c>
      <c r="I38" s="92">
        <v>0.12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47</v>
      </c>
      <c r="F39" s="82">
        <f>ROUND((SUM(BI85:BI99)),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132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5" t="str">
        <f>E7</f>
        <v>Rekonstrukce venkovního bazénu</v>
      </c>
      <c r="F50" s="316"/>
      <c r="G50" s="316"/>
      <c r="H50" s="316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5" t="s">
        <v>1138</v>
      </c>
      <c r="F52" s="317"/>
      <c r="G52" s="317"/>
      <c r="H52" s="317"/>
      <c r="L52" s="31"/>
    </row>
    <row r="53" spans="2:47" s="1" customFormat="1" ht="12" customHeight="1">
      <c r="B53" s="31"/>
      <c r="C53" s="26" t="s">
        <v>1139</v>
      </c>
      <c r="L53" s="31"/>
    </row>
    <row r="54" spans="2:47" s="1" customFormat="1" ht="16.5" customHeight="1">
      <c r="B54" s="31"/>
      <c r="E54" s="278" t="str">
        <f>E11</f>
        <v>04.5 - Doplnění chlorovny</v>
      </c>
      <c r="F54" s="317"/>
      <c r="G54" s="317"/>
      <c r="H54" s="317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Jičín</v>
      </c>
      <c r="I56" s="26" t="s">
        <v>23</v>
      </c>
      <c r="J56" s="48" t="str">
        <f>IF(J14="","",J14)</f>
        <v>15. 5. 2024</v>
      </c>
      <c r="L56" s="31"/>
    </row>
    <row r="57" spans="2:47" s="1" customFormat="1" ht="6.95" customHeight="1">
      <c r="B57" s="31"/>
      <c r="L57" s="31"/>
    </row>
    <row r="58" spans="2:47" s="1" customFormat="1" ht="15.2" customHeight="1">
      <c r="B58" s="31"/>
      <c r="C58" s="26" t="s">
        <v>25</v>
      </c>
      <c r="F58" s="24" t="str">
        <f>E17</f>
        <v xml:space="preserve"> </v>
      </c>
      <c r="I58" s="26" t="s">
        <v>31</v>
      </c>
      <c r="J58" s="29" t="str">
        <f>E23</f>
        <v xml:space="preserve"> </v>
      </c>
      <c r="L58" s="31"/>
    </row>
    <row r="59" spans="2:47" s="1" customFormat="1" ht="15.2" customHeight="1">
      <c r="B59" s="31"/>
      <c r="C59" s="26" t="s">
        <v>29</v>
      </c>
      <c r="F59" s="24" t="str">
        <f>IF(E20="","",E20)</f>
        <v>Vyplň údaj</v>
      </c>
      <c r="I59" s="26" t="s">
        <v>33</v>
      </c>
      <c r="J59" s="29" t="str">
        <f>E26</f>
        <v>MP Pro s.r.o.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133</v>
      </c>
      <c r="D61" s="93"/>
      <c r="E61" s="93"/>
      <c r="F61" s="93"/>
      <c r="G61" s="93"/>
      <c r="H61" s="93"/>
      <c r="I61" s="93"/>
      <c r="J61" s="100" t="s">
        <v>134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70</v>
      </c>
      <c r="J63" s="62">
        <f>J85</f>
        <v>0</v>
      </c>
      <c r="L63" s="31"/>
      <c r="AU63" s="16" t="s">
        <v>135</v>
      </c>
    </row>
    <row r="64" spans="2:47" s="1" customFormat="1" ht="21.75" customHeight="1">
      <c r="B64" s="31"/>
      <c r="L64" s="31"/>
    </row>
    <row r="65" spans="2:12" s="1" customFormat="1" ht="6.95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1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1"/>
    </row>
    <row r="70" spans="2:12" s="1" customFormat="1" ht="24.95" customHeight="1">
      <c r="B70" s="31"/>
      <c r="C70" s="20" t="s">
        <v>142</v>
      </c>
      <c r="L70" s="31"/>
    </row>
    <row r="71" spans="2:12" s="1" customFormat="1" ht="6.95" customHeight="1">
      <c r="B71" s="31"/>
      <c r="L71" s="31"/>
    </row>
    <row r="72" spans="2:12" s="1" customFormat="1" ht="12" customHeight="1">
      <c r="B72" s="31"/>
      <c r="C72" s="26" t="s">
        <v>17</v>
      </c>
      <c r="L72" s="31"/>
    </row>
    <row r="73" spans="2:12" s="1" customFormat="1" ht="16.5" customHeight="1">
      <c r="B73" s="31"/>
      <c r="E73" s="315" t="str">
        <f>E7</f>
        <v>Rekonstrukce venkovního bazénu</v>
      </c>
      <c r="F73" s="316"/>
      <c r="G73" s="316"/>
      <c r="H73" s="316"/>
      <c r="L73" s="31"/>
    </row>
    <row r="74" spans="2:12" ht="12" customHeight="1">
      <c r="B74" s="19"/>
      <c r="C74" s="26" t="s">
        <v>130</v>
      </c>
      <c r="L74" s="19"/>
    </row>
    <row r="75" spans="2:12" s="1" customFormat="1" ht="16.5" customHeight="1">
      <c r="B75" s="31"/>
      <c r="E75" s="315" t="s">
        <v>1138</v>
      </c>
      <c r="F75" s="317"/>
      <c r="G75" s="317"/>
      <c r="H75" s="317"/>
      <c r="L75" s="31"/>
    </row>
    <row r="76" spans="2:12" s="1" customFormat="1" ht="12" customHeight="1">
      <c r="B76" s="31"/>
      <c r="C76" s="26" t="s">
        <v>1139</v>
      </c>
      <c r="L76" s="31"/>
    </row>
    <row r="77" spans="2:12" s="1" customFormat="1" ht="16.5" customHeight="1">
      <c r="B77" s="31"/>
      <c r="E77" s="278" t="str">
        <f>E11</f>
        <v>04.5 - Doplnění chlorovny</v>
      </c>
      <c r="F77" s="317"/>
      <c r="G77" s="317"/>
      <c r="H77" s="317"/>
      <c r="L77" s="31"/>
    </row>
    <row r="78" spans="2:12" s="1" customFormat="1" ht="6.95" customHeight="1">
      <c r="B78" s="31"/>
      <c r="L78" s="31"/>
    </row>
    <row r="79" spans="2:12" s="1" customFormat="1" ht="12" customHeight="1">
      <c r="B79" s="31"/>
      <c r="C79" s="26" t="s">
        <v>21</v>
      </c>
      <c r="F79" s="24" t="str">
        <f>F14</f>
        <v>Nový Jičín</v>
      </c>
      <c r="I79" s="26" t="s">
        <v>23</v>
      </c>
      <c r="J79" s="48" t="str">
        <f>IF(J14="","",J14)</f>
        <v>15. 5. 2024</v>
      </c>
      <c r="L79" s="31"/>
    </row>
    <row r="80" spans="2:12" s="1" customFormat="1" ht="6.95" customHeight="1">
      <c r="B80" s="31"/>
      <c r="L80" s="31"/>
    </row>
    <row r="81" spans="2:65" s="1" customFormat="1" ht="15.2" customHeight="1">
      <c r="B81" s="31"/>
      <c r="C81" s="26" t="s">
        <v>25</v>
      </c>
      <c r="F81" s="24" t="str">
        <f>E17</f>
        <v xml:space="preserve"> </v>
      </c>
      <c r="I81" s="26" t="s">
        <v>31</v>
      </c>
      <c r="J81" s="29" t="str">
        <f>E23</f>
        <v xml:space="preserve"> </v>
      </c>
      <c r="L81" s="31"/>
    </row>
    <row r="82" spans="2:65" s="1" customFormat="1" ht="15.2" customHeight="1">
      <c r="B82" s="31"/>
      <c r="C82" s="26" t="s">
        <v>29</v>
      </c>
      <c r="F82" s="24" t="str">
        <f>IF(E20="","",E20)</f>
        <v>Vyplň údaj</v>
      </c>
      <c r="I82" s="26" t="s">
        <v>33</v>
      </c>
      <c r="J82" s="29" t="str">
        <f>E26</f>
        <v>MP Pro s.r.o.</v>
      </c>
      <c r="L82" s="31"/>
    </row>
    <row r="83" spans="2:65" s="1" customFormat="1" ht="10.35" customHeight="1">
      <c r="B83" s="31"/>
      <c r="L83" s="31"/>
    </row>
    <row r="84" spans="2:65" s="10" customFormat="1" ht="29.25" customHeight="1">
      <c r="B84" s="110"/>
      <c r="C84" s="111" t="s">
        <v>143</v>
      </c>
      <c r="D84" s="112" t="s">
        <v>57</v>
      </c>
      <c r="E84" s="112" t="s">
        <v>53</v>
      </c>
      <c r="F84" s="112" t="s">
        <v>54</v>
      </c>
      <c r="G84" s="112" t="s">
        <v>144</v>
      </c>
      <c r="H84" s="112" t="s">
        <v>145</v>
      </c>
      <c r="I84" s="112" t="s">
        <v>146</v>
      </c>
      <c r="J84" s="112" t="s">
        <v>134</v>
      </c>
      <c r="K84" s="113" t="s">
        <v>147</v>
      </c>
      <c r="L84" s="110"/>
      <c r="M84" s="55" t="s">
        <v>3</v>
      </c>
      <c r="N84" s="56" t="s">
        <v>42</v>
      </c>
      <c r="O84" s="56" t="s">
        <v>148</v>
      </c>
      <c r="P84" s="56" t="s">
        <v>149</v>
      </c>
      <c r="Q84" s="56" t="s">
        <v>150</v>
      </c>
      <c r="R84" s="56" t="s">
        <v>151</v>
      </c>
      <c r="S84" s="56" t="s">
        <v>152</v>
      </c>
      <c r="T84" s="57" t="s">
        <v>153</v>
      </c>
    </row>
    <row r="85" spans="2:65" s="1" customFormat="1" ht="22.9" customHeight="1">
      <c r="B85" s="31"/>
      <c r="C85" s="60" t="s">
        <v>154</v>
      </c>
      <c r="J85" s="114">
        <f>BK85</f>
        <v>0</v>
      </c>
      <c r="L85" s="31"/>
      <c r="M85" s="58"/>
      <c r="N85" s="49"/>
      <c r="O85" s="49"/>
      <c r="P85" s="115">
        <f>SUM(P86:P99)</f>
        <v>0</v>
      </c>
      <c r="Q85" s="49"/>
      <c r="R85" s="115">
        <f>SUM(R86:R99)</f>
        <v>0</v>
      </c>
      <c r="S85" s="49"/>
      <c r="T85" s="116">
        <f>SUM(T86:T99)</f>
        <v>0</v>
      </c>
      <c r="AT85" s="16" t="s">
        <v>71</v>
      </c>
      <c r="AU85" s="16" t="s">
        <v>135</v>
      </c>
      <c r="BK85" s="117">
        <f>SUM(BK86:BK99)</f>
        <v>0</v>
      </c>
    </row>
    <row r="86" spans="2:65" s="1" customFormat="1" ht="24.2" customHeight="1">
      <c r="B86" s="130"/>
      <c r="C86" s="131" t="s">
        <v>80</v>
      </c>
      <c r="D86" s="131" t="s">
        <v>161</v>
      </c>
      <c r="E86" s="132" t="s">
        <v>1376</v>
      </c>
      <c r="F86" s="133" t="s">
        <v>1377</v>
      </c>
      <c r="G86" s="134" t="s">
        <v>1154</v>
      </c>
      <c r="H86" s="135">
        <v>2</v>
      </c>
      <c r="I86" s="136"/>
      <c r="J86" s="137">
        <f t="shared" ref="J86:J99" si="0">ROUND(I86*H86,2)</f>
        <v>0</v>
      </c>
      <c r="K86" s="133" t="s">
        <v>3</v>
      </c>
      <c r="L86" s="31"/>
      <c r="M86" s="138" t="s">
        <v>3</v>
      </c>
      <c r="N86" s="139" t="s">
        <v>43</v>
      </c>
      <c r="P86" s="140">
        <f t="shared" ref="P86:P99" si="1">O86*H86</f>
        <v>0</v>
      </c>
      <c r="Q86" s="140">
        <v>0</v>
      </c>
      <c r="R86" s="140">
        <f t="shared" ref="R86:R99" si="2">Q86*H86</f>
        <v>0</v>
      </c>
      <c r="S86" s="140">
        <v>0</v>
      </c>
      <c r="T86" s="141">
        <f t="shared" ref="T86:T99" si="3">S86*H86</f>
        <v>0</v>
      </c>
      <c r="AR86" s="142" t="s">
        <v>166</v>
      </c>
      <c r="AT86" s="142" t="s">
        <v>161</v>
      </c>
      <c r="AU86" s="142" t="s">
        <v>72</v>
      </c>
      <c r="AY86" s="16" t="s">
        <v>157</v>
      </c>
      <c r="BE86" s="143">
        <f t="shared" ref="BE86:BE99" si="4">IF(N86="základní",J86,0)</f>
        <v>0</v>
      </c>
      <c r="BF86" s="143">
        <f t="shared" ref="BF86:BF99" si="5">IF(N86="snížená",J86,0)</f>
        <v>0</v>
      </c>
      <c r="BG86" s="143">
        <f t="shared" ref="BG86:BG99" si="6">IF(N86="zákl. přenesená",J86,0)</f>
        <v>0</v>
      </c>
      <c r="BH86" s="143">
        <f t="shared" ref="BH86:BH99" si="7">IF(N86="sníž. přenesená",J86,0)</f>
        <v>0</v>
      </c>
      <c r="BI86" s="143">
        <f t="shared" ref="BI86:BI99" si="8">IF(N86="nulová",J86,0)</f>
        <v>0</v>
      </c>
      <c r="BJ86" s="16" t="s">
        <v>80</v>
      </c>
      <c r="BK86" s="143">
        <f t="shared" ref="BK86:BK99" si="9">ROUND(I86*H86,2)</f>
        <v>0</v>
      </c>
      <c r="BL86" s="16" t="s">
        <v>166</v>
      </c>
      <c r="BM86" s="142" t="s">
        <v>82</v>
      </c>
    </row>
    <row r="87" spans="2:65" s="1" customFormat="1" ht="24.2" customHeight="1">
      <c r="B87" s="130"/>
      <c r="C87" s="131" t="s">
        <v>82</v>
      </c>
      <c r="D87" s="131" t="s">
        <v>161</v>
      </c>
      <c r="E87" s="132" t="s">
        <v>1378</v>
      </c>
      <c r="F87" s="133" t="s">
        <v>1379</v>
      </c>
      <c r="G87" s="134" t="s">
        <v>1154</v>
      </c>
      <c r="H87" s="135">
        <v>2</v>
      </c>
      <c r="I87" s="136"/>
      <c r="J87" s="137">
        <f t="shared" si="0"/>
        <v>0</v>
      </c>
      <c r="K87" s="133" t="s">
        <v>3</v>
      </c>
      <c r="L87" s="31"/>
      <c r="M87" s="138" t="s">
        <v>3</v>
      </c>
      <c r="N87" s="139" t="s">
        <v>43</v>
      </c>
      <c r="P87" s="140">
        <f t="shared" si="1"/>
        <v>0</v>
      </c>
      <c r="Q87" s="140">
        <v>0</v>
      </c>
      <c r="R87" s="140">
        <f t="shared" si="2"/>
        <v>0</v>
      </c>
      <c r="S87" s="140">
        <v>0</v>
      </c>
      <c r="T87" s="141">
        <f t="shared" si="3"/>
        <v>0</v>
      </c>
      <c r="AR87" s="142" t="s">
        <v>166</v>
      </c>
      <c r="AT87" s="142" t="s">
        <v>161</v>
      </c>
      <c r="AU87" s="142" t="s">
        <v>72</v>
      </c>
      <c r="AY87" s="16" t="s">
        <v>157</v>
      </c>
      <c r="BE87" s="143">
        <f t="shared" si="4"/>
        <v>0</v>
      </c>
      <c r="BF87" s="143">
        <f t="shared" si="5"/>
        <v>0</v>
      </c>
      <c r="BG87" s="143">
        <f t="shared" si="6"/>
        <v>0</v>
      </c>
      <c r="BH87" s="143">
        <f t="shared" si="7"/>
        <v>0</v>
      </c>
      <c r="BI87" s="143">
        <f t="shared" si="8"/>
        <v>0</v>
      </c>
      <c r="BJ87" s="16" t="s">
        <v>80</v>
      </c>
      <c r="BK87" s="143">
        <f t="shared" si="9"/>
        <v>0</v>
      </c>
      <c r="BL87" s="16" t="s">
        <v>166</v>
      </c>
      <c r="BM87" s="142" t="s">
        <v>166</v>
      </c>
    </row>
    <row r="88" spans="2:65" s="1" customFormat="1" ht="16.5" customHeight="1">
      <c r="B88" s="130"/>
      <c r="C88" s="131" t="s">
        <v>174</v>
      </c>
      <c r="D88" s="131" t="s">
        <v>161</v>
      </c>
      <c r="E88" s="132" t="s">
        <v>1380</v>
      </c>
      <c r="F88" s="133" t="s">
        <v>1381</v>
      </c>
      <c r="G88" s="134" t="s">
        <v>1154</v>
      </c>
      <c r="H88" s="135">
        <v>2</v>
      </c>
      <c r="I88" s="136"/>
      <c r="J88" s="137">
        <f t="shared" si="0"/>
        <v>0</v>
      </c>
      <c r="K88" s="133" t="s">
        <v>3</v>
      </c>
      <c r="L88" s="31"/>
      <c r="M88" s="138" t="s">
        <v>3</v>
      </c>
      <c r="N88" s="139" t="s">
        <v>43</v>
      </c>
      <c r="P88" s="140">
        <f t="shared" si="1"/>
        <v>0</v>
      </c>
      <c r="Q88" s="140">
        <v>0</v>
      </c>
      <c r="R88" s="140">
        <f t="shared" si="2"/>
        <v>0</v>
      </c>
      <c r="S88" s="140">
        <v>0</v>
      </c>
      <c r="T88" s="141">
        <f t="shared" si="3"/>
        <v>0</v>
      </c>
      <c r="AR88" s="142" t="s">
        <v>166</v>
      </c>
      <c r="AT88" s="142" t="s">
        <v>161</v>
      </c>
      <c r="AU88" s="142" t="s">
        <v>72</v>
      </c>
      <c r="AY88" s="16" t="s">
        <v>157</v>
      </c>
      <c r="BE88" s="143">
        <f t="shared" si="4"/>
        <v>0</v>
      </c>
      <c r="BF88" s="143">
        <f t="shared" si="5"/>
        <v>0</v>
      </c>
      <c r="BG88" s="143">
        <f t="shared" si="6"/>
        <v>0</v>
      </c>
      <c r="BH88" s="143">
        <f t="shared" si="7"/>
        <v>0</v>
      </c>
      <c r="BI88" s="143">
        <f t="shared" si="8"/>
        <v>0</v>
      </c>
      <c r="BJ88" s="16" t="s">
        <v>80</v>
      </c>
      <c r="BK88" s="143">
        <f t="shared" si="9"/>
        <v>0</v>
      </c>
      <c r="BL88" s="16" t="s">
        <v>166</v>
      </c>
      <c r="BM88" s="142" t="s">
        <v>158</v>
      </c>
    </row>
    <row r="89" spans="2:65" s="1" customFormat="1" ht="24.2" customHeight="1">
      <c r="B89" s="130"/>
      <c r="C89" s="131" t="s">
        <v>166</v>
      </c>
      <c r="D89" s="131" t="s">
        <v>161</v>
      </c>
      <c r="E89" s="132" t="s">
        <v>1382</v>
      </c>
      <c r="F89" s="133" t="s">
        <v>1383</v>
      </c>
      <c r="G89" s="134" t="s">
        <v>1154</v>
      </c>
      <c r="H89" s="135">
        <v>1</v>
      </c>
      <c r="I89" s="136"/>
      <c r="J89" s="137">
        <f t="shared" si="0"/>
        <v>0</v>
      </c>
      <c r="K89" s="133" t="s">
        <v>3</v>
      </c>
      <c r="L89" s="31"/>
      <c r="M89" s="138" t="s">
        <v>3</v>
      </c>
      <c r="N89" s="139" t="s">
        <v>43</v>
      </c>
      <c r="P89" s="140">
        <f t="shared" si="1"/>
        <v>0</v>
      </c>
      <c r="Q89" s="140">
        <v>0</v>
      </c>
      <c r="R89" s="140">
        <f t="shared" si="2"/>
        <v>0</v>
      </c>
      <c r="S89" s="140">
        <v>0</v>
      </c>
      <c r="T89" s="141">
        <f t="shared" si="3"/>
        <v>0</v>
      </c>
      <c r="AR89" s="142" t="s">
        <v>166</v>
      </c>
      <c r="AT89" s="142" t="s">
        <v>161</v>
      </c>
      <c r="AU89" s="142" t="s">
        <v>72</v>
      </c>
      <c r="AY89" s="16" t="s">
        <v>157</v>
      </c>
      <c r="BE89" s="143">
        <f t="shared" si="4"/>
        <v>0</v>
      </c>
      <c r="BF89" s="143">
        <f t="shared" si="5"/>
        <v>0</v>
      </c>
      <c r="BG89" s="143">
        <f t="shared" si="6"/>
        <v>0</v>
      </c>
      <c r="BH89" s="143">
        <f t="shared" si="7"/>
        <v>0</v>
      </c>
      <c r="BI89" s="143">
        <f t="shared" si="8"/>
        <v>0</v>
      </c>
      <c r="BJ89" s="16" t="s">
        <v>80</v>
      </c>
      <c r="BK89" s="143">
        <f t="shared" si="9"/>
        <v>0</v>
      </c>
      <c r="BL89" s="16" t="s">
        <v>166</v>
      </c>
      <c r="BM89" s="142" t="s">
        <v>183</v>
      </c>
    </row>
    <row r="90" spans="2:65" s="1" customFormat="1" ht="16.5" customHeight="1">
      <c r="B90" s="130"/>
      <c r="C90" s="131" t="s">
        <v>160</v>
      </c>
      <c r="D90" s="131" t="s">
        <v>161</v>
      </c>
      <c r="E90" s="132" t="s">
        <v>1384</v>
      </c>
      <c r="F90" s="133" t="s">
        <v>1385</v>
      </c>
      <c r="G90" s="134" t="s">
        <v>1154</v>
      </c>
      <c r="H90" s="135">
        <v>1</v>
      </c>
      <c r="I90" s="136"/>
      <c r="J90" s="137">
        <f t="shared" si="0"/>
        <v>0</v>
      </c>
      <c r="K90" s="133" t="s">
        <v>3</v>
      </c>
      <c r="L90" s="31"/>
      <c r="M90" s="138" t="s">
        <v>3</v>
      </c>
      <c r="N90" s="139" t="s">
        <v>43</v>
      </c>
      <c r="P90" s="140">
        <f t="shared" si="1"/>
        <v>0</v>
      </c>
      <c r="Q90" s="140">
        <v>0</v>
      </c>
      <c r="R90" s="140">
        <f t="shared" si="2"/>
        <v>0</v>
      </c>
      <c r="S90" s="140">
        <v>0</v>
      </c>
      <c r="T90" s="141">
        <f t="shared" si="3"/>
        <v>0</v>
      </c>
      <c r="AR90" s="142" t="s">
        <v>166</v>
      </c>
      <c r="AT90" s="142" t="s">
        <v>161</v>
      </c>
      <c r="AU90" s="142" t="s">
        <v>72</v>
      </c>
      <c r="AY90" s="16" t="s">
        <v>157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6" t="s">
        <v>80</v>
      </c>
      <c r="BK90" s="143">
        <f t="shared" si="9"/>
        <v>0</v>
      </c>
      <c r="BL90" s="16" t="s">
        <v>166</v>
      </c>
      <c r="BM90" s="142" t="s">
        <v>126</v>
      </c>
    </row>
    <row r="91" spans="2:65" s="1" customFormat="1" ht="16.5" customHeight="1">
      <c r="B91" s="130"/>
      <c r="C91" s="131" t="s">
        <v>158</v>
      </c>
      <c r="D91" s="131" t="s">
        <v>161</v>
      </c>
      <c r="E91" s="132" t="s">
        <v>1386</v>
      </c>
      <c r="F91" s="133" t="s">
        <v>1387</v>
      </c>
      <c r="G91" s="134" t="s">
        <v>1154</v>
      </c>
      <c r="H91" s="135">
        <v>3</v>
      </c>
      <c r="I91" s="136"/>
      <c r="J91" s="137">
        <f t="shared" si="0"/>
        <v>0</v>
      </c>
      <c r="K91" s="133" t="s">
        <v>3</v>
      </c>
      <c r="L91" s="31"/>
      <c r="M91" s="138" t="s">
        <v>3</v>
      </c>
      <c r="N91" s="139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166</v>
      </c>
      <c r="AT91" s="142" t="s">
        <v>161</v>
      </c>
      <c r="AU91" s="142" t="s">
        <v>72</v>
      </c>
      <c r="AY91" s="16" t="s">
        <v>157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6" t="s">
        <v>80</v>
      </c>
      <c r="BK91" s="143">
        <f t="shared" si="9"/>
        <v>0</v>
      </c>
      <c r="BL91" s="16" t="s">
        <v>166</v>
      </c>
      <c r="BM91" s="142" t="s">
        <v>9</v>
      </c>
    </row>
    <row r="92" spans="2:65" s="1" customFormat="1" ht="16.5" customHeight="1">
      <c r="B92" s="130"/>
      <c r="C92" s="131" t="s">
        <v>194</v>
      </c>
      <c r="D92" s="131" t="s">
        <v>161</v>
      </c>
      <c r="E92" s="132" t="s">
        <v>1388</v>
      </c>
      <c r="F92" s="133" t="s">
        <v>1389</v>
      </c>
      <c r="G92" s="134" t="s">
        <v>1154</v>
      </c>
      <c r="H92" s="135">
        <v>2</v>
      </c>
      <c r="I92" s="136"/>
      <c r="J92" s="137">
        <f t="shared" si="0"/>
        <v>0</v>
      </c>
      <c r="K92" s="133" t="s">
        <v>3</v>
      </c>
      <c r="L92" s="31"/>
      <c r="M92" s="138" t="s">
        <v>3</v>
      </c>
      <c r="N92" s="139" t="s">
        <v>43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166</v>
      </c>
      <c r="AT92" s="142" t="s">
        <v>161</v>
      </c>
      <c r="AU92" s="142" t="s">
        <v>72</v>
      </c>
      <c r="AY92" s="16" t="s">
        <v>157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6" t="s">
        <v>80</v>
      </c>
      <c r="BK92" s="143">
        <f t="shared" si="9"/>
        <v>0</v>
      </c>
      <c r="BL92" s="16" t="s">
        <v>166</v>
      </c>
      <c r="BM92" s="142" t="s">
        <v>338</v>
      </c>
    </row>
    <row r="93" spans="2:65" s="1" customFormat="1" ht="16.5" customHeight="1">
      <c r="B93" s="130"/>
      <c r="C93" s="131" t="s">
        <v>183</v>
      </c>
      <c r="D93" s="131" t="s">
        <v>161</v>
      </c>
      <c r="E93" s="132" t="s">
        <v>1390</v>
      </c>
      <c r="F93" s="133" t="s">
        <v>1391</v>
      </c>
      <c r="G93" s="134" t="s">
        <v>1154</v>
      </c>
      <c r="H93" s="135">
        <v>1</v>
      </c>
      <c r="I93" s="136"/>
      <c r="J93" s="137">
        <f t="shared" si="0"/>
        <v>0</v>
      </c>
      <c r="K93" s="133" t="s">
        <v>3</v>
      </c>
      <c r="L93" s="31"/>
      <c r="M93" s="138" t="s">
        <v>3</v>
      </c>
      <c r="N93" s="139" t="s">
        <v>43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166</v>
      </c>
      <c r="AT93" s="142" t="s">
        <v>161</v>
      </c>
      <c r="AU93" s="142" t="s">
        <v>72</v>
      </c>
      <c r="AY93" s="16" t="s">
        <v>157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6" t="s">
        <v>80</v>
      </c>
      <c r="BK93" s="143">
        <f t="shared" si="9"/>
        <v>0</v>
      </c>
      <c r="BL93" s="16" t="s">
        <v>166</v>
      </c>
      <c r="BM93" s="142" t="s">
        <v>247</v>
      </c>
    </row>
    <row r="94" spans="2:65" s="1" customFormat="1" ht="24.2" customHeight="1">
      <c r="B94" s="130"/>
      <c r="C94" s="131" t="s">
        <v>172</v>
      </c>
      <c r="D94" s="131" t="s">
        <v>161</v>
      </c>
      <c r="E94" s="132" t="s">
        <v>1392</v>
      </c>
      <c r="F94" s="133" t="s">
        <v>1393</v>
      </c>
      <c r="G94" s="134" t="s">
        <v>1154</v>
      </c>
      <c r="H94" s="135">
        <v>3</v>
      </c>
      <c r="I94" s="136"/>
      <c r="J94" s="137">
        <f t="shared" si="0"/>
        <v>0</v>
      </c>
      <c r="K94" s="133" t="s">
        <v>3</v>
      </c>
      <c r="L94" s="31"/>
      <c r="M94" s="138" t="s">
        <v>3</v>
      </c>
      <c r="N94" s="139" t="s">
        <v>43</v>
      </c>
      <c r="P94" s="140">
        <f t="shared" si="1"/>
        <v>0</v>
      </c>
      <c r="Q94" s="140">
        <v>0</v>
      </c>
      <c r="R94" s="140">
        <f t="shared" si="2"/>
        <v>0</v>
      </c>
      <c r="S94" s="140">
        <v>0</v>
      </c>
      <c r="T94" s="141">
        <f t="shared" si="3"/>
        <v>0</v>
      </c>
      <c r="AR94" s="142" t="s">
        <v>166</v>
      </c>
      <c r="AT94" s="142" t="s">
        <v>161</v>
      </c>
      <c r="AU94" s="142" t="s">
        <v>72</v>
      </c>
      <c r="AY94" s="16" t="s">
        <v>157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6" t="s">
        <v>80</v>
      </c>
      <c r="BK94" s="143">
        <f t="shared" si="9"/>
        <v>0</v>
      </c>
      <c r="BL94" s="16" t="s">
        <v>166</v>
      </c>
      <c r="BM94" s="142" t="s">
        <v>360</v>
      </c>
    </row>
    <row r="95" spans="2:65" s="1" customFormat="1" ht="24.2" customHeight="1">
      <c r="B95" s="130"/>
      <c r="C95" s="131" t="s">
        <v>126</v>
      </c>
      <c r="D95" s="131" t="s">
        <v>161</v>
      </c>
      <c r="E95" s="132" t="s">
        <v>1394</v>
      </c>
      <c r="F95" s="133" t="s">
        <v>1395</v>
      </c>
      <c r="G95" s="134" t="s">
        <v>1154</v>
      </c>
      <c r="H95" s="135">
        <v>1</v>
      </c>
      <c r="I95" s="136"/>
      <c r="J95" s="137">
        <f t="shared" si="0"/>
        <v>0</v>
      </c>
      <c r="K95" s="133" t="s">
        <v>3</v>
      </c>
      <c r="L95" s="31"/>
      <c r="M95" s="138" t="s">
        <v>3</v>
      </c>
      <c r="N95" s="139" t="s">
        <v>43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166</v>
      </c>
      <c r="AT95" s="142" t="s">
        <v>161</v>
      </c>
      <c r="AU95" s="142" t="s">
        <v>72</v>
      </c>
      <c r="AY95" s="16" t="s">
        <v>157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6" t="s">
        <v>80</v>
      </c>
      <c r="BK95" s="143">
        <f t="shared" si="9"/>
        <v>0</v>
      </c>
      <c r="BL95" s="16" t="s">
        <v>166</v>
      </c>
      <c r="BM95" s="142" t="s">
        <v>373</v>
      </c>
    </row>
    <row r="96" spans="2:65" s="1" customFormat="1" ht="24.2" customHeight="1">
      <c r="B96" s="130"/>
      <c r="C96" s="131" t="s">
        <v>231</v>
      </c>
      <c r="D96" s="131" t="s">
        <v>161</v>
      </c>
      <c r="E96" s="132" t="s">
        <v>1396</v>
      </c>
      <c r="F96" s="133" t="s">
        <v>1397</v>
      </c>
      <c r="G96" s="134" t="s">
        <v>1154</v>
      </c>
      <c r="H96" s="135">
        <v>4</v>
      </c>
      <c r="I96" s="136"/>
      <c r="J96" s="137">
        <f t="shared" si="0"/>
        <v>0</v>
      </c>
      <c r="K96" s="133" t="s">
        <v>3</v>
      </c>
      <c r="L96" s="31"/>
      <c r="M96" s="138" t="s">
        <v>3</v>
      </c>
      <c r="N96" s="139" t="s">
        <v>43</v>
      </c>
      <c r="P96" s="140">
        <f t="shared" si="1"/>
        <v>0</v>
      </c>
      <c r="Q96" s="140">
        <v>0</v>
      </c>
      <c r="R96" s="140">
        <f t="shared" si="2"/>
        <v>0</v>
      </c>
      <c r="S96" s="140">
        <v>0</v>
      </c>
      <c r="T96" s="141">
        <f t="shared" si="3"/>
        <v>0</v>
      </c>
      <c r="AR96" s="142" t="s">
        <v>166</v>
      </c>
      <c r="AT96" s="142" t="s">
        <v>161</v>
      </c>
      <c r="AU96" s="142" t="s">
        <v>72</v>
      </c>
      <c r="AY96" s="16" t="s">
        <v>157</v>
      </c>
      <c r="BE96" s="143">
        <f t="shared" si="4"/>
        <v>0</v>
      </c>
      <c r="BF96" s="143">
        <f t="shared" si="5"/>
        <v>0</v>
      </c>
      <c r="BG96" s="143">
        <f t="shared" si="6"/>
        <v>0</v>
      </c>
      <c r="BH96" s="143">
        <f t="shared" si="7"/>
        <v>0</v>
      </c>
      <c r="BI96" s="143">
        <f t="shared" si="8"/>
        <v>0</v>
      </c>
      <c r="BJ96" s="16" t="s">
        <v>80</v>
      </c>
      <c r="BK96" s="143">
        <f t="shared" si="9"/>
        <v>0</v>
      </c>
      <c r="BL96" s="16" t="s">
        <v>166</v>
      </c>
      <c r="BM96" s="142" t="s">
        <v>383</v>
      </c>
    </row>
    <row r="97" spans="2:65" s="1" customFormat="1" ht="16.5" customHeight="1">
      <c r="B97" s="130"/>
      <c r="C97" s="131" t="s">
        <v>9</v>
      </c>
      <c r="D97" s="131" t="s">
        <v>161</v>
      </c>
      <c r="E97" s="132" t="s">
        <v>1398</v>
      </c>
      <c r="F97" s="133" t="s">
        <v>1399</v>
      </c>
      <c r="G97" s="134" t="s">
        <v>164</v>
      </c>
      <c r="H97" s="135">
        <v>400</v>
      </c>
      <c r="I97" s="136"/>
      <c r="J97" s="137">
        <f t="shared" si="0"/>
        <v>0</v>
      </c>
      <c r="K97" s="133" t="s">
        <v>3</v>
      </c>
      <c r="L97" s="31"/>
      <c r="M97" s="138" t="s">
        <v>3</v>
      </c>
      <c r="N97" s="139" t="s">
        <v>43</v>
      </c>
      <c r="P97" s="140">
        <f t="shared" si="1"/>
        <v>0</v>
      </c>
      <c r="Q97" s="140">
        <v>0</v>
      </c>
      <c r="R97" s="140">
        <f t="shared" si="2"/>
        <v>0</v>
      </c>
      <c r="S97" s="140">
        <v>0</v>
      </c>
      <c r="T97" s="141">
        <f t="shared" si="3"/>
        <v>0</v>
      </c>
      <c r="AR97" s="142" t="s">
        <v>166</v>
      </c>
      <c r="AT97" s="142" t="s">
        <v>161</v>
      </c>
      <c r="AU97" s="142" t="s">
        <v>72</v>
      </c>
      <c r="AY97" s="16" t="s">
        <v>157</v>
      </c>
      <c r="BE97" s="143">
        <f t="shared" si="4"/>
        <v>0</v>
      </c>
      <c r="BF97" s="143">
        <f t="shared" si="5"/>
        <v>0</v>
      </c>
      <c r="BG97" s="143">
        <f t="shared" si="6"/>
        <v>0</v>
      </c>
      <c r="BH97" s="143">
        <f t="shared" si="7"/>
        <v>0</v>
      </c>
      <c r="BI97" s="143">
        <f t="shared" si="8"/>
        <v>0</v>
      </c>
      <c r="BJ97" s="16" t="s">
        <v>80</v>
      </c>
      <c r="BK97" s="143">
        <f t="shared" si="9"/>
        <v>0</v>
      </c>
      <c r="BL97" s="16" t="s">
        <v>166</v>
      </c>
      <c r="BM97" s="142" t="s">
        <v>395</v>
      </c>
    </row>
    <row r="98" spans="2:65" s="1" customFormat="1" ht="16.5" customHeight="1">
      <c r="B98" s="130"/>
      <c r="C98" s="131" t="s">
        <v>210</v>
      </c>
      <c r="D98" s="131" t="s">
        <v>161</v>
      </c>
      <c r="E98" s="132" t="s">
        <v>1400</v>
      </c>
      <c r="F98" s="133" t="s">
        <v>1401</v>
      </c>
      <c r="G98" s="134" t="s">
        <v>1154</v>
      </c>
      <c r="H98" s="135">
        <v>4</v>
      </c>
      <c r="I98" s="136"/>
      <c r="J98" s="137">
        <f t="shared" si="0"/>
        <v>0</v>
      </c>
      <c r="K98" s="133" t="s">
        <v>3</v>
      </c>
      <c r="L98" s="31"/>
      <c r="M98" s="138" t="s">
        <v>3</v>
      </c>
      <c r="N98" s="139" t="s">
        <v>43</v>
      </c>
      <c r="P98" s="140">
        <f t="shared" si="1"/>
        <v>0</v>
      </c>
      <c r="Q98" s="140">
        <v>0</v>
      </c>
      <c r="R98" s="140">
        <f t="shared" si="2"/>
        <v>0</v>
      </c>
      <c r="S98" s="140">
        <v>0</v>
      </c>
      <c r="T98" s="141">
        <f t="shared" si="3"/>
        <v>0</v>
      </c>
      <c r="AR98" s="142" t="s">
        <v>166</v>
      </c>
      <c r="AT98" s="142" t="s">
        <v>161</v>
      </c>
      <c r="AU98" s="142" t="s">
        <v>72</v>
      </c>
      <c r="AY98" s="16" t="s">
        <v>157</v>
      </c>
      <c r="BE98" s="143">
        <f t="shared" si="4"/>
        <v>0</v>
      </c>
      <c r="BF98" s="143">
        <f t="shared" si="5"/>
        <v>0</v>
      </c>
      <c r="BG98" s="143">
        <f t="shared" si="6"/>
        <v>0</v>
      </c>
      <c r="BH98" s="143">
        <f t="shared" si="7"/>
        <v>0</v>
      </c>
      <c r="BI98" s="143">
        <f t="shared" si="8"/>
        <v>0</v>
      </c>
      <c r="BJ98" s="16" t="s">
        <v>80</v>
      </c>
      <c r="BK98" s="143">
        <f t="shared" si="9"/>
        <v>0</v>
      </c>
      <c r="BL98" s="16" t="s">
        <v>166</v>
      </c>
      <c r="BM98" s="142" t="s">
        <v>406</v>
      </c>
    </row>
    <row r="99" spans="2:65" s="1" customFormat="1" ht="16.5" customHeight="1">
      <c r="B99" s="130"/>
      <c r="C99" s="131" t="s">
        <v>338</v>
      </c>
      <c r="D99" s="131" t="s">
        <v>161</v>
      </c>
      <c r="E99" s="132" t="s">
        <v>1402</v>
      </c>
      <c r="F99" s="133" t="s">
        <v>1403</v>
      </c>
      <c r="G99" s="134" t="s">
        <v>1154</v>
      </c>
      <c r="H99" s="135">
        <v>10</v>
      </c>
      <c r="I99" s="136"/>
      <c r="J99" s="137">
        <f t="shared" si="0"/>
        <v>0</v>
      </c>
      <c r="K99" s="133" t="s">
        <v>3</v>
      </c>
      <c r="L99" s="31"/>
      <c r="M99" s="180" t="s">
        <v>3</v>
      </c>
      <c r="N99" s="181" t="s">
        <v>43</v>
      </c>
      <c r="O99" s="178"/>
      <c r="P99" s="182">
        <f t="shared" si="1"/>
        <v>0</v>
      </c>
      <c r="Q99" s="182">
        <v>0</v>
      </c>
      <c r="R99" s="182">
        <f t="shared" si="2"/>
        <v>0</v>
      </c>
      <c r="S99" s="182">
        <v>0</v>
      </c>
      <c r="T99" s="183">
        <f t="shared" si="3"/>
        <v>0</v>
      </c>
      <c r="AR99" s="142" t="s">
        <v>166</v>
      </c>
      <c r="AT99" s="142" t="s">
        <v>161</v>
      </c>
      <c r="AU99" s="142" t="s">
        <v>72</v>
      </c>
      <c r="AY99" s="16" t="s">
        <v>157</v>
      </c>
      <c r="BE99" s="143">
        <f t="shared" si="4"/>
        <v>0</v>
      </c>
      <c r="BF99" s="143">
        <f t="shared" si="5"/>
        <v>0</v>
      </c>
      <c r="BG99" s="143">
        <f t="shared" si="6"/>
        <v>0</v>
      </c>
      <c r="BH99" s="143">
        <f t="shared" si="7"/>
        <v>0</v>
      </c>
      <c r="BI99" s="143">
        <f t="shared" si="8"/>
        <v>0</v>
      </c>
      <c r="BJ99" s="16" t="s">
        <v>80</v>
      </c>
      <c r="BK99" s="143">
        <f t="shared" si="9"/>
        <v>0</v>
      </c>
      <c r="BL99" s="16" t="s">
        <v>166</v>
      </c>
      <c r="BM99" s="142" t="s">
        <v>418</v>
      </c>
    </row>
    <row r="100" spans="2:65" s="1" customFormat="1" ht="6.95" customHeight="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31"/>
    </row>
  </sheetData>
  <autoFilter ref="C84:K99" xr:uid="{00000000-0009-0000-0000-000008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110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ht="12" customHeight="1">
      <c r="B8" s="19"/>
      <c r="D8" s="26" t="s">
        <v>130</v>
      </c>
      <c r="L8" s="19"/>
    </row>
    <row r="9" spans="2:46" s="1" customFormat="1" ht="16.5" customHeight="1">
      <c r="B9" s="31"/>
      <c r="E9" s="315" t="s">
        <v>1138</v>
      </c>
      <c r="F9" s="317"/>
      <c r="G9" s="317"/>
      <c r="H9" s="317"/>
      <c r="L9" s="31"/>
    </row>
    <row r="10" spans="2:46" s="1" customFormat="1" ht="12" customHeight="1">
      <c r="B10" s="31"/>
      <c r="D10" s="26" t="s">
        <v>1139</v>
      </c>
      <c r="L10" s="31"/>
    </row>
    <row r="11" spans="2:46" s="1" customFormat="1" ht="16.5" customHeight="1">
      <c r="B11" s="31"/>
      <c r="E11" s="278" t="s">
        <v>1404</v>
      </c>
      <c r="F11" s="317"/>
      <c r="G11" s="317"/>
      <c r="H11" s="31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15. 5. 2024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28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8" t="str">
        <f>'Rekapitulace stavby'!E14</f>
        <v>Vyplň údaj</v>
      </c>
      <c r="F20" s="284"/>
      <c r="G20" s="284"/>
      <c r="H20" s="284"/>
      <c r="I20" s="26" t="s">
        <v>28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28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26</v>
      </c>
      <c r="J25" s="24" t="s">
        <v>34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3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89" t="s">
        <v>3</v>
      </c>
      <c r="F29" s="289"/>
      <c r="G29" s="289"/>
      <c r="H29" s="289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ROUND(J85,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5" customHeight="1">
      <c r="B35" s="31"/>
      <c r="D35" s="51" t="s">
        <v>42</v>
      </c>
      <c r="E35" s="26" t="s">
        <v>43</v>
      </c>
      <c r="F35" s="82">
        <f>ROUND((SUM(BE85:BE147)),  2)</f>
        <v>0</v>
      </c>
      <c r="I35" s="92">
        <v>0.21</v>
      </c>
      <c r="J35" s="82">
        <f>ROUND(((SUM(BE85:BE147))*I35),  2)</f>
        <v>0</v>
      </c>
      <c r="L35" s="31"/>
    </row>
    <row r="36" spans="2:12" s="1" customFormat="1" ht="14.45" customHeight="1">
      <c r="B36" s="31"/>
      <c r="E36" s="26" t="s">
        <v>44</v>
      </c>
      <c r="F36" s="82">
        <f>ROUND((SUM(BF85:BF147)),  2)</f>
        <v>0</v>
      </c>
      <c r="I36" s="92">
        <v>0.12</v>
      </c>
      <c r="J36" s="82">
        <f>ROUND(((SUM(BF85:BF147))*I36),  2)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ROUND((SUM(BG85:BG147)),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46</v>
      </c>
      <c r="F38" s="82">
        <f>ROUND((SUM(BH85:BH147)),  2)</f>
        <v>0</v>
      </c>
      <c r="I38" s="92">
        <v>0.12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47</v>
      </c>
      <c r="F39" s="82">
        <f>ROUND((SUM(BI85:BI147)),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132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5" t="str">
        <f>E7</f>
        <v>Rekonstrukce venkovního bazénu</v>
      </c>
      <c r="F50" s="316"/>
      <c r="G50" s="316"/>
      <c r="H50" s="316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5" t="s">
        <v>1138</v>
      </c>
      <c r="F52" s="317"/>
      <c r="G52" s="317"/>
      <c r="H52" s="317"/>
      <c r="L52" s="31"/>
    </row>
    <row r="53" spans="2:47" s="1" customFormat="1" ht="12" customHeight="1">
      <c r="B53" s="31"/>
      <c r="C53" s="26" t="s">
        <v>1139</v>
      </c>
      <c r="L53" s="31"/>
    </row>
    <row r="54" spans="2:47" s="1" customFormat="1" ht="16.5" customHeight="1">
      <c r="B54" s="31"/>
      <c r="E54" s="278" t="str">
        <f>E11</f>
        <v>04.6 - MaR - Elektro</v>
      </c>
      <c r="F54" s="317"/>
      <c r="G54" s="317"/>
      <c r="H54" s="317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Jičín</v>
      </c>
      <c r="I56" s="26" t="s">
        <v>23</v>
      </c>
      <c r="J56" s="48" t="str">
        <f>IF(J14="","",J14)</f>
        <v>15. 5. 2024</v>
      </c>
      <c r="L56" s="31"/>
    </row>
    <row r="57" spans="2:47" s="1" customFormat="1" ht="6.95" customHeight="1">
      <c r="B57" s="31"/>
      <c r="L57" s="31"/>
    </row>
    <row r="58" spans="2:47" s="1" customFormat="1" ht="15.2" customHeight="1">
      <c r="B58" s="31"/>
      <c r="C58" s="26" t="s">
        <v>25</v>
      </c>
      <c r="F58" s="24" t="str">
        <f>E17</f>
        <v xml:space="preserve"> </v>
      </c>
      <c r="I58" s="26" t="s">
        <v>31</v>
      </c>
      <c r="J58" s="29" t="str">
        <f>E23</f>
        <v xml:space="preserve"> </v>
      </c>
      <c r="L58" s="31"/>
    </row>
    <row r="59" spans="2:47" s="1" customFormat="1" ht="15.2" customHeight="1">
      <c r="B59" s="31"/>
      <c r="C59" s="26" t="s">
        <v>29</v>
      </c>
      <c r="F59" s="24" t="str">
        <f>IF(E20="","",E20)</f>
        <v>Vyplň údaj</v>
      </c>
      <c r="I59" s="26" t="s">
        <v>33</v>
      </c>
      <c r="J59" s="29" t="str">
        <f>E26</f>
        <v>MP Pro s.r.o.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133</v>
      </c>
      <c r="D61" s="93"/>
      <c r="E61" s="93"/>
      <c r="F61" s="93"/>
      <c r="G61" s="93"/>
      <c r="H61" s="93"/>
      <c r="I61" s="93"/>
      <c r="J61" s="100" t="s">
        <v>134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70</v>
      </c>
      <c r="J63" s="62">
        <f>J85</f>
        <v>0</v>
      </c>
      <c r="L63" s="31"/>
      <c r="AU63" s="16" t="s">
        <v>135</v>
      </c>
    </row>
    <row r="64" spans="2:47" s="1" customFormat="1" ht="21.75" customHeight="1">
      <c r="B64" s="31"/>
      <c r="L64" s="31"/>
    </row>
    <row r="65" spans="2:12" s="1" customFormat="1" ht="6.95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1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1"/>
    </row>
    <row r="70" spans="2:12" s="1" customFormat="1" ht="24.95" customHeight="1">
      <c r="B70" s="31"/>
      <c r="C70" s="20" t="s">
        <v>142</v>
      </c>
      <c r="L70" s="31"/>
    </row>
    <row r="71" spans="2:12" s="1" customFormat="1" ht="6.95" customHeight="1">
      <c r="B71" s="31"/>
      <c r="L71" s="31"/>
    </row>
    <row r="72" spans="2:12" s="1" customFormat="1" ht="12" customHeight="1">
      <c r="B72" s="31"/>
      <c r="C72" s="26" t="s">
        <v>17</v>
      </c>
      <c r="L72" s="31"/>
    </row>
    <row r="73" spans="2:12" s="1" customFormat="1" ht="16.5" customHeight="1">
      <c r="B73" s="31"/>
      <c r="E73" s="315" t="str">
        <f>E7</f>
        <v>Rekonstrukce venkovního bazénu</v>
      </c>
      <c r="F73" s="316"/>
      <c r="G73" s="316"/>
      <c r="H73" s="316"/>
      <c r="L73" s="31"/>
    </row>
    <row r="74" spans="2:12" ht="12" customHeight="1">
      <c r="B74" s="19"/>
      <c r="C74" s="26" t="s">
        <v>130</v>
      </c>
      <c r="L74" s="19"/>
    </row>
    <row r="75" spans="2:12" s="1" customFormat="1" ht="16.5" customHeight="1">
      <c r="B75" s="31"/>
      <c r="E75" s="315" t="s">
        <v>1138</v>
      </c>
      <c r="F75" s="317"/>
      <c r="G75" s="317"/>
      <c r="H75" s="317"/>
      <c r="L75" s="31"/>
    </row>
    <row r="76" spans="2:12" s="1" customFormat="1" ht="12" customHeight="1">
      <c r="B76" s="31"/>
      <c r="C76" s="26" t="s">
        <v>1139</v>
      </c>
      <c r="L76" s="31"/>
    </row>
    <row r="77" spans="2:12" s="1" customFormat="1" ht="16.5" customHeight="1">
      <c r="B77" s="31"/>
      <c r="E77" s="278" t="str">
        <f>E11</f>
        <v>04.6 - MaR - Elektro</v>
      </c>
      <c r="F77" s="317"/>
      <c r="G77" s="317"/>
      <c r="H77" s="317"/>
      <c r="L77" s="31"/>
    </row>
    <row r="78" spans="2:12" s="1" customFormat="1" ht="6.95" customHeight="1">
      <c r="B78" s="31"/>
      <c r="L78" s="31"/>
    </row>
    <row r="79" spans="2:12" s="1" customFormat="1" ht="12" customHeight="1">
      <c r="B79" s="31"/>
      <c r="C79" s="26" t="s">
        <v>21</v>
      </c>
      <c r="F79" s="24" t="str">
        <f>F14</f>
        <v>Nový Jičín</v>
      </c>
      <c r="I79" s="26" t="s">
        <v>23</v>
      </c>
      <c r="J79" s="48" t="str">
        <f>IF(J14="","",J14)</f>
        <v>15. 5. 2024</v>
      </c>
      <c r="L79" s="31"/>
    </row>
    <row r="80" spans="2:12" s="1" customFormat="1" ht="6.95" customHeight="1">
      <c r="B80" s="31"/>
      <c r="L80" s="31"/>
    </row>
    <row r="81" spans="2:65" s="1" customFormat="1" ht="15.2" customHeight="1">
      <c r="B81" s="31"/>
      <c r="C81" s="26" t="s">
        <v>25</v>
      </c>
      <c r="F81" s="24" t="str">
        <f>E17</f>
        <v xml:space="preserve"> </v>
      </c>
      <c r="I81" s="26" t="s">
        <v>31</v>
      </c>
      <c r="J81" s="29" t="str">
        <f>E23</f>
        <v xml:space="preserve"> </v>
      </c>
      <c r="L81" s="31"/>
    </row>
    <row r="82" spans="2:65" s="1" customFormat="1" ht="15.2" customHeight="1">
      <c r="B82" s="31"/>
      <c r="C82" s="26" t="s">
        <v>29</v>
      </c>
      <c r="F82" s="24" t="str">
        <f>IF(E20="","",E20)</f>
        <v>Vyplň údaj</v>
      </c>
      <c r="I82" s="26" t="s">
        <v>33</v>
      </c>
      <c r="J82" s="29" t="str">
        <f>E26</f>
        <v>MP Pro s.r.o.</v>
      </c>
      <c r="L82" s="31"/>
    </row>
    <row r="83" spans="2:65" s="1" customFormat="1" ht="10.35" customHeight="1">
      <c r="B83" s="31"/>
      <c r="L83" s="31"/>
    </row>
    <row r="84" spans="2:65" s="10" customFormat="1" ht="29.25" customHeight="1">
      <c r="B84" s="110"/>
      <c r="C84" s="111" t="s">
        <v>143</v>
      </c>
      <c r="D84" s="112" t="s">
        <v>57</v>
      </c>
      <c r="E84" s="112" t="s">
        <v>53</v>
      </c>
      <c r="F84" s="112" t="s">
        <v>54</v>
      </c>
      <c r="G84" s="112" t="s">
        <v>144</v>
      </c>
      <c r="H84" s="112" t="s">
        <v>145</v>
      </c>
      <c r="I84" s="112" t="s">
        <v>146</v>
      </c>
      <c r="J84" s="112" t="s">
        <v>134</v>
      </c>
      <c r="K84" s="113" t="s">
        <v>147</v>
      </c>
      <c r="L84" s="110"/>
      <c r="M84" s="55" t="s">
        <v>3</v>
      </c>
      <c r="N84" s="56" t="s">
        <v>42</v>
      </c>
      <c r="O84" s="56" t="s">
        <v>148</v>
      </c>
      <c r="P84" s="56" t="s">
        <v>149</v>
      </c>
      <c r="Q84" s="56" t="s">
        <v>150</v>
      </c>
      <c r="R84" s="56" t="s">
        <v>151</v>
      </c>
      <c r="S84" s="56" t="s">
        <v>152</v>
      </c>
      <c r="T84" s="57" t="s">
        <v>153</v>
      </c>
    </row>
    <row r="85" spans="2:65" s="1" customFormat="1" ht="22.9" customHeight="1">
      <c r="B85" s="31"/>
      <c r="C85" s="60" t="s">
        <v>154</v>
      </c>
      <c r="J85" s="114">
        <f>BK85</f>
        <v>0</v>
      </c>
      <c r="L85" s="31"/>
      <c r="M85" s="58"/>
      <c r="N85" s="49"/>
      <c r="O85" s="49"/>
      <c r="P85" s="115">
        <f>SUM(P86:P147)</f>
        <v>0</v>
      </c>
      <c r="Q85" s="49"/>
      <c r="R85" s="115">
        <f>SUM(R86:R147)</f>
        <v>0</v>
      </c>
      <c r="S85" s="49"/>
      <c r="T85" s="116">
        <f>SUM(T86:T147)</f>
        <v>0</v>
      </c>
      <c r="AT85" s="16" t="s">
        <v>71</v>
      </c>
      <c r="AU85" s="16" t="s">
        <v>135</v>
      </c>
      <c r="BK85" s="117">
        <f>SUM(BK86:BK147)</f>
        <v>0</v>
      </c>
    </row>
    <row r="86" spans="2:65" s="1" customFormat="1" ht="16.5" customHeight="1">
      <c r="B86" s="130"/>
      <c r="C86" s="131" t="s">
        <v>82</v>
      </c>
      <c r="D86" s="131" t="s">
        <v>161</v>
      </c>
      <c r="E86" s="132" t="s">
        <v>1405</v>
      </c>
      <c r="F86" s="133" t="s">
        <v>1406</v>
      </c>
      <c r="G86" s="134" t="s">
        <v>1154</v>
      </c>
      <c r="H86" s="135">
        <v>2</v>
      </c>
      <c r="I86" s="136"/>
      <c r="J86" s="137">
        <f t="shared" ref="J86:J117" si="0">ROUND(I86*H86,2)</f>
        <v>0</v>
      </c>
      <c r="K86" s="133" t="s">
        <v>3</v>
      </c>
      <c r="L86" s="31"/>
      <c r="M86" s="138" t="s">
        <v>3</v>
      </c>
      <c r="N86" s="139" t="s">
        <v>43</v>
      </c>
      <c r="P86" s="140">
        <f t="shared" ref="P86:P117" si="1">O86*H86</f>
        <v>0</v>
      </c>
      <c r="Q86" s="140">
        <v>0</v>
      </c>
      <c r="R86" s="140">
        <f t="shared" ref="R86:R117" si="2">Q86*H86</f>
        <v>0</v>
      </c>
      <c r="S86" s="140">
        <v>0</v>
      </c>
      <c r="T86" s="141">
        <f t="shared" ref="T86:T117" si="3">S86*H86</f>
        <v>0</v>
      </c>
      <c r="AR86" s="142" t="s">
        <v>166</v>
      </c>
      <c r="AT86" s="142" t="s">
        <v>161</v>
      </c>
      <c r="AU86" s="142" t="s">
        <v>72</v>
      </c>
      <c r="AY86" s="16" t="s">
        <v>157</v>
      </c>
      <c r="BE86" s="143">
        <f t="shared" ref="BE86:BE117" si="4">IF(N86="základní",J86,0)</f>
        <v>0</v>
      </c>
      <c r="BF86" s="143">
        <f t="shared" ref="BF86:BF117" si="5">IF(N86="snížená",J86,0)</f>
        <v>0</v>
      </c>
      <c r="BG86" s="143">
        <f t="shared" ref="BG86:BG117" si="6">IF(N86="zákl. přenesená",J86,0)</f>
        <v>0</v>
      </c>
      <c r="BH86" s="143">
        <f t="shared" ref="BH86:BH117" si="7">IF(N86="sníž. přenesená",J86,0)</f>
        <v>0</v>
      </c>
      <c r="BI86" s="143">
        <f t="shared" ref="BI86:BI117" si="8">IF(N86="nulová",J86,0)</f>
        <v>0</v>
      </c>
      <c r="BJ86" s="16" t="s">
        <v>80</v>
      </c>
      <c r="BK86" s="143">
        <f t="shared" ref="BK86:BK117" si="9">ROUND(I86*H86,2)</f>
        <v>0</v>
      </c>
      <c r="BL86" s="16" t="s">
        <v>166</v>
      </c>
      <c r="BM86" s="142" t="s">
        <v>1407</v>
      </c>
    </row>
    <row r="87" spans="2:65" s="1" customFormat="1" ht="16.5" customHeight="1">
      <c r="B87" s="130"/>
      <c r="C87" s="131" t="s">
        <v>367</v>
      </c>
      <c r="D87" s="131" t="s">
        <v>161</v>
      </c>
      <c r="E87" s="132" t="s">
        <v>1405</v>
      </c>
      <c r="F87" s="133" t="s">
        <v>1406</v>
      </c>
      <c r="G87" s="134" t="s">
        <v>1154</v>
      </c>
      <c r="H87" s="135">
        <v>2</v>
      </c>
      <c r="I87" s="136"/>
      <c r="J87" s="137">
        <f t="shared" si="0"/>
        <v>0</v>
      </c>
      <c r="K87" s="133" t="s">
        <v>3</v>
      </c>
      <c r="L87" s="31"/>
      <c r="M87" s="138" t="s">
        <v>3</v>
      </c>
      <c r="N87" s="139" t="s">
        <v>43</v>
      </c>
      <c r="P87" s="140">
        <f t="shared" si="1"/>
        <v>0</v>
      </c>
      <c r="Q87" s="140">
        <v>0</v>
      </c>
      <c r="R87" s="140">
        <f t="shared" si="2"/>
        <v>0</v>
      </c>
      <c r="S87" s="140">
        <v>0</v>
      </c>
      <c r="T87" s="141">
        <f t="shared" si="3"/>
        <v>0</v>
      </c>
      <c r="AR87" s="142" t="s">
        <v>166</v>
      </c>
      <c r="AT87" s="142" t="s">
        <v>161</v>
      </c>
      <c r="AU87" s="142" t="s">
        <v>72</v>
      </c>
      <c r="AY87" s="16" t="s">
        <v>157</v>
      </c>
      <c r="BE87" s="143">
        <f t="shared" si="4"/>
        <v>0</v>
      </c>
      <c r="BF87" s="143">
        <f t="shared" si="5"/>
        <v>0</v>
      </c>
      <c r="BG87" s="143">
        <f t="shared" si="6"/>
        <v>0</v>
      </c>
      <c r="BH87" s="143">
        <f t="shared" si="7"/>
        <v>0</v>
      </c>
      <c r="BI87" s="143">
        <f t="shared" si="8"/>
        <v>0</v>
      </c>
      <c r="BJ87" s="16" t="s">
        <v>80</v>
      </c>
      <c r="BK87" s="143">
        <f t="shared" si="9"/>
        <v>0</v>
      </c>
      <c r="BL87" s="16" t="s">
        <v>166</v>
      </c>
      <c r="BM87" s="142" t="s">
        <v>1408</v>
      </c>
    </row>
    <row r="88" spans="2:65" s="1" customFormat="1" ht="16.5" customHeight="1">
      <c r="B88" s="130"/>
      <c r="C88" s="131" t="s">
        <v>455</v>
      </c>
      <c r="D88" s="131" t="s">
        <v>161</v>
      </c>
      <c r="E88" s="132" t="s">
        <v>1405</v>
      </c>
      <c r="F88" s="133" t="s">
        <v>1406</v>
      </c>
      <c r="G88" s="134" t="s">
        <v>1154</v>
      </c>
      <c r="H88" s="135">
        <v>2</v>
      </c>
      <c r="I88" s="136"/>
      <c r="J88" s="137">
        <f t="shared" si="0"/>
        <v>0</v>
      </c>
      <c r="K88" s="133" t="s">
        <v>3</v>
      </c>
      <c r="L88" s="31"/>
      <c r="M88" s="138" t="s">
        <v>3</v>
      </c>
      <c r="N88" s="139" t="s">
        <v>43</v>
      </c>
      <c r="P88" s="140">
        <f t="shared" si="1"/>
        <v>0</v>
      </c>
      <c r="Q88" s="140">
        <v>0</v>
      </c>
      <c r="R88" s="140">
        <f t="shared" si="2"/>
        <v>0</v>
      </c>
      <c r="S88" s="140">
        <v>0</v>
      </c>
      <c r="T88" s="141">
        <f t="shared" si="3"/>
        <v>0</v>
      </c>
      <c r="AR88" s="142" t="s">
        <v>166</v>
      </c>
      <c r="AT88" s="142" t="s">
        <v>161</v>
      </c>
      <c r="AU88" s="142" t="s">
        <v>72</v>
      </c>
      <c r="AY88" s="16" t="s">
        <v>157</v>
      </c>
      <c r="BE88" s="143">
        <f t="shared" si="4"/>
        <v>0</v>
      </c>
      <c r="BF88" s="143">
        <f t="shared" si="5"/>
        <v>0</v>
      </c>
      <c r="BG88" s="143">
        <f t="shared" si="6"/>
        <v>0</v>
      </c>
      <c r="BH88" s="143">
        <f t="shared" si="7"/>
        <v>0</v>
      </c>
      <c r="BI88" s="143">
        <f t="shared" si="8"/>
        <v>0</v>
      </c>
      <c r="BJ88" s="16" t="s">
        <v>80</v>
      </c>
      <c r="BK88" s="143">
        <f t="shared" si="9"/>
        <v>0</v>
      </c>
      <c r="BL88" s="16" t="s">
        <v>166</v>
      </c>
      <c r="BM88" s="142" t="s">
        <v>1409</v>
      </c>
    </row>
    <row r="89" spans="2:65" s="1" customFormat="1" ht="16.5" customHeight="1">
      <c r="B89" s="130"/>
      <c r="C89" s="131" t="s">
        <v>543</v>
      </c>
      <c r="D89" s="131" t="s">
        <v>161</v>
      </c>
      <c r="E89" s="132" t="s">
        <v>1405</v>
      </c>
      <c r="F89" s="133" t="s">
        <v>1406</v>
      </c>
      <c r="G89" s="134" t="s">
        <v>1154</v>
      </c>
      <c r="H89" s="135">
        <v>2</v>
      </c>
      <c r="I89" s="136"/>
      <c r="J89" s="137">
        <f t="shared" si="0"/>
        <v>0</v>
      </c>
      <c r="K89" s="133" t="s">
        <v>3</v>
      </c>
      <c r="L89" s="31"/>
      <c r="M89" s="138" t="s">
        <v>3</v>
      </c>
      <c r="N89" s="139" t="s">
        <v>43</v>
      </c>
      <c r="P89" s="140">
        <f t="shared" si="1"/>
        <v>0</v>
      </c>
      <c r="Q89" s="140">
        <v>0</v>
      </c>
      <c r="R89" s="140">
        <f t="shared" si="2"/>
        <v>0</v>
      </c>
      <c r="S89" s="140">
        <v>0</v>
      </c>
      <c r="T89" s="141">
        <f t="shared" si="3"/>
        <v>0</v>
      </c>
      <c r="AR89" s="142" t="s">
        <v>166</v>
      </c>
      <c r="AT89" s="142" t="s">
        <v>161</v>
      </c>
      <c r="AU89" s="142" t="s">
        <v>72</v>
      </c>
      <c r="AY89" s="16" t="s">
        <v>157</v>
      </c>
      <c r="BE89" s="143">
        <f t="shared" si="4"/>
        <v>0</v>
      </c>
      <c r="BF89" s="143">
        <f t="shared" si="5"/>
        <v>0</v>
      </c>
      <c r="BG89" s="143">
        <f t="shared" si="6"/>
        <v>0</v>
      </c>
      <c r="BH89" s="143">
        <f t="shared" si="7"/>
        <v>0</v>
      </c>
      <c r="BI89" s="143">
        <f t="shared" si="8"/>
        <v>0</v>
      </c>
      <c r="BJ89" s="16" t="s">
        <v>80</v>
      </c>
      <c r="BK89" s="143">
        <f t="shared" si="9"/>
        <v>0</v>
      </c>
      <c r="BL89" s="16" t="s">
        <v>166</v>
      </c>
      <c r="BM89" s="142" t="s">
        <v>1410</v>
      </c>
    </row>
    <row r="90" spans="2:65" s="1" customFormat="1" ht="16.5" customHeight="1">
      <c r="B90" s="130"/>
      <c r="C90" s="131" t="s">
        <v>80</v>
      </c>
      <c r="D90" s="131" t="s">
        <v>161</v>
      </c>
      <c r="E90" s="132" t="s">
        <v>1411</v>
      </c>
      <c r="F90" s="133" t="s">
        <v>1412</v>
      </c>
      <c r="G90" s="134" t="s">
        <v>1154</v>
      </c>
      <c r="H90" s="135">
        <v>1</v>
      </c>
      <c r="I90" s="136"/>
      <c r="J90" s="137">
        <f t="shared" si="0"/>
        <v>0</v>
      </c>
      <c r="K90" s="133" t="s">
        <v>3</v>
      </c>
      <c r="L90" s="31"/>
      <c r="M90" s="138" t="s">
        <v>3</v>
      </c>
      <c r="N90" s="139" t="s">
        <v>43</v>
      </c>
      <c r="P90" s="140">
        <f t="shared" si="1"/>
        <v>0</v>
      </c>
      <c r="Q90" s="140">
        <v>0</v>
      </c>
      <c r="R90" s="140">
        <f t="shared" si="2"/>
        <v>0</v>
      </c>
      <c r="S90" s="140">
        <v>0</v>
      </c>
      <c r="T90" s="141">
        <f t="shared" si="3"/>
        <v>0</v>
      </c>
      <c r="AR90" s="142" t="s">
        <v>166</v>
      </c>
      <c r="AT90" s="142" t="s">
        <v>161</v>
      </c>
      <c r="AU90" s="142" t="s">
        <v>72</v>
      </c>
      <c r="AY90" s="16" t="s">
        <v>157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6" t="s">
        <v>80</v>
      </c>
      <c r="BK90" s="143">
        <f t="shared" si="9"/>
        <v>0</v>
      </c>
      <c r="BL90" s="16" t="s">
        <v>166</v>
      </c>
      <c r="BM90" s="142" t="s">
        <v>1413</v>
      </c>
    </row>
    <row r="91" spans="2:65" s="1" customFormat="1" ht="16.5" customHeight="1">
      <c r="B91" s="130"/>
      <c r="C91" s="131" t="s">
        <v>360</v>
      </c>
      <c r="D91" s="131" t="s">
        <v>161</v>
      </c>
      <c r="E91" s="132" t="s">
        <v>1414</v>
      </c>
      <c r="F91" s="133" t="s">
        <v>1415</v>
      </c>
      <c r="G91" s="134" t="s">
        <v>1154</v>
      </c>
      <c r="H91" s="135">
        <v>1</v>
      </c>
      <c r="I91" s="136"/>
      <c r="J91" s="137">
        <f t="shared" si="0"/>
        <v>0</v>
      </c>
      <c r="K91" s="133" t="s">
        <v>3</v>
      </c>
      <c r="L91" s="31"/>
      <c r="M91" s="138" t="s">
        <v>3</v>
      </c>
      <c r="N91" s="139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166</v>
      </c>
      <c r="AT91" s="142" t="s">
        <v>161</v>
      </c>
      <c r="AU91" s="142" t="s">
        <v>72</v>
      </c>
      <c r="AY91" s="16" t="s">
        <v>157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6" t="s">
        <v>80</v>
      </c>
      <c r="BK91" s="143">
        <f t="shared" si="9"/>
        <v>0</v>
      </c>
      <c r="BL91" s="16" t="s">
        <v>166</v>
      </c>
      <c r="BM91" s="142" t="s">
        <v>1416</v>
      </c>
    </row>
    <row r="92" spans="2:65" s="1" customFormat="1" ht="16.5" customHeight="1">
      <c r="B92" s="130"/>
      <c r="C92" s="131" t="s">
        <v>448</v>
      </c>
      <c r="D92" s="131" t="s">
        <v>161</v>
      </c>
      <c r="E92" s="132" t="s">
        <v>1417</v>
      </c>
      <c r="F92" s="133" t="s">
        <v>1418</v>
      </c>
      <c r="G92" s="134" t="s">
        <v>1154</v>
      </c>
      <c r="H92" s="135">
        <v>1</v>
      </c>
      <c r="I92" s="136"/>
      <c r="J92" s="137">
        <f t="shared" si="0"/>
        <v>0</v>
      </c>
      <c r="K92" s="133" t="s">
        <v>3</v>
      </c>
      <c r="L92" s="31"/>
      <c r="M92" s="138" t="s">
        <v>3</v>
      </c>
      <c r="N92" s="139" t="s">
        <v>43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166</v>
      </c>
      <c r="AT92" s="142" t="s">
        <v>161</v>
      </c>
      <c r="AU92" s="142" t="s">
        <v>72</v>
      </c>
      <c r="AY92" s="16" t="s">
        <v>157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6" t="s">
        <v>80</v>
      </c>
      <c r="BK92" s="143">
        <f t="shared" si="9"/>
        <v>0</v>
      </c>
      <c r="BL92" s="16" t="s">
        <v>166</v>
      </c>
      <c r="BM92" s="142" t="s">
        <v>1419</v>
      </c>
    </row>
    <row r="93" spans="2:65" s="1" customFormat="1" ht="16.5" customHeight="1">
      <c r="B93" s="130"/>
      <c r="C93" s="131" t="s">
        <v>536</v>
      </c>
      <c r="D93" s="131" t="s">
        <v>161</v>
      </c>
      <c r="E93" s="132" t="s">
        <v>1420</v>
      </c>
      <c r="F93" s="133" t="s">
        <v>1421</v>
      </c>
      <c r="G93" s="134" t="s">
        <v>1154</v>
      </c>
      <c r="H93" s="135">
        <v>1</v>
      </c>
      <c r="I93" s="136"/>
      <c r="J93" s="137">
        <f t="shared" si="0"/>
        <v>0</v>
      </c>
      <c r="K93" s="133" t="s">
        <v>3</v>
      </c>
      <c r="L93" s="31"/>
      <c r="M93" s="138" t="s">
        <v>3</v>
      </c>
      <c r="N93" s="139" t="s">
        <v>43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166</v>
      </c>
      <c r="AT93" s="142" t="s">
        <v>161</v>
      </c>
      <c r="AU93" s="142" t="s">
        <v>72</v>
      </c>
      <c r="AY93" s="16" t="s">
        <v>157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6" t="s">
        <v>80</v>
      </c>
      <c r="BK93" s="143">
        <f t="shared" si="9"/>
        <v>0</v>
      </c>
      <c r="BL93" s="16" t="s">
        <v>166</v>
      </c>
      <c r="BM93" s="142" t="s">
        <v>1422</v>
      </c>
    </row>
    <row r="94" spans="2:65" s="1" customFormat="1" ht="16.5" customHeight="1">
      <c r="B94" s="130"/>
      <c r="C94" s="131" t="s">
        <v>160</v>
      </c>
      <c r="D94" s="131" t="s">
        <v>161</v>
      </c>
      <c r="E94" s="132" t="s">
        <v>1111</v>
      </c>
      <c r="F94" s="133" t="s">
        <v>1423</v>
      </c>
      <c r="G94" s="134" t="s">
        <v>164</v>
      </c>
      <c r="H94" s="135">
        <v>90</v>
      </c>
      <c r="I94" s="136"/>
      <c r="J94" s="137">
        <f t="shared" si="0"/>
        <v>0</v>
      </c>
      <c r="K94" s="133" t="s">
        <v>3</v>
      </c>
      <c r="L94" s="31"/>
      <c r="M94" s="138" t="s">
        <v>3</v>
      </c>
      <c r="N94" s="139" t="s">
        <v>43</v>
      </c>
      <c r="P94" s="140">
        <f t="shared" si="1"/>
        <v>0</v>
      </c>
      <c r="Q94" s="140">
        <v>0</v>
      </c>
      <c r="R94" s="140">
        <f t="shared" si="2"/>
        <v>0</v>
      </c>
      <c r="S94" s="140">
        <v>0</v>
      </c>
      <c r="T94" s="141">
        <f t="shared" si="3"/>
        <v>0</v>
      </c>
      <c r="AR94" s="142" t="s">
        <v>166</v>
      </c>
      <c r="AT94" s="142" t="s">
        <v>161</v>
      </c>
      <c r="AU94" s="142" t="s">
        <v>72</v>
      </c>
      <c r="AY94" s="16" t="s">
        <v>157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6" t="s">
        <v>80</v>
      </c>
      <c r="BK94" s="143">
        <f t="shared" si="9"/>
        <v>0</v>
      </c>
      <c r="BL94" s="16" t="s">
        <v>166</v>
      </c>
      <c r="BM94" s="142" t="s">
        <v>1424</v>
      </c>
    </row>
    <row r="95" spans="2:65" s="1" customFormat="1" ht="16.5" customHeight="1">
      <c r="B95" s="130"/>
      <c r="C95" s="131" t="s">
        <v>158</v>
      </c>
      <c r="D95" s="131" t="s">
        <v>161</v>
      </c>
      <c r="E95" s="132" t="s">
        <v>1116</v>
      </c>
      <c r="F95" s="133" t="s">
        <v>1425</v>
      </c>
      <c r="G95" s="134" t="s">
        <v>164</v>
      </c>
      <c r="H95" s="135">
        <v>30</v>
      </c>
      <c r="I95" s="136"/>
      <c r="J95" s="137">
        <f t="shared" si="0"/>
        <v>0</v>
      </c>
      <c r="K95" s="133" t="s">
        <v>3</v>
      </c>
      <c r="L95" s="31"/>
      <c r="M95" s="138" t="s">
        <v>3</v>
      </c>
      <c r="N95" s="139" t="s">
        <v>43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166</v>
      </c>
      <c r="AT95" s="142" t="s">
        <v>161</v>
      </c>
      <c r="AU95" s="142" t="s">
        <v>72</v>
      </c>
      <c r="AY95" s="16" t="s">
        <v>157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6" t="s">
        <v>80</v>
      </c>
      <c r="BK95" s="143">
        <f t="shared" si="9"/>
        <v>0</v>
      </c>
      <c r="BL95" s="16" t="s">
        <v>166</v>
      </c>
      <c r="BM95" s="142" t="s">
        <v>1426</v>
      </c>
    </row>
    <row r="96" spans="2:65" s="1" customFormat="1" ht="16.5" customHeight="1">
      <c r="B96" s="130"/>
      <c r="C96" s="131" t="s">
        <v>194</v>
      </c>
      <c r="D96" s="131" t="s">
        <v>161</v>
      </c>
      <c r="E96" s="132" t="s">
        <v>1121</v>
      </c>
      <c r="F96" s="133" t="s">
        <v>1427</v>
      </c>
      <c r="G96" s="134" t="s">
        <v>164</v>
      </c>
      <c r="H96" s="135">
        <v>30</v>
      </c>
      <c r="I96" s="136"/>
      <c r="J96" s="137">
        <f t="shared" si="0"/>
        <v>0</v>
      </c>
      <c r="K96" s="133" t="s">
        <v>3</v>
      </c>
      <c r="L96" s="31"/>
      <c r="M96" s="138" t="s">
        <v>3</v>
      </c>
      <c r="N96" s="139" t="s">
        <v>43</v>
      </c>
      <c r="P96" s="140">
        <f t="shared" si="1"/>
        <v>0</v>
      </c>
      <c r="Q96" s="140">
        <v>0</v>
      </c>
      <c r="R96" s="140">
        <f t="shared" si="2"/>
        <v>0</v>
      </c>
      <c r="S96" s="140">
        <v>0</v>
      </c>
      <c r="T96" s="141">
        <f t="shared" si="3"/>
        <v>0</v>
      </c>
      <c r="AR96" s="142" t="s">
        <v>166</v>
      </c>
      <c r="AT96" s="142" t="s">
        <v>161</v>
      </c>
      <c r="AU96" s="142" t="s">
        <v>72</v>
      </c>
      <c r="AY96" s="16" t="s">
        <v>157</v>
      </c>
      <c r="BE96" s="143">
        <f t="shared" si="4"/>
        <v>0</v>
      </c>
      <c r="BF96" s="143">
        <f t="shared" si="5"/>
        <v>0</v>
      </c>
      <c r="BG96" s="143">
        <f t="shared" si="6"/>
        <v>0</v>
      </c>
      <c r="BH96" s="143">
        <f t="shared" si="7"/>
        <v>0</v>
      </c>
      <c r="BI96" s="143">
        <f t="shared" si="8"/>
        <v>0</v>
      </c>
      <c r="BJ96" s="16" t="s">
        <v>80</v>
      </c>
      <c r="BK96" s="143">
        <f t="shared" si="9"/>
        <v>0</v>
      </c>
      <c r="BL96" s="16" t="s">
        <v>166</v>
      </c>
      <c r="BM96" s="142" t="s">
        <v>1428</v>
      </c>
    </row>
    <row r="97" spans="2:65" s="1" customFormat="1" ht="16.5" customHeight="1">
      <c r="B97" s="130"/>
      <c r="C97" s="131" t="s">
        <v>383</v>
      </c>
      <c r="D97" s="131" t="s">
        <v>161</v>
      </c>
      <c r="E97" s="132" t="s">
        <v>1121</v>
      </c>
      <c r="F97" s="133" t="s">
        <v>1427</v>
      </c>
      <c r="G97" s="134" t="s">
        <v>164</v>
      </c>
      <c r="H97" s="135">
        <v>180</v>
      </c>
      <c r="I97" s="136"/>
      <c r="J97" s="137">
        <f t="shared" si="0"/>
        <v>0</v>
      </c>
      <c r="K97" s="133" t="s">
        <v>3</v>
      </c>
      <c r="L97" s="31"/>
      <c r="M97" s="138" t="s">
        <v>3</v>
      </c>
      <c r="N97" s="139" t="s">
        <v>43</v>
      </c>
      <c r="P97" s="140">
        <f t="shared" si="1"/>
        <v>0</v>
      </c>
      <c r="Q97" s="140">
        <v>0</v>
      </c>
      <c r="R97" s="140">
        <f t="shared" si="2"/>
        <v>0</v>
      </c>
      <c r="S97" s="140">
        <v>0</v>
      </c>
      <c r="T97" s="141">
        <f t="shared" si="3"/>
        <v>0</v>
      </c>
      <c r="AR97" s="142" t="s">
        <v>166</v>
      </c>
      <c r="AT97" s="142" t="s">
        <v>161</v>
      </c>
      <c r="AU97" s="142" t="s">
        <v>72</v>
      </c>
      <c r="AY97" s="16" t="s">
        <v>157</v>
      </c>
      <c r="BE97" s="143">
        <f t="shared" si="4"/>
        <v>0</v>
      </c>
      <c r="BF97" s="143">
        <f t="shared" si="5"/>
        <v>0</v>
      </c>
      <c r="BG97" s="143">
        <f t="shared" si="6"/>
        <v>0</v>
      </c>
      <c r="BH97" s="143">
        <f t="shared" si="7"/>
        <v>0</v>
      </c>
      <c r="BI97" s="143">
        <f t="shared" si="8"/>
        <v>0</v>
      </c>
      <c r="BJ97" s="16" t="s">
        <v>80</v>
      </c>
      <c r="BK97" s="143">
        <f t="shared" si="9"/>
        <v>0</v>
      </c>
      <c r="BL97" s="16" t="s">
        <v>166</v>
      </c>
      <c r="BM97" s="142" t="s">
        <v>1429</v>
      </c>
    </row>
    <row r="98" spans="2:65" s="1" customFormat="1" ht="16.5" customHeight="1">
      <c r="B98" s="130"/>
      <c r="C98" s="131" t="s">
        <v>474</v>
      </c>
      <c r="D98" s="131" t="s">
        <v>161</v>
      </c>
      <c r="E98" s="132" t="s">
        <v>1121</v>
      </c>
      <c r="F98" s="133" t="s">
        <v>1427</v>
      </c>
      <c r="G98" s="134" t="s">
        <v>164</v>
      </c>
      <c r="H98" s="135">
        <v>150</v>
      </c>
      <c r="I98" s="136"/>
      <c r="J98" s="137">
        <f t="shared" si="0"/>
        <v>0</v>
      </c>
      <c r="K98" s="133" t="s">
        <v>3</v>
      </c>
      <c r="L98" s="31"/>
      <c r="M98" s="138" t="s">
        <v>3</v>
      </c>
      <c r="N98" s="139" t="s">
        <v>43</v>
      </c>
      <c r="P98" s="140">
        <f t="shared" si="1"/>
        <v>0</v>
      </c>
      <c r="Q98" s="140">
        <v>0</v>
      </c>
      <c r="R98" s="140">
        <f t="shared" si="2"/>
        <v>0</v>
      </c>
      <c r="S98" s="140">
        <v>0</v>
      </c>
      <c r="T98" s="141">
        <f t="shared" si="3"/>
        <v>0</v>
      </c>
      <c r="AR98" s="142" t="s">
        <v>166</v>
      </c>
      <c r="AT98" s="142" t="s">
        <v>161</v>
      </c>
      <c r="AU98" s="142" t="s">
        <v>72</v>
      </c>
      <c r="AY98" s="16" t="s">
        <v>157</v>
      </c>
      <c r="BE98" s="143">
        <f t="shared" si="4"/>
        <v>0</v>
      </c>
      <c r="BF98" s="143">
        <f t="shared" si="5"/>
        <v>0</v>
      </c>
      <c r="BG98" s="143">
        <f t="shared" si="6"/>
        <v>0</v>
      </c>
      <c r="BH98" s="143">
        <f t="shared" si="7"/>
        <v>0</v>
      </c>
      <c r="BI98" s="143">
        <f t="shared" si="8"/>
        <v>0</v>
      </c>
      <c r="BJ98" s="16" t="s">
        <v>80</v>
      </c>
      <c r="BK98" s="143">
        <f t="shared" si="9"/>
        <v>0</v>
      </c>
      <c r="BL98" s="16" t="s">
        <v>166</v>
      </c>
      <c r="BM98" s="142" t="s">
        <v>1430</v>
      </c>
    </row>
    <row r="99" spans="2:65" s="1" customFormat="1" ht="16.5" customHeight="1">
      <c r="B99" s="130"/>
      <c r="C99" s="131" t="s">
        <v>559</v>
      </c>
      <c r="D99" s="131" t="s">
        <v>161</v>
      </c>
      <c r="E99" s="132" t="s">
        <v>1121</v>
      </c>
      <c r="F99" s="133" t="s">
        <v>1427</v>
      </c>
      <c r="G99" s="134" t="s">
        <v>164</v>
      </c>
      <c r="H99" s="135">
        <v>150</v>
      </c>
      <c r="I99" s="136"/>
      <c r="J99" s="137">
        <f t="shared" si="0"/>
        <v>0</v>
      </c>
      <c r="K99" s="133" t="s">
        <v>3</v>
      </c>
      <c r="L99" s="31"/>
      <c r="M99" s="138" t="s">
        <v>3</v>
      </c>
      <c r="N99" s="139" t="s">
        <v>43</v>
      </c>
      <c r="P99" s="140">
        <f t="shared" si="1"/>
        <v>0</v>
      </c>
      <c r="Q99" s="140">
        <v>0</v>
      </c>
      <c r="R99" s="140">
        <f t="shared" si="2"/>
        <v>0</v>
      </c>
      <c r="S99" s="140">
        <v>0</v>
      </c>
      <c r="T99" s="141">
        <f t="shared" si="3"/>
        <v>0</v>
      </c>
      <c r="AR99" s="142" t="s">
        <v>166</v>
      </c>
      <c r="AT99" s="142" t="s">
        <v>161</v>
      </c>
      <c r="AU99" s="142" t="s">
        <v>72</v>
      </c>
      <c r="AY99" s="16" t="s">
        <v>157</v>
      </c>
      <c r="BE99" s="143">
        <f t="shared" si="4"/>
        <v>0</v>
      </c>
      <c r="BF99" s="143">
        <f t="shared" si="5"/>
        <v>0</v>
      </c>
      <c r="BG99" s="143">
        <f t="shared" si="6"/>
        <v>0</v>
      </c>
      <c r="BH99" s="143">
        <f t="shared" si="7"/>
        <v>0</v>
      </c>
      <c r="BI99" s="143">
        <f t="shared" si="8"/>
        <v>0</v>
      </c>
      <c r="BJ99" s="16" t="s">
        <v>80</v>
      </c>
      <c r="BK99" s="143">
        <f t="shared" si="9"/>
        <v>0</v>
      </c>
      <c r="BL99" s="16" t="s">
        <v>166</v>
      </c>
      <c r="BM99" s="142" t="s">
        <v>1431</v>
      </c>
    </row>
    <row r="100" spans="2:65" s="1" customFormat="1" ht="16.5" customHeight="1">
      <c r="B100" s="130"/>
      <c r="C100" s="131" t="s">
        <v>183</v>
      </c>
      <c r="D100" s="131" t="s">
        <v>161</v>
      </c>
      <c r="E100" s="132" t="s">
        <v>1125</v>
      </c>
      <c r="F100" s="133" t="s">
        <v>1432</v>
      </c>
      <c r="G100" s="134" t="s">
        <v>164</v>
      </c>
      <c r="H100" s="135">
        <v>150</v>
      </c>
      <c r="I100" s="136"/>
      <c r="J100" s="137">
        <f t="shared" si="0"/>
        <v>0</v>
      </c>
      <c r="K100" s="133" t="s">
        <v>3</v>
      </c>
      <c r="L100" s="31"/>
      <c r="M100" s="138" t="s">
        <v>3</v>
      </c>
      <c r="N100" s="139" t="s">
        <v>43</v>
      </c>
      <c r="P100" s="140">
        <f t="shared" si="1"/>
        <v>0</v>
      </c>
      <c r="Q100" s="140">
        <v>0</v>
      </c>
      <c r="R100" s="140">
        <f t="shared" si="2"/>
        <v>0</v>
      </c>
      <c r="S100" s="140">
        <v>0</v>
      </c>
      <c r="T100" s="141">
        <f t="shared" si="3"/>
        <v>0</v>
      </c>
      <c r="AR100" s="142" t="s">
        <v>166</v>
      </c>
      <c r="AT100" s="142" t="s">
        <v>161</v>
      </c>
      <c r="AU100" s="142" t="s">
        <v>72</v>
      </c>
      <c r="AY100" s="16" t="s">
        <v>157</v>
      </c>
      <c r="BE100" s="143">
        <f t="shared" si="4"/>
        <v>0</v>
      </c>
      <c r="BF100" s="143">
        <f t="shared" si="5"/>
        <v>0</v>
      </c>
      <c r="BG100" s="143">
        <f t="shared" si="6"/>
        <v>0</v>
      </c>
      <c r="BH100" s="143">
        <f t="shared" si="7"/>
        <v>0</v>
      </c>
      <c r="BI100" s="143">
        <f t="shared" si="8"/>
        <v>0</v>
      </c>
      <c r="BJ100" s="16" t="s">
        <v>80</v>
      </c>
      <c r="BK100" s="143">
        <f t="shared" si="9"/>
        <v>0</v>
      </c>
      <c r="BL100" s="16" t="s">
        <v>166</v>
      </c>
      <c r="BM100" s="142" t="s">
        <v>1433</v>
      </c>
    </row>
    <row r="101" spans="2:65" s="1" customFormat="1" ht="16.5" customHeight="1">
      <c r="B101" s="130"/>
      <c r="C101" s="131" t="s">
        <v>389</v>
      </c>
      <c r="D101" s="131" t="s">
        <v>161</v>
      </c>
      <c r="E101" s="132" t="s">
        <v>1125</v>
      </c>
      <c r="F101" s="133" t="s">
        <v>1432</v>
      </c>
      <c r="G101" s="134" t="s">
        <v>164</v>
      </c>
      <c r="H101" s="135">
        <v>150</v>
      </c>
      <c r="I101" s="136"/>
      <c r="J101" s="137">
        <f t="shared" si="0"/>
        <v>0</v>
      </c>
      <c r="K101" s="133" t="s">
        <v>3</v>
      </c>
      <c r="L101" s="31"/>
      <c r="M101" s="138" t="s">
        <v>3</v>
      </c>
      <c r="N101" s="139" t="s">
        <v>43</v>
      </c>
      <c r="P101" s="140">
        <f t="shared" si="1"/>
        <v>0</v>
      </c>
      <c r="Q101" s="140">
        <v>0</v>
      </c>
      <c r="R101" s="140">
        <f t="shared" si="2"/>
        <v>0</v>
      </c>
      <c r="S101" s="140">
        <v>0</v>
      </c>
      <c r="T101" s="141">
        <f t="shared" si="3"/>
        <v>0</v>
      </c>
      <c r="AR101" s="142" t="s">
        <v>166</v>
      </c>
      <c r="AT101" s="142" t="s">
        <v>161</v>
      </c>
      <c r="AU101" s="142" t="s">
        <v>72</v>
      </c>
      <c r="AY101" s="16" t="s">
        <v>157</v>
      </c>
      <c r="BE101" s="143">
        <f t="shared" si="4"/>
        <v>0</v>
      </c>
      <c r="BF101" s="143">
        <f t="shared" si="5"/>
        <v>0</v>
      </c>
      <c r="BG101" s="143">
        <f t="shared" si="6"/>
        <v>0</v>
      </c>
      <c r="BH101" s="143">
        <f t="shared" si="7"/>
        <v>0</v>
      </c>
      <c r="BI101" s="143">
        <f t="shared" si="8"/>
        <v>0</v>
      </c>
      <c r="BJ101" s="16" t="s">
        <v>80</v>
      </c>
      <c r="BK101" s="143">
        <f t="shared" si="9"/>
        <v>0</v>
      </c>
      <c r="BL101" s="16" t="s">
        <v>166</v>
      </c>
      <c r="BM101" s="142" t="s">
        <v>1434</v>
      </c>
    </row>
    <row r="102" spans="2:65" s="1" customFormat="1" ht="16.5" customHeight="1">
      <c r="B102" s="130"/>
      <c r="C102" s="131" t="s">
        <v>480</v>
      </c>
      <c r="D102" s="131" t="s">
        <v>161</v>
      </c>
      <c r="E102" s="132" t="s">
        <v>1125</v>
      </c>
      <c r="F102" s="133" t="s">
        <v>1432</v>
      </c>
      <c r="G102" s="134" t="s">
        <v>164</v>
      </c>
      <c r="H102" s="135">
        <v>150</v>
      </c>
      <c r="I102" s="136"/>
      <c r="J102" s="137">
        <f t="shared" si="0"/>
        <v>0</v>
      </c>
      <c r="K102" s="133" t="s">
        <v>3</v>
      </c>
      <c r="L102" s="31"/>
      <c r="M102" s="138" t="s">
        <v>3</v>
      </c>
      <c r="N102" s="139" t="s">
        <v>43</v>
      </c>
      <c r="P102" s="140">
        <f t="shared" si="1"/>
        <v>0</v>
      </c>
      <c r="Q102" s="140">
        <v>0</v>
      </c>
      <c r="R102" s="140">
        <f t="shared" si="2"/>
        <v>0</v>
      </c>
      <c r="S102" s="140">
        <v>0</v>
      </c>
      <c r="T102" s="141">
        <f t="shared" si="3"/>
        <v>0</v>
      </c>
      <c r="AR102" s="142" t="s">
        <v>166</v>
      </c>
      <c r="AT102" s="142" t="s">
        <v>161</v>
      </c>
      <c r="AU102" s="142" t="s">
        <v>72</v>
      </c>
      <c r="AY102" s="16" t="s">
        <v>157</v>
      </c>
      <c r="BE102" s="143">
        <f t="shared" si="4"/>
        <v>0</v>
      </c>
      <c r="BF102" s="143">
        <f t="shared" si="5"/>
        <v>0</v>
      </c>
      <c r="BG102" s="143">
        <f t="shared" si="6"/>
        <v>0</v>
      </c>
      <c r="BH102" s="143">
        <f t="shared" si="7"/>
        <v>0</v>
      </c>
      <c r="BI102" s="143">
        <f t="shared" si="8"/>
        <v>0</v>
      </c>
      <c r="BJ102" s="16" t="s">
        <v>80</v>
      </c>
      <c r="BK102" s="143">
        <f t="shared" si="9"/>
        <v>0</v>
      </c>
      <c r="BL102" s="16" t="s">
        <v>166</v>
      </c>
      <c r="BM102" s="142" t="s">
        <v>1435</v>
      </c>
    </row>
    <row r="103" spans="2:65" s="1" customFormat="1" ht="16.5" customHeight="1">
      <c r="B103" s="130"/>
      <c r="C103" s="131" t="s">
        <v>564</v>
      </c>
      <c r="D103" s="131" t="s">
        <v>161</v>
      </c>
      <c r="E103" s="132" t="s">
        <v>1125</v>
      </c>
      <c r="F103" s="133" t="s">
        <v>1432</v>
      </c>
      <c r="G103" s="134" t="s">
        <v>164</v>
      </c>
      <c r="H103" s="135">
        <v>150</v>
      </c>
      <c r="I103" s="136"/>
      <c r="J103" s="137">
        <f t="shared" si="0"/>
        <v>0</v>
      </c>
      <c r="K103" s="133" t="s">
        <v>3</v>
      </c>
      <c r="L103" s="31"/>
      <c r="M103" s="138" t="s">
        <v>3</v>
      </c>
      <c r="N103" s="139" t="s">
        <v>43</v>
      </c>
      <c r="P103" s="140">
        <f t="shared" si="1"/>
        <v>0</v>
      </c>
      <c r="Q103" s="140">
        <v>0</v>
      </c>
      <c r="R103" s="140">
        <f t="shared" si="2"/>
        <v>0</v>
      </c>
      <c r="S103" s="140">
        <v>0</v>
      </c>
      <c r="T103" s="141">
        <f t="shared" si="3"/>
        <v>0</v>
      </c>
      <c r="AR103" s="142" t="s">
        <v>166</v>
      </c>
      <c r="AT103" s="142" t="s">
        <v>161</v>
      </c>
      <c r="AU103" s="142" t="s">
        <v>72</v>
      </c>
      <c r="AY103" s="16" t="s">
        <v>157</v>
      </c>
      <c r="BE103" s="143">
        <f t="shared" si="4"/>
        <v>0</v>
      </c>
      <c r="BF103" s="143">
        <f t="shared" si="5"/>
        <v>0</v>
      </c>
      <c r="BG103" s="143">
        <f t="shared" si="6"/>
        <v>0</v>
      </c>
      <c r="BH103" s="143">
        <f t="shared" si="7"/>
        <v>0</v>
      </c>
      <c r="BI103" s="143">
        <f t="shared" si="8"/>
        <v>0</v>
      </c>
      <c r="BJ103" s="16" t="s">
        <v>80</v>
      </c>
      <c r="BK103" s="143">
        <f t="shared" si="9"/>
        <v>0</v>
      </c>
      <c r="BL103" s="16" t="s">
        <v>166</v>
      </c>
      <c r="BM103" s="142" t="s">
        <v>1436</v>
      </c>
    </row>
    <row r="104" spans="2:65" s="1" customFormat="1" ht="16.5" customHeight="1">
      <c r="B104" s="130"/>
      <c r="C104" s="131" t="s">
        <v>172</v>
      </c>
      <c r="D104" s="131" t="s">
        <v>161</v>
      </c>
      <c r="E104" s="132" t="s">
        <v>1437</v>
      </c>
      <c r="F104" s="133" t="s">
        <v>1438</v>
      </c>
      <c r="G104" s="134" t="s">
        <v>164</v>
      </c>
      <c r="H104" s="135">
        <v>40</v>
      </c>
      <c r="I104" s="136"/>
      <c r="J104" s="137">
        <f t="shared" si="0"/>
        <v>0</v>
      </c>
      <c r="K104" s="133" t="s">
        <v>3</v>
      </c>
      <c r="L104" s="31"/>
      <c r="M104" s="138" t="s">
        <v>3</v>
      </c>
      <c r="N104" s="139" t="s">
        <v>43</v>
      </c>
      <c r="P104" s="140">
        <f t="shared" si="1"/>
        <v>0</v>
      </c>
      <c r="Q104" s="140">
        <v>0</v>
      </c>
      <c r="R104" s="140">
        <f t="shared" si="2"/>
        <v>0</v>
      </c>
      <c r="S104" s="140">
        <v>0</v>
      </c>
      <c r="T104" s="141">
        <f t="shared" si="3"/>
        <v>0</v>
      </c>
      <c r="AR104" s="142" t="s">
        <v>166</v>
      </c>
      <c r="AT104" s="142" t="s">
        <v>161</v>
      </c>
      <c r="AU104" s="142" t="s">
        <v>72</v>
      </c>
      <c r="AY104" s="16" t="s">
        <v>157</v>
      </c>
      <c r="BE104" s="143">
        <f t="shared" si="4"/>
        <v>0</v>
      </c>
      <c r="BF104" s="143">
        <f t="shared" si="5"/>
        <v>0</v>
      </c>
      <c r="BG104" s="143">
        <f t="shared" si="6"/>
        <v>0</v>
      </c>
      <c r="BH104" s="143">
        <f t="shared" si="7"/>
        <v>0</v>
      </c>
      <c r="BI104" s="143">
        <f t="shared" si="8"/>
        <v>0</v>
      </c>
      <c r="BJ104" s="16" t="s">
        <v>80</v>
      </c>
      <c r="BK104" s="143">
        <f t="shared" si="9"/>
        <v>0</v>
      </c>
      <c r="BL104" s="16" t="s">
        <v>166</v>
      </c>
      <c r="BM104" s="142" t="s">
        <v>1439</v>
      </c>
    </row>
    <row r="105" spans="2:65" s="1" customFormat="1" ht="16.5" customHeight="1">
      <c r="B105" s="130"/>
      <c r="C105" s="131" t="s">
        <v>395</v>
      </c>
      <c r="D105" s="131" t="s">
        <v>161</v>
      </c>
      <c r="E105" s="132" t="s">
        <v>1437</v>
      </c>
      <c r="F105" s="133" t="s">
        <v>1438</v>
      </c>
      <c r="G105" s="134" t="s">
        <v>164</v>
      </c>
      <c r="H105" s="135">
        <v>40</v>
      </c>
      <c r="I105" s="136"/>
      <c r="J105" s="137">
        <f t="shared" si="0"/>
        <v>0</v>
      </c>
      <c r="K105" s="133" t="s">
        <v>3</v>
      </c>
      <c r="L105" s="31"/>
      <c r="M105" s="138" t="s">
        <v>3</v>
      </c>
      <c r="N105" s="139" t="s">
        <v>43</v>
      </c>
      <c r="P105" s="140">
        <f t="shared" si="1"/>
        <v>0</v>
      </c>
      <c r="Q105" s="140">
        <v>0</v>
      </c>
      <c r="R105" s="140">
        <f t="shared" si="2"/>
        <v>0</v>
      </c>
      <c r="S105" s="140">
        <v>0</v>
      </c>
      <c r="T105" s="141">
        <f t="shared" si="3"/>
        <v>0</v>
      </c>
      <c r="AR105" s="142" t="s">
        <v>166</v>
      </c>
      <c r="AT105" s="142" t="s">
        <v>161</v>
      </c>
      <c r="AU105" s="142" t="s">
        <v>72</v>
      </c>
      <c r="AY105" s="16" t="s">
        <v>157</v>
      </c>
      <c r="BE105" s="143">
        <f t="shared" si="4"/>
        <v>0</v>
      </c>
      <c r="BF105" s="143">
        <f t="shared" si="5"/>
        <v>0</v>
      </c>
      <c r="BG105" s="143">
        <f t="shared" si="6"/>
        <v>0</v>
      </c>
      <c r="BH105" s="143">
        <f t="shared" si="7"/>
        <v>0</v>
      </c>
      <c r="BI105" s="143">
        <f t="shared" si="8"/>
        <v>0</v>
      </c>
      <c r="BJ105" s="16" t="s">
        <v>80</v>
      </c>
      <c r="BK105" s="143">
        <f t="shared" si="9"/>
        <v>0</v>
      </c>
      <c r="BL105" s="16" t="s">
        <v>166</v>
      </c>
      <c r="BM105" s="142" t="s">
        <v>1440</v>
      </c>
    </row>
    <row r="106" spans="2:65" s="1" customFormat="1" ht="16.5" customHeight="1">
      <c r="B106" s="130"/>
      <c r="C106" s="131" t="s">
        <v>485</v>
      </c>
      <c r="D106" s="131" t="s">
        <v>161</v>
      </c>
      <c r="E106" s="132" t="s">
        <v>1437</v>
      </c>
      <c r="F106" s="133" t="s">
        <v>1438</v>
      </c>
      <c r="G106" s="134" t="s">
        <v>164</v>
      </c>
      <c r="H106" s="135">
        <v>40</v>
      </c>
      <c r="I106" s="136"/>
      <c r="J106" s="137">
        <f t="shared" si="0"/>
        <v>0</v>
      </c>
      <c r="K106" s="133" t="s">
        <v>3</v>
      </c>
      <c r="L106" s="31"/>
      <c r="M106" s="138" t="s">
        <v>3</v>
      </c>
      <c r="N106" s="139" t="s">
        <v>43</v>
      </c>
      <c r="P106" s="140">
        <f t="shared" si="1"/>
        <v>0</v>
      </c>
      <c r="Q106" s="140">
        <v>0</v>
      </c>
      <c r="R106" s="140">
        <f t="shared" si="2"/>
        <v>0</v>
      </c>
      <c r="S106" s="140">
        <v>0</v>
      </c>
      <c r="T106" s="141">
        <f t="shared" si="3"/>
        <v>0</v>
      </c>
      <c r="AR106" s="142" t="s">
        <v>166</v>
      </c>
      <c r="AT106" s="142" t="s">
        <v>161</v>
      </c>
      <c r="AU106" s="142" t="s">
        <v>72</v>
      </c>
      <c r="AY106" s="16" t="s">
        <v>157</v>
      </c>
      <c r="BE106" s="143">
        <f t="shared" si="4"/>
        <v>0</v>
      </c>
      <c r="BF106" s="143">
        <f t="shared" si="5"/>
        <v>0</v>
      </c>
      <c r="BG106" s="143">
        <f t="shared" si="6"/>
        <v>0</v>
      </c>
      <c r="BH106" s="143">
        <f t="shared" si="7"/>
        <v>0</v>
      </c>
      <c r="BI106" s="143">
        <f t="shared" si="8"/>
        <v>0</v>
      </c>
      <c r="BJ106" s="16" t="s">
        <v>80</v>
      </c>
      <c r="BK106" s="143">
        <f t="shared" si="9"/>
        <v>0</v>
      </c>
      <c r="BL106" s="16" t="s">
        <v>166</v>
      </c>
      <c r="BM106" s="142" t="s">
        <v>1441</v>
      </c>
    </row>
    <row r="107" spans="2:65" s="1" customFormat="1" ht="16.5" customHeight="1">
      <c r="B107" s="130"/>
      <c r="C107" s="131" t="s">
        <v>570</v>
      </c>
      <c r="D107" s="131" t="s">
        <v>161</v>
      </c>
      <c r="E107" s="132" t="s">
        <v>1437</v>
      </c>
      <c r="F107" s="133" t="s">
        <v>1438</v>
      </c>
      <c r="G107" s="134" t="s">
        <v>164</v>
      </c>
      <c r="H107" s="135">
        <v>40</v>
      </c>
      <c r="I107" s="136"/>
      <c r="J107" s="137">
        <f t="shared" si="0"/>
        <v>0</v>
      </c>
      <c r="K107" s="133" t="s">
        <v>3</v>
      </c>
      <c r="L107" s="31"/>
      <c r="M107" s="138" t="s">
        <v>3</v>
      </c>
      <c r="N107" s="139" t="s">
        <v>43</v>
      </c>
      <c r="P107" s="140">
        <f t="shared" si="1"/>
        <v>0</v>
      </c>
      <c r="Q107" s="140">
        <v>0</v>
      </c>
      <c r="R107" s="140">
        <f t="shared" si="2"/>
        <v>0</v>
      </c>
      <c r="S107" s="140">
        <v>0</v>
      </c>
      <c r="T107" s="141">
        <f t="shared" si="3"/>
        <v>0</v>
      </c>
      <c r="AR107" s="142" t="s">
        <v>166</v>
      </c>
      <c r="AT107" s="142" t="s">
        <v>161</v>
      </c>
      <c r="AU107" s="142" t="s">
        <v>72</v>
      </c>
      <c r="AY107" s="16" t="s">
        <v>157</v>
      </c>
      <c r="BE107" s="143">
        <f t="shared" si="4"/>
        <v>0</v>
      </c>
      <c r="BF107" s="143">
        <f t="shared" si="5"/>
        <v>0</v>
      </c>
      <c r="BG107" s="143">
        <f t="shared" si="6"/>
        <v>0</v>
      </c>
      <c r="BH107" s="143">
        <f t="shared" si="7"/>
        <v>0</v>
      </c>
      <c r="BI107" s="143">
        <f t="shared" si="8"/>
        <v>0</v>
      </c>
      <c r="BJ107" s="16" t="s">
        <v>80</v>
      </c>
      <c r="BK107" s="143">
        <f t="shared" si="9"/>
        <v>0</v>
      </c>
      <c r="BL107" s="16" t="s">
        <v>166</v>
      </c>
      <c r="BM107" s="142" t="s">
        <v>1442</v>
      </c>
    </row>
    <row r="108" spans="2:65" s="1" customFormat="1" ht="16.5" customHeight="1">
      <c r="B108" s="130"/>
      <c r="C108" s="131" t="s">
        <v>126</v>
      </c>
      <c r="D108" s="131" t="s">
        <v>161</v>
      </c>
      <c r="E108" s="132" t="s">
        <v>1443</v>
      </c>
      <c r="F108" s="133" t="s">
        <v>1444</v>
      </c>
      <c r="G108" s="134" t="s">
        <v>164</v>
      </c>
      <c r="H108" s="135">
        <v>60</v>
      </c>
      <c r="I108" s="136"/>
      <c r="J108" s="137">
        <f t="shared" si="0"/>
        <v>0</v>
      </c>
      <c r="K108" s="133" t="s">
        <v>3</v>
      </c>
      <c r="L108" s="31"/>
      <c r="M108" s="138" t="s">
        <v>3</v>
      </c>
      <c r="N108" s="139" t="s">
        <v>43</v>
      </c>
      <c r="P108" s="140">
        <f t="shared" si="1"/>
        <v>0</v>
      </c>
      <c r="Q108" s="140">
        <v>0</v>
      </c>
      <c r="R108" s="140">
        <f t="shared" si="2"/>
        <v>0</v>
      </c>
      <c r="S108" s="140">
        <v>0</v>
      </c>
      <c r="T108" s="141">
        <f t="shared" si="3"/>
        <v>0</v>
      </c>
      <c r="AR108" s="142" t="s">
        <v>166</v>
      </c>
      <c r="AT108" s="142" t="s">
        <v>161</v>
      </c>
      <c r="AU108" s="142" t="s">
        <v>72</v>
      </c>
      <c r="AY108" s="16" t="s">
        <v>157</v>
      </c>
      <c r="BE108" s="143">
        <f t="shared" si="4"/>
        <v>0</v>
      </c>
      <c r="BF108" s="143">
        <f t="shared" si="5"/>
        <v>0</v>
      </c>
      <c r="BG108" s="143">
        <f t="shared" si="6"/>
        <v>0</v>
      </c>
      <c r="BH108" s="143">
        <f t="shared" si="7"/>
        <v>0</v>
      </c>
      <c r="BI108" s="143">
        <f t="shared" si="8"/>
        <v>0</v>
      </c>
      <c r="BJ108" s="16" t="s">
        <v>80</v>
      </c>
      <c r="BK108" s="143">
        <f t="shared" si="9"/>
        <v>0</v>
      </c>
      <c r="BL108" s="16" t="s">
        <v>166</v>
      </c>
      <c r="BM108" s="142" t="s">
        <v>1445</v>
      </c>
    </row>
    <row r="109" spans="2:65" s="1" customFormat="1" ht="16.5" customHeight="1">
      <c r="B109" s="130"/>
      <c r="C109" s="131" t="s">
        <v>401</v>
      </c>
      <c r="D109" s="131" t="s">
        <v>161</v>
      </c>
      <c r="E109" s="132" t="s">
        <v>1443</v>
      </c>
      <c r="F109" s="133" t="s">
        <v>1444</v>
      </c>
      <c r="G109" s="134" t="s">
        <v>164</v>
      </c>
      <c r="H109" s="135">
        <v>60</v>
      </c>
      <c r="I109" s="136"/>
      <c r="J109" s="137">
        <f t="shared" si="0"/>
        <v>0</v>
      </c>
      <c r="K109" s="133" t="s">
        <v>3</v>
      </c>
      <c r="L109" s="31"/>
      <c r="M109" s="138" t="s">
        <v>3</v>
      </c>
      <c r="N109" s="139" t="s">
        <v>43</v>
      </c>
      <c r="P109" s="140">
        <f t="shared" si="1"/>
        <v>0</v>
      </c>
      <c r="Q109" s="140">
        <v>0</v>
      </c>
      <c r="R109" s="140">
        <f t="shared" si="2"/>
        <v>0</v>
      </c>
      <c r="S109" s="140">
        <v>0</v>
      </c>
      <c r="T109" s="141">
        <f t="shared" si="3"/>
        <v>0</v>
      </c>
      <c r="AR109" s="142" t="s">
        <v>166</v>
      </c>
      <c r="AT109" s="142" t="s">
        <v>161</v>
      </c>
      <c r="AU109" s="142" t="s">
        <v>72</v>
      </c>
      <c r="AY109" s="16" t="s">
        <v>157</v>
      </c>
      <c r="BE109" s="143">
        <f t="shared" si="4"/>
        <v>0</v>
      </c>
      <c r="BF109" s="143">
        <f t="shared" si="5"/>
        <v>0</v>
      </c>
      <c r="BG109" s="143">
        <f t="shared" si="6"/>
        <v>0</v>
      </c>
      <c r="BH109" s="143">
        <f t="shared" si="7"/>
        <v>0</v>
      </c>
      <c r="BI109" s="143">
        <f t="shared" si="8"/>
        <v>0</v>
      </c>
      <c r="BJ109" s="16" t="s">
        <v>80</v>
      </c>
      <c r="BK109" s="143">
        <f t="shared" si="9"/>
        <v>0</v>
      </c>
      <c r="BL109" s="16" t="s">
        <v>166</v>
      </c>
      <c r="BM109" s="142" t="s">
        <v>1446</v>
      </c>
    </row>
    <row r="110" spans="2:65" s="1" customFormat="1" ht="16.5" customHeight="1">
      <c r="B110" s="130"/>
      <c r="C110" s="131" t="s">
        <v>492</v>
      </c>
      <c r="D110" s="131" t="s">
        <v>161</v>
      </c>
      <c r="E110" s="132" t="s">
        <v>1443</v>
      </c>
      <c r="F110" s="133" t="s">
        <v>1444</v>
      </c>
      <c r="G110" s="134" t="s">
        <v>164</v>
      </c>
      <c r="H110" s="135">
        <v>60</v>
      </c>
      <c r="I110" s="136"/>
      <c r="J110" s="137">
        <f t="shared" si="0"/>
        <v>0</v>
      </c>
      <c r="K110" s="133" t="s">
        <v>3</v>
      </c>
      <c r="L110" s="31"/>
      <c r="M110" s="138" t="s">
        <v>3</v>
      </c>
      <c r="N110" s="139" t="s">
        <v>43</v>
      </c>
      <c r="P110" s="140">
        <f t="shared" si="1"/>
        <v>0</v>
      </c>
      <c r="Q110" s="140">
        <v>0</v>
      </c>
      <c r="R110" s="140">
        <f t="shared" si="2"/>
        <v>0</v>
      </c>
      <c r="S110" s="140">
        <v>0</v>
      </c>
      <c r="T110" s="141">
        <f t="shared" si="3"/>
        <v>0</v>
      </c>
      <c r="AR110" s="142" t="s">
        <v>166</v>
      </c>
      <c r="AT110" s="142" t="s">
        <v>161</v>
      </c>
      <c r="AU110" s="142" t="s">
        <v>72</v>
      </c>
      <c r="AY110" s="16" t="s">
        <v>157</v>
      </c>
      <c r="BE110" s="143">
        <f t="shared" si="4"/>
        <v>0</v>
      </c>
      <c r="BF110" s="143">
        <f t="shared" si="5"/>
        <v>0</v>
      </c>
      <c r="BG110" s="143">
        <f t="shared" si="6"/>
        <v>0</v>
      </c>
      <c r="BH110" s="143">
        <f t="shared" si="7"/>
        <v>0</v>
      </c>
      <c r="BI110" s="143">
        <f t="shared" si="8"/>
        <v>0</v>
      </c>
      <c r="BJ110" s="16" t="s">
        <v>80</v>
      </c>
      <c r="BK110" s="143">
        <f t="shared" si="9"/>
        <v>0</v>
      </c>
      <c r="BL110" s="16" t="s">
        <v>166</v>
      </c>
      <c r="BM110" s="142" t="s">
        <v>1447</v>
      </c>
    </row>
    <row r="111" spans="2:65" s="1" customFormat="1" ht="16.5" customHeight="1">
      <c r="B111" s="130"/>
      <c r="C111" s="131" t="s">
        <v>576</v>
      </c>
      <c r="D111" s="131" t="s">
        <v>161</v>
      </c>
      <c r="E111" s="132" t="s">
        <v>1443</v>
      </c>
      <c r="F111" s="133" t="s">
        <v>1444</v>
      </c>
      <c r="G111" s="134" t="s">
        <v>164</v>
      </c>
      <c r="H111" s="135">
        <v>60</v>
      </c>
      <c r="I111" s="136"/>
      <c r="J111" s="137">
        <f t="shared" si="0"/>
        <v>0</v>
      </c>
      <c r="K111" s="133" t="s">
        <v>3</v>
      </c>
      <c r="L111" s="31"/>
      <c r="M111" s="138" t="s">
        <v>3</v>
      </c>
      <c r="N111" s="139" t="s">
        <v>43</v>
      </c>
      <c r="P111" s="140">
        <f t="shared" si="1"/>
        <v>0</v>
      </c>
      <c r="Q111" s="140">
        <v>0</v>
      </c>
      <c r="R111" s="140">
        <f t="shared" si="2"/>
        <v>0</v>
      </c>
      <c r="S111" s="140">
        <v>0</v>
      </c>
      <c r="T111" s="141">
        <f t="shared" si="3"/>
        <v>0</v>
      </c>
      <c r="AR111" s="142" t="s">
        <v>166</v>
      </c>
      <c r="AT111" s="142" t="s">
        <v>161</v>
      </c>
      <c r="AU111" s="142" t="s">
        <v>72</v>
      </c>
      <c r="AY111" s="16" t="s">
        <v>157</v>
      </c>
      <c r="BE111" s="143">
        <f t="shared" si="4"/>
        <v>0</v>
      </c>
      <c r="BF111" s="143">
        <f t="shared" si="5"/>
        <v>0</v>
      </c>
      <c r="BG111" s="143">
        <f t="shared" si="6"/>
        <v>0</v>
      </c>
      <c r="BH111" s="143">
        <f t="shared" si="7"/>
        <v>0</v>
      </c>
      <c r="BI111" s="143">
        <f t="shared" si="8"/>
        <v>0</v>
      </c>
      <c r="BJ111" s="16" t="s">
        <v>80</v>
      </c>
      <c r="BK111" s="143">
        <f t="shared" si="9"/>
        <v>0</v>
      </c>
      <c r="BL111" s="16" t="s">
        <v>166</v>
      </c>
      <c r="BM111" s="142" t="s">
        <v>1448</v>
      </c>
    </row>
    <row r="112" spans="2:65" s="1" customFormat="1" ht="16.5" customHeight="1">
      <c r="B112" s="130"/>
      <c r="C112" s="131" t="s">
        <v>231</v>
      </c>
      <c r="D112" s="131" t="s">
        <v>161</v>
      </c>
      <c r="E112" s="132" t="s">
        <v>1449</v>
      </c>
      <c r="F112" s="133" t="s">
        <v>1450</v>
      </c>
      <c r="G112" s="134" t="s">
        <v>164</v>
      </c>
      <c r="H112" s="135">
        <v>80</v>
      </c>
      <c r="I112" s="136"/>
      <c r="J112" s="137">
        <f t="shared" si="0"/>
        <v>0</v>
      </c>
      <c r="K112" s="133" t="s">
        <v>3</v>
      </c>
      <c r="L112" s="31"/>
      <c r="M112" s="138" t="s">
        <v>3</v>
      </c>
      <c r="N112" s="139" t="s">
        <v>43</v>
      </c>
      <c r="P112" s="140">
        <f t="shared" si="1"/>
        <v>0</v>
      </c>
      <c r="Q112" s="140">
        <v>0</v>
      </c>
      <c r="R112" s="140">
        <f t="shared" si="2"/>
        <v>0</v>
      </c>
      <c r="S112" s="140">
        <v>0</v>
      </c>
      <c r="T112" s="141">
        <f t="shared" si="3"/>
        <v>0</v>
      </c>
      <c r="AR112" s="142" t="s">
        <v>166</v>
      </c>
      <c r="AT112" s="142" t="s">
        <v>161</v>
      </c>
      <c r="AU112" s="142" t="s">
        <v>72</v>
      </c>
      <c r="AY112" s="16" t="s">
        <v>157</v>
      </c>
      <c r="BE112" s="143">
        <f t="shared" si="4"/>
        <v>0</v>
      </c>
      <c r="BF112" s="143">
        <f t="shared" si="5"/>
        <v>0</v>
      </c>
      <c r="BG112" s="143">
        <f t="shared" si="6"/>
        <v>0</v>
      </c>
      <c r="BH112" s="143">
        <f t="shared" si="7"/>
        <v>0</v>
      </c>
      <c r="BI112" s="143">
        <f t="shared" si="8"/>
        <v>0</v>
      </c>
      <c r="BJ112" s="16" t="s">
        <v>80</v>
      </c>
      <c r="BK112" s="143">
        <f t="shared" si="9"/>
        <v>0</v>
      </c>
      <c r="BL112" s="16" t="s">
        <v>166</v>
      </c>
      <c r="BM112" s="142" t="s">
        <v>1451</v>
      </c>
    </row>
    <row r="113" spans="2:65" s="1" customFormat="1" ht="16.5" customHeight="1">
      <c r="B113" s="130"/>
      <c r="C113" s="131" t="s">
        <v>406</v>
      </c>
      <c r="D113" s="131" t="s">
        <v>161</v>
      </c>
      <c r="E113" s="132" t="s">
        <v>1449</v>
      </c>
      <c r="F113" s="133" t="s">
        <v>1450</v>
      </c>
      <c r="G113" s="134" t="s">
        <v>164</v>
      </c>
      <c r="H113" s="135">
        <v>80</v>
      </c>
      <c r="I113" s="136"/>
      <c r="J113" s="137">
        <f t="shared" si="0"/>
        <v>0</v>
      </c>
      <c r="K113" s="133" t="s">
        <v>3</v>
      </c>
      <c r="L113" s="31"/>
      <c r="M113" s="138" t="s">
        <v>3</v>
      </c>
      <c r="N113" s="139" t="s">
        <v>43</v>
      </c>
      <c r="P113" s="140">
        <f t="shared" si="1"/>
        <v>0</v>
      </c>
      <c r="Q113" s="140">
        <v>0</v>
      </c>
      <c r="R113" s="140">
        <f t="shared" si="2"/>
        <v>0</v>
      </c>
      <c r="S113" s="140">
        <v>0</v>
      </c>
      <c r="T113" s="141">
        <f t="shared" si="3"/>
        <v>0</v>
      </c>
      <c r="AR113" s="142" t="s">
        <v>166</v>
      </c>
      <c r="AT113" s="142" t="s">
        <v>161</v>
      </c>
      <c r="AU113" s="142" t="s">
        <v>72</v>
      </c>
      <c r="AY113" s="16" t="s">
        <v>157</v>
      </c>
      <c r="BE113" s="143">
        <f t="shared" si="4"/>
        <v>0</v>
      </c>
      <c r="BF113" s="143">
        <f t="shared" si="5"/>
        <v>0</v>
      </c>
      <c r="BG113" s="143">
        <f t="shared" si="6"/>
        <v>0</v>
      </c>
      <c r="BH113" s="143">
        <f t="shared" si="7"/>
        <v>0</v>
      </c>
      <c r="BI113" s="143">
        <f t="shared" si="8"/>
        <v>0</v>
      </c>
      <c r="BJ113" s="16" t="s">
        <v>80</v>
      </c>
      <c r="BK113" s="143">
        <f t="shared" si="9"/>
        <v>0</v>
      </c>
      <c r="BL113" s="16" t="s">
        <v>166</v>
      </c>
      <c r="BM113" s="142" t="s">
        <v>1452</v>
      </c>
    </row>
    <row r="114" spans="2:65" s="1" customFormat="1" ht="16.5" customHeight="1">
      <c r="B114" s="130"/>
      <c r="C114" s="131" t="s">
        <v>498</v>
      </c>
      <c r="D114" s="131" t="s">
        <v>161</v>
      </c>
      <c r="E114" s="132" t="s">
        <v>1449</v>
      </c>
      <c r="F114" s="133" t="s">
        <v>1450</v>
      </c>
      <c r="G114" s="134" t="s">
        <v>164</v>
      </c>
      <c r="H114" s="135">
        <v>80</v>
      </c>
      <c r="I114" s="136"/>
      <c r="J114" s="137">
        <f t="shared" si="0"/>
        <v>0</v>
      </c>
      <c r="K114" s="133" t="s">
        <v>3</v>
      </c>
      <c r="L114" s="31"/>
      <c r="M114" s="138" t="s">
        <v>3</v>
      </c>
      <c r="N114" s="139" t="s">
        <v>43</v>
      </c>
      <c r="P114" s="140">
        <f t="shared" si="1"/>
        <v>0</v>
      </c>
      <c r="Q114" s="140">
        <v>0</v>
      </c>
      <c r="R114" s="140">
        <f t="shared" si="2"/>
        <v>0</v>
      </c>
      <c r="S114" s="140">
        <v>0</v>
      </c>
      <c r="T114" s="141">
        <f t="shared" si="3"/>
        <v>0</v>
      </c>
      <c r="AR114" s="142" t="s">
        <v>166</v>
      </c>
      <c r="AT114" s="142" t="s">
        <v>161</v>
      </c>
      <c r="AU114" s="142" t="s">
        <v>72</v>
      </c>
      <c r="AY114" s="16" t="s">
        <v>157</v>
      </c>
      <c r="BE114" s="143">
        <f t="shared" si="4"/>
        <v>0</v>
      </c>
      <c r="BF114" s="143">
        <f t="shared" si="5"/>
        <v>0</v>
      </c>
      <c r="BG114" s="143">
        <f t="shared" si="6"/>
        <v>0</v>
      </c>
      <c r="BH114" s="143">
        <f t="shared" si="7"/>
        <v>0</v>
      </c>
      <c r="BI114" s="143">
        <f t="shared" si="8"/>
        <v>0</v>
      </c>
      <c r="BJ114" s="16" t="s">
        <v>80</v>
      </c>
      <c r="BK114" s="143">
        <f t="shared" si="9"/>
        <v>0</v>
      </c>
      <c r="BL114" s="16" t="s">
        <v>166</v>
      </c>
      <c r="BM114" s="142" t="s">
        <v>1453</v>
      </c>
    </row>
    <row r="115" spans="2:65" s="1" customFormat="1" ht="16.5" customHeight="1">
      <c r="B115" s="130"/>
      <c r="C115" s="131" t="s">
        <v>581</v>
      </c>
      <c r="D115" s="131" t="s">
        <v>161</v>
      </c>
      <c r="E115" s="132" t="s">
        <v>1449</v>
      </c>
      <c r="F115" s="133" t="s">
        <v>1450</v>
      </c>
      <c r="G115" s="134" t="s">
        <v>164</v>
      </c>
      <c r="H115" s="135">
        <v>80</v>
      </c>
      <c r="I115" s="136"/>
      <c r="J115" s="137">
        <f t="shared" si="0"/>
        <v>0</v>
      </c>
      <c r="K115" s="133" t="s">
        <v>3</v>
      </c>
      <c r="L115" s="31"/>
      <c r="M115" s="138" t="s">
        <v>3</v>
      </c>
      <c r="N115" s="139" t="s">
        <v>43</v>
      </c>
      <c r="P115" s="140">
        <f t="shared" si="1"/>
        <v>0</v>
      </c>
      <c r="Q115" s="140">
        <v>0</v>
      </c>
      <c r="R115" s="140">
        <f t="shared" si="2"/>
        <v>0</v>
      </c>
      <c r="S115" s="140">
        <v>0</v>
      </c>
      <c r="T115" s="141">
        <f t="shared" si="3"/>
        <v>0</v>
      </c>
      <c r="AR115" s="142" t="s">
        <v>166</v>
      </c>
      <c r="AT115" s="142" t="s">
        <v>161</v>
      </c>
      <c r="AU115" s="142" t="s">
        <v>72</v>
      </c>
      <c r="AY115" s="16" t="s">
        <v>157</v>
      </c>
      <c r="BE115" s="143">
        <f t="shared" si="4"/>
        <v>0</v>
      </c>
      <c r="BF115" s="143">
        <f t="shared" si="5"/>
        <v>0</v>
      </c>
      <c r="BG115" s="143">
        <f t="shared" si="6"/>
        <v>0</v>
      </c>
      <c r="BH115" s="143">
        <f t="shared" si="7"/>
        <v>0</v>
      </c>
      <c r="BI115" s="143">
        <f t="shared" si="8"/>
        <v>0</v>
      </c>
      <c r="BJ115" s="16" t="s">
        <v>80</v>
      </c>
      <c r="BK115" s="143">
        <f t="shared" si="9"/>
        <v>0</v>
      </c>
      <c r="BL115" s="16" t="s">
        <v>166</v>
      </c>
      <c r="BM115" s="142" t="s">
        <v>1454</v>
      </c>
    </row>
    <row r="116" spans="2:65" s="1" customFormat="1" ht="16.5" customHeight="1">
      <c r="B116" s="130"/>
      <c r="C116" s="131" t="s">
        <v>9</v>
      </c>
      <c r="D116" s="131" t="s">
        <v>161</v>
      </c>
      <c r="E116" s="132" t="s">
        <v>1455</v>
      </c>
      <c r="F116" s="133" t="s">
        <v>1456</v>
      </c>
      <c r="G116" s="134" t="s">
        <v>1147</v>
      </c>
      <c r="H116" s="135">
        <v>60</v>
      </c>
      <c r="I116" s="136"/>
      <c r="J116" s="137">
        <f t="shared" si="0"/>
        <v>0</v>
      </c>
      <c r="K116" s="133" t="s">
        <v>3</v>
      </c>
      <c r="L116" s="31"/>
      <c r="M116" s="138" t="s">
        <v>3</v>
      </c>
      <c r="N116" s="139" t="s">
        <v>43</v>
      </c>
      <c r="P116" s="140">
        <f t="shared" si="1"/>
        <v>0</v>
      </c>
      <c r="Q116" s="140">
        <v>0</v>
      </c>
      <c r="R116" s="140">
        <f t="shared" si="2"/>
        <v>0</v>
      </c>
      <c r="S116" s="140">
        <v>0</v>
      </c>
      <c r="T116" s="141">
        <f t="shared" si="3"/>
        <v>0</v>
      </c>
      <c r="AR116" s="142" t="s">
        <v>166</v>
      </c>
      <c r="AT116" s="142" t="s">
        <v>161</v>
      </c>
      <c r="AU116" s="142" t="s">
        <v>72</v>
      </c>
      <c r="AY116" s="16" t="s">
        <v>157</v>
      </c>
      <c r="BE116" s="143">
        <f t="shared" si="4"/>
        <v>0</v>
      </c>
      <c r="BF116" s="143">
        <f t="shared" si="5"/>
        <v>0</v>
      </c>
      <c r="BG116" s="143">
        <f t="shared" si="6"/>
        <v>0</v>
      </c>
      <c r="BH116" s="143">
        <f t="shared" si="7"/>
        <v>0</v>
      </c>
      <c r="BI116" s="143">
        <f t="shared" si="8"/>
        <v>0</v>
      </c>
      <c r="BJ116" s="16" t="s">
        <v>80</v>
      </c>
      <c r="BK116" s="143">
        <f t="shared" si="9"/>
        <v>0</v>
      </c>
      <c r="BL116" s="16" t="s">
        <v>166</v>
      </c>
      <c r="BM116" s="142" t="s">
        <v>1457</v>
      </c>
    </row>
    <row r="117" spans="2:65" s="1" customFormat="1" ht="16.5" customHeight="1">
      <c r="B117" s="130"/>
      <c r="C117" s="131" t="s">
        <v>412</v>
      </c>
      <c r="D117" s="131" t="s">
        <v>161</v>
      </c>
      <c r="E117" s="132" t="s">
        <v>1455</v>
      </c>
      <c r="F117" s="133" t="s">
        <v>1456</v>
      </c>
      <c r="G117" s="134" t="s">
        <v>1147</v>
      </c>
      <c r="H117" s="135">
        <v>50</v>
      </c>
      <c r="I117" s="136"/>
      <c r="J117" s="137">
        <f t="shared" si="0"/>
        <v>0</v>
      </c>
      <c r="K117" s="133" t="s">
        <v>3</v>
      </c>
      <c r="L117" s="31"/>
      <c r="M117" s="138" t="s">
        <v>3</v>
      </c>
      <c r="N117" s="139" t="s">
        <v>43</v>
      </c>
      <c r="P117" s="140">
        <f t="shared" si="1"/>
        <v>0</v>
      </c>
      <c r="Q117" s="140">
        <v>0</v>
      </c>
      <c r="R117" s="140">
        <f t="shared" si="2"/>
        <v>0</v>
      </c>
      <c r="S117" s="140">
        <v>0</v>
      </c>
      <c r="T117" s="141">
        <f t="shared" si="3"/>
        <v>0</v>
      </c>
      <c r="AR117" s="142" t="s">
        <v>166</v>
      </c>
      <c r="AT117" s="142" t="s">
        <v>161</v>
      </c>
      <c r="AU117" s="142" t="s">
        <v>72</v>
      </c>
      <c r="AY117" s="16" t="s">
        <v>157</v>
      </c>
      <c r="BE117" s="143">
        <f t="shared" si="4"/>
        <v>0</v>
      </c>
      <c r="BF117" s="143">
        <f t="shared" si="5"/>
        <v>0</v>
      </c>
      <c r="BG117" s="143">
        <f t="shared" si="6"/>
        <v>0</v>
      </c>
      <c r="BH117" s="143">
        <f t="shared" si="7"/>
        <v>0</v>
      </c>
      <c r="BI117" s="143">
        <f t="shared" si="8"/>
        <v>0</v>
      </c>
      <c r="BJ117" s="16" t="s">
        <v>80</v>
      </c>
      <c r="BK117" s="143">
        <f t="shared" si="9"/>
        <v>0</v>
      </c>
      <c r="BL117" s="16" t="s">
        <v>166</v>
      </c>
      <c r="BM117" s="142" t="s">
        <v>1458</v>
      </c>
    </row>
    <row r="118" spans="2:65" s="1" customFormat="1" ht="16.5" customHeight="1">
      <c r="B118" s="130"/>
      <c r="C118" s="131" t="s">
        <v>503</v>
      </c>
      <c r="D118" s="131" t="s">
        <v>161</v>
      </c>
      <c r="E118" s="132" t="s">
        <v>1455</v>
      </c>
      <c r="F118" s="133" t="s">
        <v>1456</v>
      </c>
      <c r="G118" s="134" t="s">
        <v>1147</v>
      </c>
      <c r="H118" s="135">
        <v>50</v>
      </c>
      <c r="I118" s="136"/>
      <c r="J118" s="137">
        <f t="shared" ref="J118:J149" si="10">ROUND(I118*H118,2)</f>
        <v>0</v>
      </c>
      <c r="K118" s="133" t="s">
        <v>3</v>
      </c>
      <c r="L118" s="31"/>
      <c r="M118" s="138" t="s">
        <v>3</v>
      </c>
      <c r="N118" s="139" t="s">
        <v>43</v>
      </c>
      <c r="P118" s="140">
        <f t="shared" ref="P118:P149" si="11">O118*H118</f>
        <v>0</v>
      </c>
      <c r="Q118" s="140">
        <v>0</v>
      </c>
      <c r="R118" s="140">
        <f t="shared" ref="R118:R149" si="12">Q118*H118</f>
        <v>0</v>
      </c>
      <c r="S118" s="140">
        <v>0</v>
      </c>
      <c r="T118" s="141">
        <f t="shared" ref="T118:T149" si="13">S118*H118</f>
        <v>0</v>
      </c>
      <c r="AR118" s="142" t="s">
        <v>166</v>
      </c>
      <c r="AT118" s="142" t="s">
        <v>161</v>
      </c>
      <c r="AU118" s="142" t="s">
        <v>72</v>
      </c>
      <c r="AY118" s="16" t="s">
        <v>157</v>
      </c>
      <c r="BE118" s="143">
        <f t="shared" ref="BE118:BE147" si="14">IF(N118="základní",J118,0)</f>
        <v>0</v>
      </c>
      <c r="BF118" s="143">
        <f t="shared" ref="BF118:BF147" si="15">IF(N118="snížená",J118,0)</f>
        <v>0</v>
      </c>
      <c r="BG118" s="143">
        <f t="shared" ref="BG118:BG147" si="16">IF(N118="zákl. přenesená",J118,0)</f>
        <v>0</v>
      </c>
      <c r="BH118" s="143">
        <f t="shared" ref="BH118:BH147" si="17">IF(N118="sníž. přenesená",J118,0)</f>
        <v>0</v>
      </c>
      <c r="BI118" s="143">
        <f t="shared" ref="BI118:BI147" si="18">IF(N118="nulová",J118,0)</f>
        <v>0</v>
      </c>
      <c r="BJ118" s="16" t="s">
        <v>80</v>
      </c>
      <c r="BK118" s="143">
        <f t="shared" ref="BK118:BK147" si="19">ROUND(I118*H118,2)</f>
        <v>0</v>
      </c>
      <c r="BL118" s="16" t="s">
        <v>166</v>
      </c>
      <c r="BM118" s="142" t="s">
        <v>1459</v>
      </c>
    </row>
    <row r="119" spans="2:65" s="1" customFormat="1" ht="16.5" customHeight="1">
      <c r="B119" s="130"/>
      <c r="C119" s="131" t="s">
        <v>587</v>
      </c>
      <c r="D119" s="131" t="s">
        <v>161</v>
      </c>
      <c r="E119" s="132" t="s">
        <v>1455</v>
      </c>
      <c r="F119" s="133" t="s">
        <v>1456</v>
      </c>
      <c r="G119" s="134" t="s">
        <v>1147</v>
      </c>
      <c r="H119" s="135">
        <v>50</v>
      </c>
      <c r="I119" s="136"/>
      <c r="J119" s="137">
        <f t="shared" si="10"/>
        <v>0</v>
      </c>
      <c r="K119" s="133" t="s">
        <v>3</v>
      </c>
      <c r="L119" s="31"/>
      <c r="M119" s="138" t="s">
        <v>3</v>
      </c>
      <c r="N119" s="139" t="s">
        <v>43</v>
      </c>
      <c r="P119" s="140">
        <f t="shared" si="11"/>
        <v>0</v>
      </c>
      <c r="Q119" s="140">
        <v>0</v>
      </c>
      <c r="R119" s="140">
        <f t="shared" si="12"/>
        <v>0</v>
      </c>
      <c r="S119" s="140">
        <v>0</v>
      </c>
      <c r="T119" s="141">
        <f t="shared" si="13"/>
        <v>0</v>
      </c>
      <c r="AR119" s="142" t="s">
        <v>166</v>
      </c>
      <c r="AT119" s="142" t="s">
        <v>161</v>
      </c>
      <c r="AU119" s="142" t="s">
        <v>72</v>
      </c>
      <c r="AY119" s="16" t="s">
        <v>157</v>
      </c>
      <c r="BE119" s="143">
        <f t="shared" si="14"/>
        <v>0</v>
      </c>
      <c r="BF119" s="143">
        <f t="shared" si="15"/>
        <v>0</v>
      </c>
      <c r="BG119" s="143">
        <f t="shared" si="16"/>
        <v>0</v>
      </c>
      <c r="BH119" s="143">
        <f t="shared" si="17"/>
        <v>0</v>
      </c>
      <c r="BI119" s="143">
        <f t="shared" si="18"/>
        <v>0</v>
      </c>
      <c r="BJ119" s="16" t="s">
        <v>80</v>
      </c>
      <c r="BK119" s="143">
        <f t="shared" si="19"/>
        <v>0</v>
      </c>
      <c r="BL119" s="16" t="s">
        <v>166</v>
      </c>
      <c r="BM119" s="142" t="s">
        <v>1460</v>
      </c>
    </row>
    <row r="120" spans="2:65" s="1" customFormat="1" ht="16.5" customHeight="1">
      <c r="B120" s="130"/>
      <c r="C120" s="131" t="s">
        <v>210</v>
      </c>
      <c r="D120" s="131" t="s">
        <v>161</v>
      </c>
      <c r="E120" s="132" t="s">
        <v>1461</v>
      </c>
      <c r="F120" s="133" t="s">
        <v>1462</v>
      </c>
      <c r="G120" s="134" t="s">
        <v>1147</v>
      </c>
      <c r="H120" s="135">
        <v>20</v>
      </c>
      <c r="I120" s="136"/>
      <c r="J120" s="137">
        <f t="shared" si="10"/>
        <v>0</v>
      </c>
      <c r="K120" s="133" t="s">
        <v>3</v>
      </c>
      <c r="L120" s="31"/>
      <c r="M120" s="138" t="s">
        <v>3</v>
      </c>
      <c r="N120" s="139" t="s">
        <v>43</v>
      </c>
      <c r="P120" s="140">
        <f t="shared" si="11"/>
        <v>0</v>
      </c>
      <c r="Q120" s="140">
        <v>0</v>
      </c>
      <c r="R120" s="140">
        <f t="shared" si="12"/>
        <v>0</v>
      </c>
      <c r="S120" s="140">
        <v>0</v>
      </c>
      <c r="T120" s="141">
        <f t="shared" si="13"/>
        <v>0</v>
      </c>
      <c r="AR120" s="142" t="s">
        <v>166</v>
      </c>
      <c r="AT120" s="142" t="s">
        <v>161</v>
      </c>
      <c r="AU120" s="142" t="s">
        <v>72</v>
      </c>
      <c r="AY120" s="16" t="s">
        <v>157</v>
      </c>
      <c r="BE120" s="143">
        <f t="shared" si="14"/>
        <v>0</v>
      </c>
      <c r="BF120" s="143">
        <f t="shared" si="15"/>
        <v>0</v>
      </c>
      <c r="BG120" s="143">
        <f t="shared" si="16"/>
        <v>0</v>
      </c>
      <c r="BH120" s="143">
        <f t="shared" si="17"/>
        <v>0</v>
      </c>
      <c r="BI120" s="143">
        <f t="shared" si="18"/>
        <v>0</v>
      </c>
      <c r="BJ120" s="16" t="s">
        <v>80</v>
      </c>
      <c r="BK120" s="143">
        <f t="shared" si="19"/>
        <v>0</v>
      </c>
      <c r="BL120" s="16" t="s">
        <v>166</v>
      </c>
      <c r="BM120" s="142" t="s">
        <v>1463</v>
      </c>
    </row>
    <row r="121" spans="2:65" s="1" customFormat="1" ht="16.5" customHeight="1">
      <c r="B121" s="130"/>
      <c r="C121" s="131" t="s">
        <v>418</v>
      </c>
      <c r="D121" s="131" t="s">
        <v>161</v>
      </c>
      <c r="E121" s="132" t="s">
        <v>1461</v>
      </c>
      <c r="F121" s="133" t="s">
        <v>1462</v>
      </c>
      <c r="G121" s="134" t="s">
        <v>1147</v>
      </c>
      <c r="H121" s="135">
        <v>20</v>
      </c>
      <c r="I121" s="136"/>
      <c r="J121" s="137">
        <f t="shared" si="10"/>
        <v>0</v>
      </c>
      <c r="K121" s="133" t="s">
        <v>3</v>
      </c>
      <c r="L121" s="31"/>
      <c r="M121" s="138" t="s">
        <v>3</v>
      </c>
      <c r="N121" s="139" t="s">
        <v>43</v>
      </c>
      <c r="P121" s="140">
        <f t="shared" si="11"/>
        <v>0</v>
      </c>
      <c r="Q121" s="140">
        <v>0</v>
      </c>
      <c r="R121" s="140">
        <f t="shared" si="12"/>
        <v>0</v>
      </c>
      <c r="S121" s="140">
        <v>0</v>
      </c>
      <c r="T121" s="141">
        <f t="shared" si="13"/>
        <v>0</v>
      </c>
      <c r="AR121" s="142" t="s">
        <v>166</v>
      </c>
      <c r="AT121" s="142" t="s">
        <v>161</v>
      </c>
      <c r="AU121" s="142" t="s">
        <v>72</v>
      </c>
      <c r="AY121" s="16" t="s">
        <v>157</v>
      </c>
      <c r="BE121" s="143">
        <f t="shared" si="14"/>
        <v>0</v>
      </c>
      <c r="BF121" s="143">
        <f t="shared" si="15"/>
        <v>0</v>
      </c>
      <c r="BG121" s="143">
        <f t="shared" si="16"/>
        <v>0</v>
      </c>
      <c r="BH121" s="143">
        <f t="shared" si="17"/>
        <v>0</v>
      </c>
      <c r="BI121" s="143">
        <f t="shared" si="18"/>
        <v>0</v>
      </c>
      <c r="BJ121" s="16" t="s">
        <v>80</v>
      </c>
      <c r="BK121" s="143">
        <f t="shared" si="19"/>
        <v>0</v>
      </c>
      <c r="BL121" s="16" t="s">
        <v>166</v>
      </c>
      <c r="BM121" s="142" t="s">
        <v>1464</v>
      </c>
    </row>
    <row r="122" spans="2:65" s="1" customFormat="1" ht="16.5" customHeight="1">
      <c r="B122" s="130"/>
      <c r="C122" s="131" t="s">
        <v>509</v>
      </c>
      <c r="D122" s="131" t="s">
        <v>161</v>
      </c>
      <c r="E122" s="132" t="s">
        <v>1461</v>
      </c>
      <c r="F122" s="133" t="s">
        <v>1462</v>
      </c>
      <c r="G122" s="134" t="s">
        <v>1147</v>
      </c>
      <c r="H122" s="135">
        <v>20</v>
      </c>
      <c r="I122" s="136"/>
      <c r="J122" s="137">
        <f t="shared" si="10"/>
        <v>0</v>
      </c>
      <c r="K122" s="133" t="s">
        <v>3</v>
      </c>
      <c r="L122" s="31"/>
      <c r="M122" s="138" t="s">
        <v>3</v>
      </c>
      <c r="N122" s="139" t="s">
        <v>43</v>
      </c>
      <c r="P122" s="140">
        <f t="shared" si="11"/>
        <v>0</v>
      </c>
      <c r="Q122" s="140">
        <v>0</v>
      </c>
      <c r="R122" s="140">
        <f t="shared" si="12"/>
        <v>0</v>
      </c>
      <c r="S122" s="140">
        <v>0</v>
      </c>
      <c r="T122" s="141">
        <f t="shared" si="13"/>
        <v>0</v>
      </c>
      <c r="AR122" s="142" t="s">
        <v>166</v>
      </c>
      <c r="AT122" s="142" t="s">
        <v>161</v>
      </c>
      <c r="AU122" s="142" t="s">
        <v>72</v>
      </c>
      <c r="AY122" s="16" t="s">
        <v>157</v>
      </c>
      <c r="BE122" s="143">
        <f t="shared" si="14"/>
        <v>0</v>
      </c>
      <c r="BF122" s="143">
        <f t="shared" si="15"/>
        <v>0</v>
      </c>
      <c r="BG122" s="143">
        <f t="shared" si="16"/>
        <v>0</v>
      </c>
      <c r="BH122" s="143">
        <f t="shared" si="17"/>
        <v>0</v>
      </c>
      <c r="BI122" s="143">
        <f t="shared" si="18"/>
        <v>0</v>
      </c>
      <c r="BJ122" s="16" t="s">
        <v>80</v>
      </c>
      <c r="BK122" s="143">
        <f t="shared" si="19"/>
        <v>0</v>
      </c>
      <c r="BL122" s="16" t="s">
        <v>166</v>
      </c>
      <c r="BM122" s="142" t="s">
        <v>1465</v>
      </c>
    </row>
    <row r="123" spans="2:65" s="1" customFormat="1" ht="16.5" customHeight="1">
      <c r="B123" s="130"/>
      <c r="C123" s="131" t="s">
        <v>593</v>
      </c>
      <c r="D123" s="131" t="s">
        <v>161</v>
      </c>
      <c r="E123" s="132" t="s">
        <v>1461</v>
      </c>
      <c r="F123" s="133" t="s">
        <v>1462</v>
      </c>
      <c r="G123" s="134" t="s">
        <v>1147</v>
      </c>
      <c r="H123" s="135">
        <v>20</v>
      </c>
      <c r="I123" s="136"/>
      <c r="J123" s="137">
        <f t="shared" si="10"/>
        <v>0</v>
      </c>
      <c r="K123" s="133" t="s">
        <v>3</v>
      </c>
      <c r="L123" s="31"/>
      <c r="M123" s="138" t="s">
        <v>3</v>
      </c>
      <c r="N123" s="139" t="s">
        <v>43</v>
      </c>
      <c r="P123" s="140">
        <f t="shared" si="11"/>
        <v>0</v>
      </c>
      <c r="Q123" s="140">
        <v>0</v>
      </c>
      <c r="R123" s="140">
        <f t="shared" si="12"/>
        <v>0</v>
      </c>
      <c r="S123" s="140">
        <v>0</v>
      </c>
      <c r="T123" s="141">
        <f t="shared" si="13"/>
        <v>0</v>
      </c>
      <c r="AR123" s="142" t="s">
        <v>166</v>
      </c>
      <c r="AT123" s="142" t="s">
        <v>161</v>
      </c>
      <c r="AU123" s="142" t="s">
        <v>72</v>
      </c>
      <c r="AY123" s="16" t="s">
        <v>157</v>
      </c>
      <c r="BE123" s="143">
        <f t="shared" si="14"/>
        <v>0</v>
      </c>
      <c r="BF123" s="143">
        <f t="shared" si="15"/>
        <v>0</v>
      </c>
      <c r="BG123" s="143">
        <f t="shared" si="16"/>
        <v>0</v>
      </c>
      <c r="BH123" s="143">
        <f t="shared" si="17"/>
        <v>0</v>
      </c>
      <c r="BI123" s="143">
        <f t="shared" si="18"/>
        <v>0</v>
      </c>
      <c r="BJ123" s="16" t="s">
        <v>80</v>
      </c>
      <c r="BK123" s="143">
        <f t="shared" si="19"/>
        <v>0</v>
      </c>
      <c r="BL123" s="16" t="s">
        <v>166</v>
      </c>
      <c r="BM123" s="142" t="s">
        <v>1466</v>
      </c>
    </row>
    <row r="124" spans="2:65" s="1" customFormat="1" ht="16.5" customHeight="1">
      <c r="B124" s="130"/>
      <c r="C124" s="131" t="s">
        <v>338</v>
      </c>
      <c r="D124" s="131" t="s">
        <v>161</v>
      </c>
      <c r="E124" s="132" t="s">
        <v>1467</v>
      </c>
      <c r="F124" s="133" t="s">
        <v>1468</v>
      </c>
      <c r="G124" s="134" t="s">
        <v>1147</v>
      </c>
      <c r="H124" s="135">
        <v>180</v>
      </c>
      <c r="I124" s="136"/>
      <c r="J124" s="137">
        <f t="shared" si="10"/>
        <v>0</v>
      </c>
      <c r="K124" s="133" t="s">
        <v>3</v>
      </c>
      <c r="L124" s="31"/>
      <c r="M124" s="138" t="s">
        <v>3</v>
      </c>
      <c r="N124" s="139" t="s">
        <v>43</v>
      </c>
      <c r="P124" s="140">
        <f t="shared" si="11"/>
        <v>0</v>
      </c>
      <c r="Q124" s="140">
        <v>0</v>
      </c>
      <c r="R124" s="140">
        <f t="shared" si="12"/>
        <v>0</v>
      </c>
      <c r="S124" s="140">
        <v>0</v>
      </c>
      <c r="T124" s="141">
        <f t="shared" si="13"/>
        <v>0</v>
      </c>
      <c r="AR124" s="142" t="s">
        <v>166</v>
      </c>
      <c r="AT124" s="142" t="s">
        <v>161</v>
      </c>
      <c r="AU124" s="142" t="s">
        <v>72</v>
      </c>
      <c r="AY124" s="16" t="s">
        <v>157</v>
      </c>
      <c r="BE124" s="143">
        <f t="shared" si="14"/>
        <v>0</v>
      </c>
      <c r="BF124" s="143">
        <f t="shared" si="15"/>
        <v>0</v>
      </c>
      <c r="BG124" s="143">
        <f t="shared" si="16"/>
        <v>0</v>
      </c>
      <c r="BH124" s="143">
        <f t="shared" si="17"/>
        <v>0</v>
      </c>
      <c r="BI124" s="143">
        <f t="shared" si="18"/>
        <v>0</v>
      </c>
      <c r="BJ124" s="16" t="s">
        <v>80</v>
      </c>
      <c r="BK124" s="143">
        <f t="shared" si="19"/>
        <v>0</v>
      </c>
      <c r="BL124" s="16" t="s">
        <v>166</v>
      </c>
      <c r="BM124" s="142" t="s">
        <v>1469</v>
      </c>
    </row>
    <row r="125" spans="2:65" s="1" customFormat="1" ht="16.5" customHeight="1">
      <c r="B125" s="130"/>
      <c r="C125" s="131" t="s">
        <v>425</v>
      </c>
      <c r="D125" s="131" t="s">
        <v>161</v>
      </c>
      <c r="E125" s="132" t="s">
        <v>1467</v>
      </c>
      <c r="F125" s="133" t="s">
        <v>1468</v>
      </c>
      <c r="G125" s="134" t="s">
        <v>1147</v>
      </c>
      <c r="H125" s="135">
        <v>140</v>
      </c>
      <c r="I125" s="136"/>
      <c r="J125" s="137">
        <f t="shared" si="10"/>
        <v>0</v>
      </c>
      <c r="K125" s="133" t="s">
        <v>3</v>
      </c>
      <c r="L125" s="31"/>
      <c r="M125" s="138" t="s">
        <v>3</v>
      </c>
      <c r="N125" s="139" t="s">
        <v>43</v>
      </c>
      <c r="P125" s="140">
        <f t="shared" si="11"/>
        <v>0</v>
      </c>
      <c r="Q125" s="140">
        <v>0</v>
      </c>
      <c r="R125" s="140">
        <f t="shared" si="12"/>
        <v>0</v>
      </c>
      <c r="S125" s="140">
        <v>0</v>
      </c>
      <c r="T125" s="141">
        <f t="shared" si="13"/>
        <v>0</v>
      </c>
      <c r="AR125" s="142" t="s">
        <v>166</v>
      </c>
      <c r="AT125" s="142" t="s">
        <v>161</v>
      </c>
      <c r="AU125" s="142" t="s">
        <v>72</v>
      </c>
      <c r="AY125" s="16" t="s">
        <v>157</v>
      </c>
      <c r="BE125" s="143">
        <f t="shared" si="14"/>
        <v>0</v>
      </c>
      <c r="BF125" s="143">
        <f t="shared" si="15"/>
        <v>0</v>
      </c>
      <c r="BG125" s="143">
        <f t="shared" si="16"/>
        <v>0</v>
      </c>
      <c r="BH125" s="143">
        <f t="shared" si="17"/>
        <v>0</v>
      </c>
      <c r="BI125" s="143">
        <f t="shared" si="18"/>
        <v>0</v>
      </c>
      <c r="BJ125" s="16" t="s">
        <v>80</v>
      </c>
      <c r="BK125" s="143">
        <f t="shared" si="19"/>
        <v>0</v>
      </c>
      <c r="BL125" s="16" t="s">
        <v>166</v>
      </c>
      <c r="BM125" s="142" t="s">
        <v>1470</v>
      </c>
    </row>
    <row r="126" spans="2:65" s="1" customFormat="1" ht="16.5" customHeight="1">
      <c r="B126" s="130"/>
      <c r="C126" s="131" t="s">
        <v>515</v>
      </c>
      <c r="D126" s="131" t="s">
        <v>161</v>
      </c>
      <c r="E126" s="132" t="s">
        <v>1467</v>
      </c>
      <c r="F126" s="133" t="s">
        <v>1468</v>
      </c>
      <c r="G126" s="134" t="s">
        <v>1147</v>
      </c>
      <c r="H126" s="135">
        <v>140</v>
      </c>
      <c r="I126" s="136"/>
      <c r="J126" s="137">
        <f t="shared" si="10"/>
        <v>0</v>
      </c>
      <c r="K126" s="133" t="s">
        <v>3</v>
      </c>
      <c r="L126" s="31"/>
      <c r="M126" s="138" t="s">
        <v>3</v>
      </c>
      <c r="N126" s="139" t="s">
        <v>43</v>
      </c>
      <c r="P126" s="140">
        <f t="shared" si="11"/>
        <v>0</v>
      </c>
      <c r="Q126" s="140">
        <v>0</v>
      </c>
      <c r="R126" s="140">
        <f t="shared" si="12"/>
        <v>0</v>
      </c>
      <c r="S126" s="140">
        <v>0</v>
      </c>
      <c r="T126" s="141">
        <f t="shared" si="13"/>
        <v>0</v>
      </c>
      <c r="AR126" s="142" t="s">
        <v>166</v>
      </c>
      <c r="AT126" s="142" t="s">
        <v>161</v>
      </c>
      <c r="AU126" s="142" t="s">
        <v>72</v>
      </c>
      <c r="AY126" s="16" t="s">
        <v>157</v>
      </c>
      <c r="BE126" s="143">
        <f t="shared" si="14"/>
        <v>0</v>
      </c>
      <c r="BF126" s="143">
        <f t="shared" si="15"/>
        <v>0</v>
      </c>
      <c r="BG126" s="143">
        <f t="shared" si="16"/>
        <v>0</v>
      </c>
      <c r="BH126" s="143">
        <f t="shared" si="17"/>
        <v>0</v>
      </c>
      <c r="BI126" s="143">
        <f t="shared" si="18"/>
        <v>0</v>
      </c>
      <c r="BJ126" s="16" t="s">
        <v>80</v>
      </c>
      <c r="BK126" s="143">
        <f t="shared" si="19"/>
        <v>0</v>
      </c>
      <c r="BL126" s="16" t="s">
        <v>166</v>
      </c>
      <c r="BM126" s="142" t="s">
        <v>1471</v>
      </c>
    </row>
    <row r="127" spans="2:65" s="1" customFormat="1" ht="16.5" customHeight="1">
      <c r="B127" s="130"/>
      <c r="C127" s="131" t="s">
        <v>598</v>
      </c>
      <c r="D127" s="131" t="s">
        <v>161</v>
      </c>
      <c r="E127" s="132" t="s">
        <v>1467</v>
      </c>
      <c r="F127" s="133" t="s">
        <v>1468</v>
      </c>
      <c r="G127" s="134" t="s">
        <v>1147</v>
      </c>
      <c r="H127" s="135">
        <v>140</v>
      </c>
      <c r="I127" s="136"/>
      <c r="J127" s="137">
        <f t="shared" si="10"/>
        <v>0</v>
      </c>
      <c r="K127" s="133" t="s">
        <v>3</v>
      </c>
      <c r="L127" s="31"/>
      <c r="M127" s="138" t="s">
        <v>3</v>
      </c>
      <c r="N127" s="139" t="s">
        <v>43</v>
      </c>
      <c r="P127" s="140">
        <f t="shared" si="11"/>
        <v>0</v>
      </c>
      <c r="Q127" s="140">
        <v>0</v>
      </c>
      <c r="R127" s="140">
        <f t="shared" si="12"/>
        <v>0</v>
      </c>
      <c r="S127" s="140">
        <v>0</v>
      </c>
      <c r="T127" s="141">
        <f t="shared" si="13"/>
        <v>0</v>
      </c>
      <c r="AR127" s="142" t="s">
        <v>166</v>
      </c>
      <c r="AT127" s="142" t="s">
        <v>161</v>
      </c>
      <c r="AU127" s="142" t="s">
        <v>72</v>
      </c>
      <c r="AY127" s="16" t="s">
        <v>157</v>
      </c>
      <c r="BE127" s="143">
        <f t="shared" si="14"/>
        <v>0</v>
      </c>
      <c r="BF127" s="143">
        <f t="shared" si="15"/>
        <v>0</v>
      </c>
      <c r="BG127" s="143">
        <f t="shared" si="16"/>
        <v>0</v>
      </c>
      <c r="BH127" s="143">
        <f t="shared" si="17"/>
        <v>0</v>
      </c>
      <c r="BI127" s="143">
        <f t="shared" si="18"/>
        <v>0</v>
      </c>
      <c r="BJ127" s="16" t="s">
        <v>80</v>
      </c>
      <c r="BK127" s="143">
        <f t="shared" si="19"/>
        <v>0</v>
      </c>
      <c r="BL127" s="16" t="s">
        <v>166</v>
      </c>
      <c r="BM127" s="142" t="s">
        <v>1472</v>
      </c>
    </row>
    <row r="128" spans="2:65" s="1" customFormat="1" ht="16.5" customHeight="1">
      <c r="B128" s="130"/>
      <c r="C128" s="131" t="s">
        <v>344</v>
      </c>
      <c r="D128" s="131" t="s">
        <v>161</v>
      </c>
      <c r="E128" s="132" t="s">
        <v>1473</v>
      </c>
      <c r="F128" s="133" t="s">
        <v>1474</v>
      </c>
      <c r="G128" s="134" t="s">
        <v>1147</v>
      </c>
      <c r="H128" s="135">
        <v>1</v>
      </c>
      <c r="I128" s="136"/>
      <c r="J128" s="137">
        <f t="shared" si="10"/>
        <v>0</v>
      </c>
      <c r="K128" s="133" t="s">
        <v>3</v>
      </c>
      <c r="L128" s="31"/>
      <c r="M128" s="138" t="s">
        <v>3</v>
      </c>
      <c r="N128" s="139" t="s">
        <v>43</v>
      </c>
      <c r="P128" s="140">
        <f t="shared" si="11"/>
        <v>0</v>
      </c>
      <c r="Q128" s="140">
        <v>0</v>
      </c>
      <c r="R128" s="140">
        <f t="shared" si="12"/>
        <v>0</v>
      </c>
      <c r="S128" s="140">
        <v>0</v>
      </c>
      <c r="T128" s="141">
        <f t="shared" si="13"/>
        <v>0</v>
      </c>
      <c r="AR128" s="142" t="s">
        <v>166</v>
      </c>
      <c r="AT128" s="142" t="s">
        <v>161</v>
      </c>
      <c r="AU128" s="142" t="s">
        <v>72</v>
      </c>
      <c r="AY128" s="16" t="s">
        <v>157</v>
      </c>
      <c r="BE128" s="143">
        <f t="shared" si="14"/>
        <v>0</v>
      </c>
      <c r="BF128" s="143">
        <f t="shared" si="15"/>
        <v>0</v>
      </c>
      <c r="BG128" s="143">
        <f t="shared" si="16"/>
        <v>0</v>
      </c>
      <c r="BH128" s="143">
        <f t="shared" si="17"/>
        <v>0</v>
      </c>
      <c r="BI128" s="143">
        <f t="shared" si="18"/>
        <v>0</v>
      </c>
      <c r="BJ128" s="16" t="s">
        <v>80</v>
      </c>
      <c r="BK128" s="143">
        <f t="shared" si="19"/>
        <v>0</v>
      </c>
      <c r="BL128" s="16" t="s">
        <v>166</v>
      </c>
      <c r="BM128" s="142" t="s">
        <v>1475</v>
      </c>
    </row>
    <row r="129" spans="2:65" s="1" customFormat="1" ht="16.5" customHeight="1">
      <c r="B129" s="130"/>
      <c r="C129" s="131" t="s">
        <v>431</v>
      </c>
      <c r="D129" s="131" t="s">
        <v>161</v>
      </c>
      <c r="E129" s="132" t="s">
        <v>1473</v>
      </c>
      <c r="F129" s="133" t="s">
        <v>1474</v>
      </c>
      <c r="G129" s="134" t="s">
        <v>1147</v>
      </c>
      <c r="H129" s="135">
        <v>1</v>
      </c>
      <c r="I129" s="136"/>
      <c r="J129" s="137">
        <f t="shared" si="10"/>
        <v>0</v>
      </c>
      <c r="K129" s="133" t="s">
        <v>3</v>
      </c>
      <c r="L129" s="31"/>
      <c r="M129" s="138" t="s">
        <v>3</v>
      </c>
      <c r="N129" s="139" t="s">
        <v>43</v>
      </c>
      <c r="P129" s="140">
        <f t="shared" si="11"/>
        <v>0</v>
      </c>
      <c r="Q129" s="140">
        <v>0</v>
      </c>
      <c r="R129" s="140">
        <f t="shared" si="12"/>
        <v>0</v>
      </c>
      <c r="S129" s="140">
        <v>0</v>
      </c>
      <c r="T129" s="141">
        <f t="shared" si="13"/>
        <v>0</v>
      </c>
      <c r="AR129" s="142" t="s">
        <v>166</v>
      </c>
      <c r="AT129" s="142" t="s">
        <v>161</v>
      </c>
      <c r="AU129" s="142" t="s">
        <v>72</v>
      </c>
      <c r="AY129" s="16" t="s">
        <v>157</v>
      </c>
      <c r="BE129" s="143">
        <f t="shared" si="14"/>
        <v>0</v>
      </c>
      <c r="BF129" s="143">
        <f t="shared" si="15"/>
        <v>0</v>
      </c>
      <c r="BG129" s="143">
        <f t="shared" si="16"/>
        <v>0</v>
      </c>
      <c r="BH129" s="143">
        <f t="shared" si="17"/>
        <v>0</v>
      </c>
      <c r="BI129" s="143">
        <f t="shared" si="18"/>
        <v>0</v>
      </c>
      <c r="BJ129" s="16" t="s">
        <v>80</v>
      </c>
      <c r="BK129" s="143">
        <f t="shared" si="19"/>
        <v>0</v>
      </c>
      <c r="BL129" s="16" t="s">
        <v>166</v>
      </c>
      <c r="BM129" s="142" t="s">
        <v>1476</v>
      </c>
    </row>
    <row r="130" spans="2:65" s="1" customFormat="1" ht="16.5" customHeight="1">
      <c r="B130" s="130"/>
      <c r="C130" s="131" t="s">
        <v>520</v>
      </c>
      <c r="D130" s="131" t="s">
        <v>161</v>
      </c>
      <c r="E130" s="132" t="s">
        <v>1473</v>
      </c>
      <c r="F130" s="133" t="s">
        <v>1474</v>
      </c>
      <c r="G130" s="134" t="s">
        <v>1147</v>
      </c>
      <c r="H130" s="135">
        <v>1</v>
      </c>
      <c r="I130" s="136"/>
      <c r="J130" s="137">
        <f t="shared" si="10"/>
        <v>0</v>
      </c>
      <c r="K130" s="133" t="s">
        <v>3</v>
      </c>
      <c r="L130" s="31"/>
      <c r="M130" s="138" t="s">
        <v>3</v>
      </c>
      <c r="N130" s="139" t="s">
        <v>43</v>
      </c>
      <c r="P130" s="140">
        <f t="shared" si="11"/>
        <v>0</v>
      </c>
      <c r="Q130" s="140">
        <v>0</v>
      </c>
      <c r="R130" s="140">
        <f t="shared" si="12"/>
        <v>0</v>
      </c>
      <c r="S130" s="140">
        <v>0</v>
      </c>
      <c r="T130" s="141">
        <f t="shared" si="13"/>
        <v>0</v>
      </c>
      <c r="AR130" s="142" t="s">
        <v>166</v>
      </c>
      <c r="AT130" s="142" t="s">
        <v>161</v>
      </c>
      <c r="AU130" s="142" t="s">
        <v>72</v>
      </c>
      <c r="AY130" s="16" t="s">
        <v>157</v>
      </c>
      <c r="BE130" s="143">
        <f t="shared" si="14"/>
        <v>0</v>
      </c>
      <c r="BF130" s="143">
        <f t="shared" si="15"/>
        <v>0</v>
      </c>
      <c r="BG130" s="143">
        <f t="shared" si="16"/>
        <v>0</v>
      </c>
      <c r="BH130" s="143">
        <f t="shared" si="17"/>
        <v>0</v>
      </c>
      <c r="BI130" s="143">
        <f t="shared" si="18"/>
        <v>0</v>
      </c>
      <c r="BJ130" s="16" t="s">
        <v>80</v>
      </c>
      <c r="BK130" s="143">
        <f t="shared" si="19"/>
        <v>0</v>
      </c>
      <c r="BL130" s="16" t="s">
        <v>166</v>
      </c>
      <c r="BM130" s="142" t="s">
        <v>1477</v>
      </c>
    </row>
    <row r="131" spans="2:65" s="1" customFormat="1" ht="16.5" customHeight="1">
      <c r="B131" s="130"/>
      <c r="C131" s="131" t="s">
        <v>603</v>
      </c>
      <c r="D131" s="131" t="s">
        <v>161</v>
      </c>
      <c r="E131" s="132" t="s">
        <v>1473</v>
      </c>
      <c r="F131" s="133" t="s">
        <v>1474</v>
      </c>
      <c r="G131" s="134" t="s">
        <v>1147</v>
      </c>
      <c r="H131" s="135">
        <v>1</v>
      </c>
      <c r="I131" s="136"/>
      <c r="J131" s="137">
        <f t="shared" si="10"/>
        <v>0</v>
      </c>
      <c r="K131" s="133" t="s">
        <v>3</v>
      </c>
      <c r="L131" s="31"/>
      <c r="M131" s="138" t="s">
        <v>3</v>
      </c>
      <c r="N131" s="139" t="s">
        <v>43</v>
      </c>
      <c r="P131" s="140">
        <f t="shared" si="11"/>
        <v>0</v>
      </c>
      <c r="Q131" s="140">
        <v>0</v>
      </c>
      <c r="R131" s="140">
        <f t="shared" si="12"/>
        <v>0</v>
      </c>
      <c r="S131" s="140">
        <v>0</v>
      </c>
      <c r="T131" s="141">
        <f t="shared" si="13"/>
        <v>0</v>
      </c>
      <c r="AR131" s="142" t="s">
        <v>166</v>
      </c>
      <c r="AT131" s="142" t="s">
        <v>161</v>
      </c>
      <c r="AU131" s="142" t="s">
        <v>72</v>
      </c>
      <c r="AY131" s="16" t="s">
        <v>157</v>
      </c>
      <c r="BE131" s="143">
        <f t="shared" si="14"/>
        <v>0</v>
      </c>
      <c r="BF131" s="143">
        <f t="shared" si="15"/>
        <v>0</v>
      </c>
      <c r="BG131" s="143">
        <f t="shared" si="16"/>
        <v>0</v>
      </c>
      <c r="BH131" s="143">
        <f t="shared" si="17"/>
        <v>0</v>
      </c>
      <c r="BI131" s="143">
        <f t="shared" si="18"/>
        <v>0</v>
      </c>
      <c r="BJ131" s="16" t="s">
        <v>80</v>
      </c>
      <c r="BK131" s="143">
        <f t="shared" si="19"/>
        <v>0</v>
      </c>
      <c r="BL131" s="16" t="s">
        <v>166</v>
      </c>
      <c r="BM131" s="142" t="s">
        <v>1478</v>
      </c>
    </row>
    <row r="132" spans="2:65" s="1" customFormat="1" ht="16.5" customHeight="1">
      <c r="B132" s="130"/>
      <c r="C132" s="131" t="s">
        <v>247</v>
      </c>
      <c r="D132" s="131" t="s">
        <v>161</v>
      </c>
      <c r="E132" s="132" t="s">
        <v>1479</v>
      </c>
      <c r="F132" s="133" t="s">
        <v>1480</v>
      </c>
      <c r="G132" s="134" t="s">
        <v>1147</v>
      </c>
      <c r="H132" s="135">
        <v>1</v>
      </c>
      <c r="I132" s="136"/>
      <c r="J132" s="137">
        <f t="shared" si="10"/>
        <v>0</v>
      </c>
      <c r="K132" s="133" t="s">
        <v>3</v>
      </c>
      <c r="L132" s="31"/>
      <c r="M132" s="138" t="s">
        <v>3</v>
      </c>
      <c r="N132" s="139" t="s">
        <v>43</v>
      </c>
      <c r="P132" s="140">
        <f t="shared" si="11"/>
        <v>0</v>
      </c>
      <c r="Q132" s="140">
        <v>0</v>
      </c>
      <c r="R132" s="140">
        <f t="shared" si="12"/>
        <v>0</v>
      </c>
      <c r="S132" s="140">
        <v>0</v>
      </c>
      <c r="T132" s="141">
        <f t="shared" si="13"/>
        <v>0</v>
      </c>
      <c r="AR132" s="142" t="s">
        <v>166</v>
      </c>
      <c r="AT132" s="142" t="s">
        <v>161</v>
      </c>
      <c r="AU132" s="142" t="s">
        <v>72</v>
      </c>
      <c r="AY132" s="16" t="s">
        <v>157</v>
      </c>
      <c r="BE132" s="143">
        <f t="shared" si="14"/>
        <v>0</v>
      </c>
      <c r="BF132" s="143">
        <f t="shared" si="15"/>
        <v>0</v>
      </c>
      <c r="BG132" s="143">
        <f t="shared" si="16"/>
        <v>0</v>
      </c>
      <c r="BH132" s="143">
        <f t="shared" si="17"/>
        <v>0</v>
      </c>
      <c r="BI132" s="143">
        <f t="shared" si="18"/>
        <v>0</v>
      </c>
      <c r="BJ132" s="16" t="s">
        <v>80</v>
      </c>
      <c r="BK132" s="143">
        <f t="shared" si="19"/>
        <v>0</v>
      </c>
      <c r="BL132" s="16" t="s">
        <v>166</v>
      </c>
      <c r="BM132" s="142" t="s">
        <v>1481</v>
      </c>
    </row>
    <row r="133" spans="2:65" s="1" customFormat="1" ht="16.5" customHeight="1">
      <c r="B133" s="130"/>
      <c r="C133" s="131" t="s">
        <v>437</v>
      </c>
      <c r="D133" s="131" t="s">
        <v>161</v>
      </c>
      <c r="E133" s="132" t="s">
        <v>1479</v>
      </c>
      <c r="F133" s="133" t="s">
        <v>1480</v>
      </c>
      <c r="G133" s="134" t="s">
        <v>1147</v>
      </c>
      <c r="H133" s="135">
        <v>1</v>
      </c>
      <c r="I133" s="136"/>
      <c r="J133" s="137">
        <f t="shared" si="10"/>
        <v>0</v>
      </c>
      <c r="K133" s="133" t="s">
        <v>3</v>
      </c>
      <c r="L133" s="31"/>
      <c r="M133" s="138" t="s">
        <v>3</v>
      </c>
      <c r="N133" s="139" t="s">
        <v>43</v>
      </c>
      <c r="P133" s="140">
        <f t="shared" si="11"/>
        <v>0</v>
      </c>
      <c r="Q133" s="140">
        <v>0</v>
      </c>
      <c r="R133" s="140">
        <f t="shared" si="12"/>
        <v>0</v>
      </c>
      <c r="S133" s="140">
        <v>0</v>
      </c>
      <c r="T133" s="141">
        <f t="shared" si="13"/>
        <v>0</v>
      </c>
      <c r="AR133" s="142" t="s">
        <v>166</v>
      </c>
      <c r="AT133" s="142" t="s">
        <v>161</v>
      </c>
      <c r="AU133" s="142" t="s">
        <v>72</v>
      </c>
      <c r="AY133" s="16" t="s">
        <v>157</v>
      </c>
      <c r="BE133" s="143">
        <f t="shared" si="14"/>
        <v>0</v>
      </c>
      <c r="BF133" s="143">
        <f t="shared" si="15"/>
        <v>0</v>
      </c>
      <c r="BG133" s="143">
        <f t="shared" si="16"/>
        <v>0</v>
      </c>
      <c r="BH133" s="143">
        <f t="shared" si="17"/>
        <v>0</v>
      </c>
      <c r="BI133" s="143">
        <f t="shared" si="18"/>
        <v>0</v>
      </c>
      <c r="BJ133" s="16" t="s">
        <v>80</v>
      </c>
      <c r="BK133" s="143">
        <f t="shared" si="19"/>
        <v>0</v>
      </c>
      <c r="BL133" s="16" t="s">
        <v>166</v>
      </c>
      <c r="BM133" s="142" t="s">
        <v>1482</v>
      </c>
    </row>
    <row r="134" spans="2:65" s="1" customFormat="1" ht="16.5" customHeight="1">
      <c r="B134" s="130"/>
      <c r="C134" s="131" t="s">
        <v>525</v>
      </c>
      <c r="D134" s="131" t="s">
        <v>161</v>
      </c>
      <c r="E134" s="132" t="s">
        <v>1479</v>
      </c>
      <c r="F134" s="133" t="s">
        <v>1480</v>
      </c>
      <c r="G134" s="134" t="s">
        <v>1147</v>
      </c>
      <c r="H134" s="135">
        <v>1</v>
      </c>
      <c r="I134" s="136"/>
      <c r="J134" s="137">
        <f t="shared" si="10"/>
        <v>0</v>
      </c>
      <c r="K134" s="133" t="s">
        <v>3</v>
      </c>
      <c r="L134" s="31"/>
      <c r="M134" s="138" t="s">
        <v>3</v>
      </c>
      <c r="N134" s="139" t="s">
        <v>43</v>
      </c>
      <c r="P134" s="140">
        <f t="shared" si="11"/>
        <v>0</v>
      </c>
      <c r="Q134" s="140">
        <v>0</v>
      </c>
      <c r="R134" s="140">
        <f t="shared" si="12"/>
        <v>0</v>
      </c>
      <c r="S134" s="140">
        <v>0</v>
      </c>
      <c r="T134" s="141">
        <f t="shared" si="13"/>
        <v>0</v>
      </c>
      <c r="AR134" s="142" t="s">
        <v>166</v>
      </c>
      <c r="AT134" s="142" t="s">
        <v>161</v>
      </c>
      <c r="AU134" s="142" t="s">
        <v>72</v>
      </c>
      <c r="AY134" s="16" t="s">
        <v>157</v>
      </c>
      <c r="BE134" s="143">
        <f t="shared" si="14"/>
        <v>0</v>
      </c>
      <c r="BF134" s="143">
        <f t="shared" si="15"/>
        <v>0</v>
      </c>
      <c r="BG134" s="143">
        <f t="shared" si="16"/>
        <v>0</v>
      </c>
      <c r="BH134" s="143">
        <f t="shared" si="17"/>
        <v>0</v>
      </c>
      <c r="BI134" s="143">
        <f t="shared" si="18"/>
        <v>0</v>
      </c>
      <c r="BJ134" s="16" t="s">
        <v>80</v>
      </c>
      <c r="BK134" s="143">
        <f t="shared" si="19"/>
        <v>0</v>
      </c>
      <c r="BL134" s="16" t="s">
        <v>166</v>
      </c>
      <c r="BM134" s="142" t="s">
        <v>1483</v>
      </c>
    </row>
    <row r="135" spans="2:65" s="1" customFormat="1" ht="16.5" customHeight="1">
      <c r="B135" s="130"/>
      <c r="C135" s="131" t="s">
        <v>608</v>
      </c>
      <c r="D135" s="131" t="s">
        <v>161</v>
      </c>
      <c r="E135" s="132" t="s">
        <v>1479</v>
      </c>
      <c r="F135" s="133" t="s">
        <v>1480</v>
      </c>
      <c r="G135" s="134" t="s">
        <v>1147</v>
      </c>
      <c r="H135" s="135">
        <v>1</v>
      </c>
      <c r="I135" s="136"/>
      <c r="J135" s="137">
        <f t="shared" si="10"/>
        <v>0</v>
      </c>
      <c r="K135" s="133" t="s">
        <v>3</v>
      </c>
      <c r="L135" s="31"/>
      <c r="M135" s="138" t="s">
        <v>3</v>
      </c>
      <c r="N135" s="139" t="s">
        <v>43</v>
      </c>
      <c r="P135" s="140">
        <f t="shared" si="11"/>
        <v>0</v>
      </c>
      <c r="Q135" s="140">
        <v>0</v>
      </c>
      <c r="R135" s="140">
        <f t="shared" si="12"/>
        <v>0</v>
      </c>
      <c r="S135" s="140">
        <v>0</v>
      </c>
      <c r="T135" s="141">
        <f t="shared" si="13"/>
        <v>0</v>
      </c>
      <c r="AR135" s="142" t="s">
        <v>166</v>
      </c>
      <c r="AT135" s="142" t="s">
        <v>161</v>
      </c>
      <c r="AU135" s="142" t="s">
        <v>72</v>
      </c>
      <c r="AY135" s="16" t="s">
        <v>157</v>
      </c>
      <c r="BE135" s="143">
        <f t="shared" si="14"/>
        <v>0</v>
      </c>
      <c r="BF135" s="143">
        <f t="shared" si="15"/>
        <v>0</v>
      </c>
      <c r="BG135" s="143">
        <f t="shared" si="16"/>
        <v>0</v>
      </c>
      <c r="BH135" s="143">
        <f t="shared" si="17"/>
        <v>0</v>
      </c>
      <c r="BI135" s="143">
        <f t="shared" si="18"/>
        <v>0</v>
      </c>
      <c r="BJ135" s="16" t="s">
        <v>80</v>
      </c>
      <c r="BK135" s="143">
        <f t="shared" si="19"/>
        <v>0</v>
      </c>
      <c r="BL135" s="16" t="s">
        <v>166</v>
      </c>
      <c r="BM135" s="142" t="s">
        <v>1484</v>
      </c>
    </row>
    <row r="136" spans="2:65" s="1" customFormat="1" ht="16.5" customHeight="1">
      <c r="B136" s="130"/>
      <c r="C136" s="131" t="s">
        <v>354</v>
      </c>
      <c r="D136" s="131" t="s">
        <v>161</v>
      </c>
      <c r="E136" s="132" t="s">
        <v>1485</v>
      </c>
      <c r="F136" s="133" t="s">
        <v>1486</v>
      </c>
      <c r="G136" s="134" t="s">
        <v>1147</v>
      </c>
      <c r="H136" s="135">
        <v>1</v>
      </c>
      <c r="I136" s="136"/>
      <c r="J136" s="137">
        <f t="shared" si="10"/>
        <v>0</v>
      </c>
      <c r="K136" s="133" t="s">
        <v>3</v>
      </c>
      <c r="L136" s="31"/>
      <c r="M136" s="138" t="s">
        <v>3</v>
      </c>
      <c r="N136" s="139" t="s">
        <v>43</v>
      </c>
      <c r="P136" s="140">
        <f t="shared" si="11"/>
        <v>0</v>
      </c>
      <c r="Q136" s="140">
        <v>0</v>
      </c>
      <c r="R136" s="140">
        <f t="shared" si="12"/>
        <v>0</v>
      </c>
      <c r="S136" s="140">
        <v>0</v>
      </c>
      <c r="T136" s="141">
        <f t="shared" si="13"/>
        <v>0</v>
      </c>
      <c r="AR136" s="142" t="s">
        <v>166</v>
      </c>
      <c r="AT136" s="142" t="s">
        <v>161</v>
      </c>
      <c r="AU136" s="142" t="s">
        <v>72</v>
      </c>
      <c r="AY136" s="16" t="s">
        <v>157</v>
      </c>
      <c r="BE136" s="143">
        <f t="shared" si="14"/>
        <v>0</v>
      </c>
      <c r="BF136" s="143">
        <f t="shared" si="15"/>
        <v>0</v>
      </c>
      <c r="BG136" s="143">
        <f t="shared" si="16"/>
        <v>0</v>
      </c>
      <c r="BH136" s="143">
        <f t="shared" si="17"/>
        <v>0</v>
      </c>
      <c r="BI136" s="143">
        <f t="shared" si="18"/>
        <v>0</v>
      </c>
      <c r="BJ136" s="16" t="s">
        <v>80</v>
      </c>
      <c r="BK136" s="143">
        <f t="shared" si="19"/>
        <v>0</v>
      </c>
      <c r="BL136" s="16" t="s">
        <v>166</v>
      </c>
      <c r="BM136" s="142" t="s">
        <v>1487</v>
      </c>
    </row>
    <row r="137" spans="2:65" s="1" customFormat="1" ht="16.5" customHeight="1">
      <c r="B137" s="130"/>
      <c r="C137" s="131" t="s">
        <v>442</v>
      </c>
      <c r="D137" s="131" t="s">
        <v>161</v>
      </c>
      <c r="E137" s="132" t="s">
        <v>1488</v>
      </c>
      <c r="F137" s="133" t="s">
        <v>1486</v>
      </c>
      <c r="G137" s="134" t="s">
        <v>1147</v>
      </c>
      <c r="H137" s="135">
        <v>1</v>
      </c>
      <c r="I137" s="136"/>
      <c r="J137" s="137">
        <f t="shared" si="10"/>
        <v>0</v>
      </c>
      <c r="K137" s="133" t="s">
        <v>3</v>
      </c>
      <c r="L137" s="31"/>
      <c r="M137" s="138" t="s">
        <v>3</v>
      </c>
      <c r="N137" s="139" t="s">
        <v>43</v>
      </c>
      <c r="P137" s="140">
        <f t="shared" si="11"/>
        <v>0</v>
      </c>
      <c r="Q137" s="140">
        <v>0</v>
      </c>
      <c r="R137" s="140">
        <f t="shared" si="12"/>
        <v>0</v>
      </c>
      <c r="S137" s="140">
        <v>0</v>
      </c>
      <c r="T137" s="141">
        <f t="shared" si="13"/>
        <v>0</v>
      </c>
      <c r="AR137" s="142" t="s">
        <v>166</v>
      </c>
      <c r="AT137" s="142" t="s">
        <v>161</v>
      </c>
      <c r="AU137" s="142" t="s">
        <v>72</v>
      </c>
      <c r="AY137" s="16" t="s">
        <v>157</v>
      </c>
      <c r="BE137" s="143">
        <f t="shared" si="14"/>
        <v>0</v>
      </c>
      <c r="BF137" s="143">
        <f t="shared" si="15"/>
        <v>0</v>
      </c>
      <c r="BG137" s="143">
        <f t="shared" si="16"/>
        <v>0</v>
      </c>
      <c r="BH137" s="143">
        <f t="shared" si="17"/>
        <v>0</v>
      </c>
      <c r="BI137" s="143">
        <f t="shared" si="18"/>
        <v>0</v>
      </c>
      <c r="BJ137" s="16" t="s">
        <v>80</v>
      </c>
      <c r="BK137" s="143">
        <f t="shared" si="19"/>
        <v>0</v>
      </c>
      <c r="BL137" s="16" t="s">
        <v>166</v>
      </c>
      <c r="BM137" s="142" t="s">
        <v>1489</v>
      </c>
    </row>
    <row r="138" spans="2:65" s="1" customFormat="1" ht="16.5" customHeight="1">
      <c r="B138" s="130"/>
      <c r="C138" s="131" t="s">
        <v>530</v>
      </c>
      <c r="D138" s="131" t="s">
        <v>161</v>
      </c>
      <c r="E138" s="132" t="s">
        <v>1488</v>
      </c>
      <c r="F138" s="133" t="s">
        <v>1486</v>
      </c>
      <c r="G138" s="134" t="s">
        <v>1147</v>
      </c>
      <c r="H138" s="135">
        <v>1</v>
      </c>
      <c r="I138" s="136"/>
      <c r="J138" s="137">
        <f t="shared" si="10"/>
        <v>0</v>
      </c>
      <c r="K138" s="133" t="s">
        <v>3</v>
      </c>
      <c r="L138" s="31"/>
      <c r="M138" s="138" t="s">
        <v>3</v>
      </c>
      <c r="N138" s="139" t="s">
        <v>43</v>
      </c>
      <c r="P138" s="140">
        <f t="shared" si="11"/>
        <v>0</v>
      </c>
      <c r="Q138" s="140">
        <v>0</v>
      </c>
      <c r="R138" s="140">
        <f t="shared" si="12"/>
        <v>0</v>
      </c>
      <c r="S138" s="140">
        <v>0</v>
      </c>
      <c r="T138" s="141">
        <f t="shared" si="13"/>
        <v>0</v>
      </c>
      <c r="AR138" s="142" t="s">
        <v>166</v>
      </c>
      <c r="AT138" s="142" t="s">
        <v>161</v>
      </c>
      <c r="AU138" s="142" t="s">
        <v>72</v>
      </c>
      <c r="AY138" s="16" t="s">
        <v>157</v>
      </c>
      <c r="BE138" s="143">
        <f t="shared" si="14"/>
        <v>0</v>
      </c>
      <c r="BF138" s="143">
        <f t="shared" si="15"/>
        <v>0</v>
      </c>
      <c r="BG138" s="143">
        <f t="shared" si="16"/>
        <v>0</v>
      </c>
      <c r="BH138" s="143">
        <f t="shared" si="17"/>
        <v>0</v>
      </c>
      <c r="BI138" s="143">
        <f t="shared" si="18"/>
        <v>0</v>
      </c>
      <c r="BJ138" s="16" t="s">
        <v>80</v>
      </c>
      <c r="BK138" s="143">
        <f t="shared" si="19"/>
        <v>0</v>
      </c>
      <c r="BL138" s="16" t="s">
        <v>166</v>
      </c>
      <c r="BM138" s="142" t="s">
        <v>1490</v>
      </c>
    </row>
    <row r="139" spans="2:65" s="1" customFormat="1" ht="16.5" customHeight="1">
      <c r="B139" s="130"/>
      <c r="C139" s="131" t="s">
        <v>614</v>
      </c>
      <c r="D139" s="131" t="s">
        <v>161</v>
      </c>
      <c r="E139" s="132" t="s">
        <v>1488</v>
      </c>
      <c r="F139" s="133" t="s">
        <v>1486</v>
      </c>
      <c r="G139" s="134" t="s">
        <v>1147</v>
      </c>
      <c r="H139" s="135">
        <v>1</v>
      </c>
      <c r="I139" s="136"/>
      <c r="J139" s="137">
        <f t="shared" si="10"/>
        <v>0</v>
      </c>
      <c r="K139" s="133" t="s">
        <v>3</v>
      </c>
      <c r="L139" s="31"/>
      <c r="M139" s="138" t="s">
        <v>3</v>
      </c>
      <c r="N139" s="139" t="s">
        <v>43</v>
      </c>
      <c r="P139" s="140">
        <f t="shared" si="11"/>
        <v>0</v>
      </c>
      <c r="Q139" s="140">
        <v>0</v>
      </c>
      <c r="R139" s="140">
        <f t="shared" si="12"/>
        <v>0</v>
      </c>
      <c r="S139" s="140">
        <v>0</v>
      </c>
      <c r="T139" s="141">
        <f t="shared" si="13"/>
        <v>0</v>
      </c>
      <c r="AR139" s="142" t="s">
        <v>166</v>
      </c>
      <c r="AT139" s="142" t="s">
        <v>161</v>
      </c>
      <c r="AU139" s="142" t="s">
        <v>72</v>
      </c>
      <c r="AY139" s="16" t="s">
        <v>157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6" t="s">
        <v>80</v>
      </c>
      <c r="BK139" s="143">
        <f t="shared" si="19"/>
        <v>0</v>
      </c>
      <c r="BL139" s="16" t="s">
        <v>166</v>
      </c>
      <c r="BM139" s="142" t="s">
        <v>1491</v>
      </c>
    </row>
    <row r="140" spans="2:65" s="1" customFormat="1" ht="16.5" customHeight="1">
      <c r="B140" s="130"/>
      <c r="C140" s="131" t="s">
        <v>166</v>
      </c>
      <c r="D140" s="131" t="s">
        <v>161</v>
      </c>
      <c r="E140" s="132" t="s">
        <v>1492</v>
      </c>
      <c r="F140" s="133" t="s">
        <v>1493</v>
      </c>
      <c r="G140" s="134" t="s">
        <v>1154</v>
      </c>
      <c r="H140" s="135">
        <v>2</v>
      </c>
      <c r="I140" s="136"/>
      <c r="J140" s="137">
        <f t="shared" si="10"/>
        <v>0</v>
      </c>
      <c r="K140" s="133" t="s">
        <v>3</v>
      </c>
      <c r="L140" s="31"/>
      <c r="M140" s="138" t="s">
        <v>3</v>
      </c>
      <c r="N140" s="139" t="s">
        <v>43</v>
      </c>
      <c r="P140" s="140">
        <f t="shared" si="11"/>
        <v>0</v>
      </c>
      <c r="Q140" s="140">
        <v>0</v>
      </c>
      <c r="R140" s="140">
        <f t="shared" si="12"/>
        <v>0</v>
      </c>
      <c r="S140" s="140">
        <v>0</v>
      </c>
      <c r="T140" s="141">
        <f t="shared" si="13"/>
        <v>0</v>
      </c>
      <c r="AR140" s="142" t="s">
        <v>166</v>
      </c>
      <c r="AT140" s="142" t="s">
        <v>161</v>
      </c>
      <c r="AU140" s="142" t="s">
        <v>72</v>
      </c>
      <c r="AY140" s="16" t="s">
        <v>157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6" t="s">
        <v>80</v>
      </c>
      <c r="BK140" s="143">
        <f t="shared" si="19"/>
        <v>0</v>
      </c>
      <c r="BL140" s="16" t="s">
        <v>166</v>
      </c>
      <c r="BM140" s="142" t="s">
        <v>1494</v>
      </c>
    </row>
    <row r="141" spans="2:65" s="1" customFormat="1" ht="16.5" customHeight="1">
      <c r="B141" s="130"/>
      <c r="C141" s="131" t="s">
        <v>8</v>
      </c>
      <c r="D141" s="131" t="s">
        <v>161</v>
      </c>
      <c r="E141" s="132" t="s">
        <v>1492</v>
      </c>
      <c r="F141" s="133" t="s">
        <v>1493</v>
      </c>
      <c r="G141" s="134" t="s">
        <v>1154</v>
      </c>
      <c r="H141" s="135">
        <v>2</v>
      </c>
      <c r="I141" s="136"/>
      <c r="J141" s="137">
        <f t="shared" si="10"/>
        <v>0</v>
      </c>
      <c r="K141" s="133" t="s">
        <v>3</v>
      </c>
      <c r="L141" s="31"/>
      <c r="M141" s="138" t="s">
        <v>3</v>
      </c>
      <c r="N141" s="139" t="s">
        <v>43</v>
      </c>
      <c r="P141" s="140">
        <f t="shared" si="11"/>
        <v>0</v>
      </c>
      <c r="Q141" s="140">
        <v>0</v>
      </c>
      <c r="R141" s="140">
        <f t="shared" si="12"/>
        <v>0</v>
      </c>
      <c r="S141" s="140">
        <v>0</v>
      </c>
      <c r="T141" s="141">
        <f t="shared" si="13"/>
        <v>0</v>
      </c>
      <c r="AR141" s="142" t="s">
        <v>166</v>
      </c>
      <c r="AT141" s="142" t="s">
        <v>161</v>
      </c>
      <c r="AU141" s="142" t="s">
        <v>72</v>
      </c>
      <c r="AY141" s="16" t="s">
        <v>157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6" t="s">
        <v>80</v>
      </c>
      <c r="BK141" s="143">
        <f t="shared" si="19"/>
        <v>0</v>
      </c>
      <c r="BL141" s="16" t="s">
        <v>166</v>
      </c>
      <c r="BM141" s="142" t="s">
        <v>1495</v>
      </c>
    </row>
    <row r="142" spans="2:65" s="1" customFormat="1" ht="16.5" customHeight="1">
      <c r="B142" s="130"/>
      <c r="C142" s="131" t="s">
        <v>468</v>
      </c>
      <c r="D142" s="131" t="s">
        <v>161</v>
      </c>
      <c r="E142" s="132" t="s">
        <v>1492</v>
      </c>
      <c r="F142" s="133" t="s">
        <v>1493</v>
      </c>
      <c r="G142" s="134" t="s">
        <v>1154</v>
      </c>
      <c r="H142" s="135">
        <v>2</v>
      </c>
      <c r="I142" s="136"/>
      <c r="J142" s="137">
        <f t="shared" si="10"/>
        <v>0</v>
      </c>
      <c r="K142" s="133" t="s">
        <v>3</v>
      </c>
      <c r="L142" s="31"/>
      <c r="M142" s="138" t="s">
        <v>3</v>
      </c>
      <c r="N142" s="139" t="s">
        <v>43</v>
      </c>
      <c r="P142" s="140">
        <f t="shared" si="11"/>
        <v>0</v>
      </c>
      <c r="Q142" s="140">
        <v>0</v>
      </c>
      <c r="R142" s="140">
        <f t="shared" si="12"/>
        <v>0</v>
      </c>
      <c r="S142" s="140">
        <v>0</v>
      </c>
      <c r="T142" s="141">
        <f t="shared" si="13"/>
        <v>0</v>
      </c>
      <c r="AR142" s="142" t="s">
        <v>166</v>
      </c>
      <c r="AT142" s="142" t="s">
        <v>161</v>
      </c>
      <c r="AU142" s="142" t="s">
        <v>72</v>
      </c>
      <c r="AY142" s="16" t="s">
        <v>157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6" t="s">
        <v>80</v>
      </c>
      <c r="BK142" s="143">
        <f t="shared" si="19"/>
        <v>0</v>
      </c>
      <c r="BL142" s="16" t="s">
        <v>166</v>
      </c>
      <c r="BM142" s="142" t="s">
        <v>1496</v>
      </c>
    </row>
    <row r="143" spans="2:65" s="1" customFormat="1" ht="16.5" customHeight="1">
      <c r="B143" s="130"/>
      <c r="C143" s="131" t="s">
        <v>554</v>
      </c>
      <c r="D143" s="131" t="s">
        <v>161</v>
      </c>
      <c r="E143" s="132" t="s">
        <v>1492</v>
      </c>
      <c r="F143" s="133" t="s">
        <v>1493</v>
      </c>
      <c r="G143" s="134" t="s">
        <v>1154</v>
      </c>
      <c r="H143" s="135">
        <v>2</v>
      </c>
      <c r="I143" s="136"/>
      <c r="J143" s="137">
        <f t="shared" si="10"/>
        <v>0</v>
      </c>
      <c r="K143" s="133" t="s">
        <v>3</v>
      </c>
      <c r="L143" s="31"/>
      <c r="M143" s="138" t="s">
        <v>3</v>
      </c>
      <c r="N143" s="139" t="s">
        <v>43</v>
      </c>
      <c r="P143" s="140">
        <f t="shared" si="11"/>
        <v>0</v>
      </c>
      <c r="Q143" s="140">
        <v>0</v>
      </c>
      <c r="R143" s="140">
        <f t="shared" si="12"/>
        <v>0</v>
      </c>
      <c r="S143" s="140">
        <v>0</v>
      </c>
      <c r="T143" s="141">
        <f t="shared" si="13"/>
        <v>0</v>
      </c>
      <c r="AR143" s="142" t="s">
        <v>166</v>
      </c>
      <c r="AT143" s="142" t="s">
        <v>161</v>
      </c>
      <c r="AU143" s="142" t="s">
        <v>72</v>
      </c>
      <c r="AY143" s="16" t="s">
        <v>157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6" t="s">
        <v>80</v>
      </c>
      <c r="BK143" s="143">
        <f t="shared" si="19"/>
        <v>0</v>
      </c>
      <c r="BL143" s="16" t="s">
        <v>166</v>
      </c>
      <c r="BM143" s="142" t="s">
        <v>1497</v>
      </c>
    </row>
    <row r="144" spans="2:65" s="1" customFormat="1" ht="16.5" customHeight="1">
      <c r="B144" s="130"/>
      <c r="C144" s="131" t="s">
        <v>174</v>
      </c>
      <c r="D144" s="131" t="s">
        <v>161</v>
      </c>
      <c r="E144" s="132" t="s">
        <v>1498</v>
      </c>
      <c r="F144" s="133" t="s">
        <v>1499</v>
      </c>
      <c r="G144" s="134" t="s">
        <v>1154</v>
      </c>
      <c r="H144" s="135">
        <v>4</v>
      </c>
      <c r="I144" s="136"/>
      <c r="J144" s="137">
        <f t="shared" si="10"/>
        <v>0</v>
      </c>
      <c r="K144" s="133" t="s">
        <v>3</v>
      </c>
      <c r="L144" s="31"/>
      <c r="M144" s="138" t="s">
        <v>3</v>
      </c>
      <c r="N144" s="139" t="s">
        <v>43</v>
      </c>
      <c r="P144" s="140">
        <f t="shared" si="11"/>
        <v>0</v>
      </c>
      <c r="Q144" s="140">
        <v>0</v>
      </c>
      <c r="R144" s="140">
        <f t="shared" si="12"/>
        <v>0</v>
      </c>
      <c r="S144" s="140">
        <v>0</v>
      </c>
      <c r="T144" s="141">
        <f t="shared" si="13"/>
        <v>0</v>
      </c>
      <c r="AR144" s="142" t="s">
        <v>166</v>
      </c>
      <c r="AT144" s="142" t="s">
        <v>161</v>
      </c>
      <c r="AU144" s="142" t="s">
        <v>72</v>
      </c>
      <c r="AY144" s="16" t="s">
        <v>157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6" t="s">
        <v>80</v>
      </c>
      <c r="BK144" s="143">
        <f t="shared" si="19"/>
        <v>0</v>
      </c>
      <c r="BL144" s="16" t="s">
        <v>166</v>
      </c>
      <c r="BM144" s="142" t="s">
        <v>1500</v>
      </c>
    </row>
    <row r="145" spans="2:65" s="1" customFormat="1" ht="16.5" customHeight="1">
      <c r="B145" s="130"/>
      <c r="C145" s="131" t="s">
        <v>373</v>
      </c>
      <c r="D145" s="131" t="s">
        <v>161</v>
      </c>
      <c r="E145" s="132" t="s">
        <v>1498</v>
      </c>
      <c r="F145" s="133" t="s">
        <v>1499</v>
      </c>
      <c r="G145" s="134" t="s">
        <v>1154</v>
      </c>
      <c r="H145" s="135">
        <v>4</v>
      </c>
      <c r="I145" s="136"/>
      <c r="J145" s="137">
        <f t="shared" si="10"/>
        <v>0</v>
      </c>
      <c r="K145" s="133" t="s">
        <v>3</v>
      </c>
      <c r="L145" s="31"/>
      <c r="M145" s="138" t="s">
        <v>3</v>
      </c>
      <c r="N145" s="139" t="s">
        <v>43</v>
      </c>
      <c r="P145" s="140">
        <f t="shared" si="11"/>
        <v>0</v>
      </c>
      <c r="Q145" s="140">
        <v>0</v>
      </c>
      <c r="R145" s="140">
        <f t="shared" si="12"/>
        <v>0</v>
      </c>
      <c r="S145" s="140">
        <v>0</v>
      </c>
      <c r="T145" s="141">
        <f t="shared" si="13"/>
        <v>0</v>
      </c>
      <c r="AR145" s="142" t="s">
        <v>166</v>
      </c>
      <c r="AT145" s="142" t="s">
        <v>161</v>
      </c>
      <c r="AU145" s="142" t="s">
        <v>72</v>
      </c>
      <c r="AY145" s="16" t="s">
        <v>157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6" t="s">
        <v>80</v>
      </c>
      <c r="BK145" s="143">
        <f t="shared" si="19"/>
        <v>0</v>
      </c>
      <c r="BL145" s="16" t="s">
        <v>166</v>
      </c>
      <c r="BM145" s="142" t="s">
        <v>1501</v>
      </c>
    </row>
    <row r="146" spans="2:65" s="1" customFormat="1" ht="16.5" customHeight="1">
      <c r="B146" s="130"/>
      <c r="C146" s="131" t="s">
        <v>461</v>
      </c>
      <c r="D146" s="131" t="s">
        <v>161</v>
      </c>
      <c r="E146" s="132" t="s">
        <v>1498</v>
      </c>
      <c r="F146" s="133" t="s">
        <v>1499</v>
      </c>
      <c r="G146" s="134" t="s">
        <v>1154</v>
      </c>
      <c r="H146" s="135">
        <v>4</v>
      </c>
      <c r="I146" s="136"/>
      <c r="J146" s="137">
        <f t="shared" si="10"/>
        <v>0</v>
      </c>
      <c r="K146" s="133" t="s">
        <v>3</v>
      </c>
      <c r="L146" s="31"/>
      <c r="M146" s="138" t="s">
        <v>3</v>
      </c>
      <c r="N146" s="139" t="s">
        <v>43</v>
      </c>
      <c r="P146" s="140">
        <f t="shared" si="11"/>
        <v>0</v>
      </c>
      <c r="Q146" s="140">
        <v>0</v>
      </c>
      <c r="R146" s="140">
        <f t="shared" si="12"/>
        <v>0</v>
      </c>
      <c r="S146" s="140">
        <v>0</v>
      </c>
      <c r="T146" s="141">
        <f t="shared" si="13"/>
        <v>0</v>
      </c>
      <c r="AR146" s="142" t="s">
        <v>166</v>
      </c>
      <c r="AT146" s="142" t="s">
        <v>161</v>
      </c>
      <c r="AU146" s="142" t="s">
        <v>72</v>
      </c>
      <c r="AY146" s="16" t="s">
        <v>157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6" t="s">
        <v>80</v>
      </c>
      <c r="BK146" s="143">
        <f t="shared" si="19"/>
        <v>0</v>
      </c>
      <c r="BL146" s="16" t="s">
        <v>166</v>
      </c>
      <c r="BM146" s="142" t="s">
        <v>1502</v>
      </c>
    </row>
    <row r="147" spans="2:65" s="1" customFormat="1" ht="16.5" customHeight="1">
      <c r="B147" s="130"/>
      <c r="C147" s="131" t="s">
        <v>549</v>
      </c>
      <c r="D147" s="131" t="s">
        <v>161</v>
      </c>
      <c r="E147" s="132" t="s">
        <v>1498</v>
      </c>
      <c r="F147" s="133" t="s">
        <v>1499</v>
      </c>
      <c r="G147" s="134" t="s">
        <v>1154</v>
      </c>
      <c r="H147" s="135">
        <v>4</v>
      </c>
      <c r="I147" s="136"/>
      <c r="J147" s="137">
        <f t="shared" si="10"/>
        <v>0</v>
      </c>
      <c r="K147" s="133" t="s">
        <v>3</v>
      </c>
      <c r="L147" s="31"/>
      <c r="M147" s="180" t="s">
        <v>3</v>
      </c>
      <c r="N147" s="181" t="s">
        <v>43</v>
      </c>
      <c r="O147" s="178"/>
      <c r="P147" s="182">
        <f t="shared" si="11"/>
        <v>0</v>
      </c>
      <c r="Q147" s="182">
        <v>0</v>
      </c>
      <c r="R147" s="182">
        <f t="shared" si="12"/>
        <v>0</v>
      </c>
      <c r="S147" s="182">
        <v>0</v>
      </c>
      <c r="T147" s="183">
        <f t="shared" si="13"/>
        <v>0</v>
      </c>
      <c r="AR147" s="142" t="s">
        <v>166</v>
      </c>
      <c r="AT147" s="142" t="s">
        <v>161</v>
      </c>
      <c r="AU147" s="142" t="s">
        <v>72</v>
      </c>
      <c r="AY147" s="16" t="s">
        <v>157</v>
      </c>
      <c r="BE147" s="143">
        <f t="shared" si="14"/>
        <v>0</v>
      </c>
      <c r="BF147" s="143">
        <f t="shared" si="15"/>
        <v>0</v>
      </c>
      <c r="BG147" s="143">
        <f t="shared" si="16"/>
        <v>0</v>
      </c>
      <c r="BH147" s="143">
        <f t="shared" si="17"/>
        <v>0</v>
      </c>
      <c r="BI147" s="143">
        <f t="shared" si="18"/>
        <v>0</v>
      </c>
      <c r="BJ147" s="16" t="s">
        <v>80</v>
      </c>
      <c r="BK147" s="143">
        <f t="shared" si="19"/>
        <v>0</v>
      </c>
      <c r="BL147" s="16" t="s">
        <v>166</v>
      </c>
      <c r="BM147" s="142" t="s">
        <v>1503</v>
      </c>
    </row>
    <row r="148" spans="2:65" s="1" customFormat="1" ht="6.95" customHeight="1"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31"/>
    </row>
  </sheetData>
  <autoFilter ref="C84:K147" xr:uid="{00000000-0009-0000-0000-000009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9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113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s="1" customFormat="1" ht="12" customHeight="1">
      <c r="B8" s="31"/>
      <c r="D8" s="26" t="s">
        <v>130</v>
      </c>
      <c r="L8" s="31"/>
    </row>
    <row r="9" spans="2:46" s="1" customFormat="1" ht="16.5" customHeight="1">
      <c r="B9" s="31"/>
      <c r="E9" s="278" t="s">
        <v>1504</v>
      </c>
      <c r="F9" s="317"/>
      <c r="G9" s="317"/>
      <c r="H9" s="31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15. 5. 2024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8" t="str">
        <f>'Rekapitulace stavby'!E14</f>
        <v>Vyplň údaj</v>
      </c>
      <c r="F18" s="284"/>
      <c r="G18" s="284"/>
      <c r="H18" s="28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26" t="s">
        <v>28</v>
      </c>
      <c r="J24" s="24" t="s">
        <v>3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47.25" customHeight="1">
      <c r="B27" s="90"/>
      <c r="E27" s="289" t="s">
        <v>37</v>
      </c>
      <c r="F27" s="289"/>
      <c r="G27" s="289"/>
      <c r="H27" s="289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38</v>
      </c>
      <c r="J30" s="62">
        <f>ROUND(J80,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1" t="s">
        <v>42</v>
      </c>
      <c r="E33" s="26" t="s">
        <v>43</v>
      </c>
      <c r="F33" s="82">
        <f>ROUND((SUM(BE80:BE90)),  2)</f>
        <v>0</v>
      </c>
      <c r="I33" s="92">
        <v>0.21</v>
      </c>
      <c r="J33" s="82">
        <f>ROUND(((SUM(BE80:BE90))*I33),  2)</f>
        <v>0</v>
      </c>
      <c r="L33" s="31"/>
    </row>
    <row r="34" spans="2:12" s="1" customFormat="1" ht="14.45" customHeight="1">
      <c r="B34" s="31"/>
      <c r="E34" s="26" t="s">
        <v>44</v>
      </c>
      <c r="F34" s="82">
        <f>ROUND((SUM(BF80:BF90)),  2)</f>
        <v>0</v>
      </c>
      <c r="I34" s="92">
        <v>0.12</v>
      </c>
      <c r="J34" s="82">
        <f>ROUND(((SUM(BF80:BF90))*I34),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82">
        <f>ROUND((SUM(BG80:BG90)),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82">
        <f>ROUND((SUM(BH80:BH90)),  2)</f>
        <v>0</v>
      </c>
      <c r="I36" s="92">
        <v>0.12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ROUND((SUM(BI80:BI90)),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3"/>
      <c r="F39" s="53"/>
      <c r="G39" s="95" t="s">
        <v>49</v>
      </c>
      <c r="H39" s="96" t="s">
        <v>50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132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15" t="str">
        <f>E7</f>
        <v>Rekonstrukce venkovního bazénu</v>
      </c>
      <c r="F48" s="316"/>
      <c r="G48" s="316"/>
      <c r="H48" s="316"/>
      <c r="L48" s="31"/>
    </row>
    <row r="49" spans="2:47" s="1" customFormat="1" ht="12" customHeight="1">
      <c r="B49" s="31"/>
      <c r="C49" s="26" t="s">
        <v>130</v>
      </c>
      <c r="L49" s="31"/>
    </row>
    <row r="50" spans="2:47" s="1" customFormat="1" ht="16.5" customHeight="1">
      <c r="B50" s="31"/>
      <c r="E50" s="278" t="str">
        <f>E9</f>
        <v>05 - Vodní skluzavka</v>
      </c>
      <c r="F50" s="317"/>
      <c r="G50" s="317"/>
      <c r="H50" s="317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Nový Jičín</v>
      </c>
      <c r="I52" s="26" t="s">
        <v>23</v>
      </c>
      <c r="J52" s="48" t="str">
        <f>IF(J12="","",J12)</f>
        <v>15. 5. 2024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26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>MP Pro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133</v>
      </c>
      <c r="D57" s="93"/>
      <c r="E57" s="93"/>
      <c r="F57" s="93"/>
      <c r="G57" s="93"/>
      <c r="H57" s="93"/>
      <c r="I57" s="93"/>
      <c r="J57" s="100" t="s">
        <v>134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70</v>
      </c>
      <c r="J59" s="62">
        <f>J80</f>
        <v>0</v>
      </c>
      <c r="L59" s="31"/>
      <c r="AU59" s="16" t="s">
        <v>135</v>
      </c>
    </row>
    <row r="60" spans="2:47" s="8" customFormat="1" ht="24.95" customHeight="1">
      <c r="B60" s="102"/>
      <c r="D60" s="103" t="s">
        <v>1505</v>
      </c>
      <c r="E60" s="104"/>
      <c r="F60" s="104"/>
      <c r="G60" s="104"/>
      <c r="H60" s="104"/>
      <c r="I60" s="104"/>
      <c r="J60" s="105">
        <f>J81</f>
        <v>0</v>
      </c>
      <c r="L60" s="102"/>
    </row>
    <row r="61" spans="2:47" s="1" customFormat="1" ht="21.75" customHeight="1">
      <c r="B61" s="31"/>
      <c r="L61" s="31"/>
    </row>
    <row r="62" spans="2:47" s="1" customFormat="1" ht="6.95" customHeight="1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31"/>
    </row>
    <row r="66" spans="2:63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1"/>
    </row>
    <row r="67" spans="2:63" s="1" customFormat="1" ht="24.95" customHeight="1">
      <c r="B67" s="31"/>
      <c r="C67" s="20" t="s">
        <v>142</v>
      </c>
      <c r="L67" s="31"/>
    </row>
    <row r="68" spans="2:63" s="1" customFormat="1" ht="6.95" customHeight="1">
      <c r="B68" s="31"/>
      <c r="L68" s="31"/>
    </row>
    <row r="69" spans="2:63" s="1" customFormat="1" ht="12" customHeight="1">
      <c r="B69" s="31"/>
      <c r="C69" s="26" t="s">
        <v>17</v>
      </c>
      <c r="L69" s="31"/>
    </row>
    <row r="70" spans="2:63" s="1" customFormat="1" ht="16.5" customHeight="1">
      <c r="B70" s="31"/>
      <c r="E70" s="315" t="str">
        <f>E7</f>
        <v>Rekonstrukce venkovního bazénu</v>
      </c>
      <c r="F70" s="316"/>
      <c r="G70" s="316"/>
      <c r="H70" s="316"/>
      <c r="L70" s="31"/>
    </row>
    <row r="71" spans="2:63" s="1" customFormat="1" ht="12" customHeight="1">
      <c r="B71" s="31"/>
      <c r="C71" s="26" t="s">
        <v>130</v>
      </c>
      <c r="L71" s="31"/>
    </row>
    <row r="72" spans="2:63" s="1" customFormat="1" ht="16.5" customHeight="1">
      <c r="B72" s="31"/>
      <c r="E72" s="278" t="str">
        <f>E9</f>
        <v>05 - Vodní skluzavka</v>
      </c>
      <c r="F72" s="317"/>
      <c r="G72" s="317"/>
      <c r="H72" s="317"/>
      <c r="L72" s="31"/>
    </row>
    <row r="73" spans="2:63" s="1" customFormat="1" ht="6.95" customHeight="1">
      <c r="B73" s="31"/>
      <c r="L73" s="31"/>
    </row>
    <row r="74" spans="2:63" s="1" customFormat="1" ht="12" customHeight="1">
      <c r="B74" s="31"/>
      <c r="C74" s="26" t="s">
        <v>21</v>
      </c>
      <c r="F74" s="24" t="str">
        <f>F12</f>
        <v>Nový Jičín</v>
      </c>
      <c r="I74" s="26" t="s">
        <v>23</v>
      </c>
      <c r="J74" s="48" t="str">
        <f>IF(J12="","",J12)</f>
        <v>15. 5. 2024</v>
      </c>
      <c r="L74" s="31"/>
    </row>
    <row r="75" spans="2:63" s="1" customFormat="1" ht="6.95" customHeight="1">
      <c r="B75" s="31"/>
      <c r="L75" s="31"/>
    </row>
    <row r="76" spans="2:63" s="1" customFormat="1" ht="15.2" customHeight="1">
      <c r="B76" s="31"/>
      <c r="C76" s="26" t="s">
        <v>25</v>
      </c>
      <c r="F76" s="24" t="str">
        <f>E15</f>
        <v xml:space="preserve"> </v>
      </c>
      <c r="I76" s="26" t="s">
        <v>31</v>
      </c>
      <c r="J76" s="29" t="str">
        <f>E21</f>
        <v xml:space="preserve"> </v>
      </c>
      <c r="L76" s="31"/>
    </row>
    <row r="77" spans="2:63" s="1" customFormat="1" ht="15.2" customHeight="1">
      <c r="B77" s="31"/>
      <c r="C77" s="26" t="s">
        <v>29</v>
      </c>
      <c r="F77" s="24" t="str">
        <f>IF(E18="","",E18)</f>
        <v>Vyplň údaj</v>
      </c>
      <c r="I77" s="26" t="s">
        <v>33</v>
      </c>
      <c r="J77" s="29" t="str">
        <f>E24</f>
        <v>MP Pro s.r.o.</v>
      </c>
      <c r="L77" s="31"/>
    </row>
    <row r="78" spans="2:63" s="1" customFormat="1" ht="10.35" customHeight="1">
      <c r="B78" s="31"/>
      <c r="L78" s="31"/>
    </row>
    <row r="79" spans="2:63" s="10" customFormat="1" ht="29.25" customHeight="1">
      <c r="B79" s="110"/>
      <c r="C79" s="111" t="s">
        <v>143</v>
      </c>
      <c r="D79" s="112" t="s">
        <v>57</v>
      </c>
      <c r="E79" s="112" t="s">
        <v>53</v>
      </c>
      <c r="F79" s="112" t="s">
        <v>54</v>
      </c>
      <c r="G79" s="112" t="s">
        <v>144</v>
      </c>
      <c r="H79" s="112" t="s">
        <v>145</v>
      </c>
      <c r="I79" s="112" t="s">
        <v>146</v>
      </c>
      <c r="J79" s="112" t="s">
        <v>134</v>
      </c>
      <c r="K79" s="113" t="s">
        <v>147</v>
      </c>
      <c r="L79" s="110"/>
      <c r="M79" s="55" t="s">
        <v>3</v>
      </c>
      <c r="N79" s="56" t="s">
        <v>42</v>
      </c>
      <c r="O79" s="56" t="s">
        <v>148</v>
      </c>
      <c r="P79" s="56" t="s">
        <v>149</v>
      </c>
      <c r="Q79" s="56" t="s">
        <v>150</v>
      </c>
      <c r="R79" s="56" t="s">
        <v>151</v>
      </c>
      <c r="S79" s="56" t="s">
        <v>152</v>
      </c>
      <c r="T79" s="57" t="s">
        <v>153</v>
      </c>
    </row>
    <row r="80" spans="2:63" s="1" customFormat="1" ht="22.9" customHeight="1">
      <c r="B80" s="31"/>
      <c r="C80" s="60" t="s">
        <v>154</v>
      </c>
      <c r="J80" s="114">
        <f>BK80</f>
        <v>0</v>
      </c>
      <c r="L80" s="31"/>
      <c r="M80" s="58"/>
      <c r="N80" s="49"/>
      <c r="O80" s="49"/>
      <c r="P80" s="115">
        <f>P81</f>
        <v>0</v>
      </c>
      <c r="Q80" s="49"/>
      <c r="R80" s="115">
        <f>R81</f>
        <v>0</v>
      </c>
      <c r="S80" s="49"/>
      <c r="T80" s="116">
        <f>T81</f>
        <v>0</v>
      </c>
      <c r="AT80" s="16" t="s">
        <v>71</v>
      </c>
      <c r="AU80" s="16" t="s">
        <v>135</v>
      </c>
      <c r="BK80" s="117">
        <f>BK81</f>
        <v>0</v>
      </c>
    </row>
    <row r="81" spans="2:65" s="11" customFormat="1" ht="25.9" customHeight="1">
      <c r="B81" s="118"/>
      <c r="D81" s="119" t="s">
        <v>71</v>
      </c>
      <c r="E81" s="120" t="s">
        <v>1143</v>
      </c>
      <c r="F81" s="120" t="s">
        <v>1506</v>
      </c>
      <c r="I81" s="121"/>
      <c r="J81" s="122">
        <f>BK81</f>
        <v>0</v>
      </c>
      <c r="L81" s="118"/>
      <c r="M81" s="123"/>
      <c r="P81" s="124">
        <f>SUM(P82:P90)</f>
        <v>0</v>
      </c>
      <c r="R81" s="124">
        <f>SUM(R82:R90)</f>
        <v>0</v>
      </c>
      <c r="T81" s="125">
        <f>SUM(T82:T90)</f>
        <v>0</v>
      </c>
      <c r="AR81" s="119" t="s">
        <v>80</v>
      </c>
      <c r="AT81" s="126" t="s">
        <v>71</v>
      </c>
      <c r="AU81" s="126" t="s">
        <v>72</v>
      </c>
      <c r="AY81" s="119" t="s">
        <v>157</v>
      </c>
      <c r="BK81" s="127">
        <f>SUM(BK82:BK90)</f>
        <v>0</v>
      </c>
    </row>
    <row r="82" spans="2:65" s="1" customFormat="1" ht="114.95" customHeight="1">
      <c r="B82" s="130"/>
      <c r="C82" s="131" t="s">
        <v>80</v>
      </c>
      <c r="D82" s="131" t="s">
        <v>161</v>
      </c>
      <c r="E82" s="132" t="s">
        <v>1507</v>
      </c>
      <c r="F82" s="133" t="s">
        <v>1508</v>
      </c>
      <c r="G82" s="134" t="s">
        <v>1147</v>
      </c>
      <c r="H82" s="135">
        <v>1</v>
      </c>
      <c r="I82" s="136"/>
      <c r="J82" s="137">
        <f t="shared" ref="J82:J90" si="0">ROUND(I82*H82,2)</f>
        <v>0</v>
      </c>
      <c r="K82" s="133" t="s">
        <v>3</v>
      </c>
      <c r="L82" s="31"/>
      <c r="M82" s="138" t="s">
        <v>3</v>
      </c>
      <c r="N82" s="139" t="s">
        <v>43</v>
      </c>
      <c r="P82" s="140">
        <f t="shared" ref="P82:P90" si="1">O82*H82</f>
        <v>0</v>
      </c>
      <c r="Q82" s="140">
        <v>0</v>
      </c>
      <c r="R82" s="140">
        <f t="shared" ref="R82:R90" si="2">Q82*H82</f>
        <v>0</v>
      </c>
      <c r="S82" s="140">
        <v>0</v>
      </c>
      <c r="T82" s="141">
        <f t="shared" ref="T82:T90" si="3">S82*H82</f>
        <v>0</v>
      </c>
      <c r="AR82" s="142" t="s">
        <v>166</v>
      </c>
      <c r="AT82" s="142" t="s">
        <v>161</v>
      </c>
      <c r="AU82" s="142" t="s">
        <v>80</v>
      </c>
      <c r="AY82" s="16" t="s">
        <v>157</v>
      </c>
      <c r="BE82" s="143">
        <f t="shared" ref="BE82:BE90" si="4">IF(N82="základní",J82,0)</f>
        <v>0</v>
      </c>
      <c r="BF82" s="143">
        <f t="shared" ref="BF82:BF90" si="5">IF(N82="snížená",J82,0)</f>
        <v>0</v>
      </c>
      <c r="BG82" s="143">
        <f t="shared" ref="BG82:BG90" si="6">IF(N82="zákl. přenesená",J82,0)</f>
        <v>0</v>
      </c>
      <c r="BH82" s="143">
        <f t="shared" ref="BH82:BH90" si="7">IF(N82="sníž. přenesená",J82,0)</f>
        <v>0</v>
      </c>
      <c r="BI82" s="143">
        <f t="shared" ref="BI82:BI90" si="8">IF(N82="nulová",J82,0)</f>
        <v>0</v>
      </c>
      <c r="BJ82" s="16" t="s">
        <v>80</v>
      </c>
      <c r="BK82" s="143">
        <f t="shared" ref="BK82:BK90" si="9">ROUND(I82*H82,2)</f>
        <v>0</v>
      </c>
      <c r="BL82" s="16" t="s">
        <v>166</v>
      </c>
      <c r="BM82" s="142" t="s">
        <v>82</v>
      </c>
    </row>
    <row r="83" spans="2:65" s="1" customFormat="1" ht="37.9" customHeight="1">
      <c r="B83" s="130"/>
      <c r="C83" s="131" t="s">
        <v>82</v>
      </c>
      <c r="D83" s="131" t="s">
        <v>161</v>
      </c>
      <c r="E83" s="132" t="s">
        <v>1509</v>
      </c>
      <c r="F83" s="133" t="s">
        <v>1510</v>
      </c>
      <c r="G83" s="134" t="s">
        <v>1147</v>
      </c>
      <c r="H83" s="135">
        <v>1</v>
      </c>
      <c r="I83" s="136"/>
      <c r="J83" s="137">
        <f t="shared" si="0"/>
        <v>0</v>
      </c>
      <c r="K83" s="133" t="s">
        <v>3</v>
      </c>
      <c r="L83" s="31"/>
      <c r="M83" s="138" t="s">
        <v>3</v>
      </c>
      <c r="N83" s="139" t="s">
        <v>43</v>
      </c>
      <c r="P83" s="140">
        <f t="shared" si="1"/>
        <v>0</v>
      </c>
      <c r="Q83" s="140">
        <v>0</v>
      </c>
      <c r="R83" s="140">
        <f t="shared" si="2"/>
        <v>0</v>
      </c>
      <c r="S83" s="140">
        <v>0</v>
      </c>
      <c r="T83" s="141">
        <f t="shared" si="3"/>
        <v>0</v>
      </c>
      <c r="AR83" s="142" t="s">
        <v>166</v>
      </c>
      <c r="AT83" s="142" t="s">
        <v>161</v>
      </c>
      <c r="AU83" s="142" t="s">
        <v>80</v>
      </c>
      <c r="AY83" s="16" t="s">
        <v>157</v>
      </c>
      <c r="BE83" s="143">
        <f t="shared" si="4"/>
        <v>0</v>
      </c>
      <c r="BF83" s="143">
        <f t="shared" si="5"/>
        <v>0</v>
      </c>
      <c r="BG83" s="143">
        <f t="shared" si="6"/>
        <v>0</v>
      </c>
      <c r="BH83" s="143">
        <f t="shared" si="7"/>
        <v>0</v>
      </c>
      <c r="BI83" s="143">
        <f t="shared" si="8"/>
        <v>0</v>
      </c>
      <c r="BJ83" s="16" t="s">
        <v>80</v>
      </c>
      <c r="BK83" s="143">
        <f t="shared" si="9"/>
        <v>0</v>
      </c>
      <c r="BL83" s="16" t="s">
        <v>166</v>
      </c>
      <c r="BM83" s="142" t="s">
        <v>166</v>
      </c>
    </row>
    <row r="84" spans="2:65" s="1" customFormat="1" ht="101.25" customHeight="1">
      <c r="B84" s="130"/>
      <c r="C84" s="131" t="s">
        <v>174</v>
      </c>
      <c r="D84" s="131" t="s">
        <v>161</v>
      </c>
      <c r="E84" s="132" t="s">
        <v>1511</v>
      </c>
      <c r="F84" s="133" t="s">
        <v>1512</v>
      </c>
      <c r="G84" s="134" t="s">
        <v>1147</v>
      </c>
      <c r="H84" s="135">
        <v>1</v>
      </c>
      <c r="I84" s="136"/>
      <c r="J84" s="137">
        <f t="shared" si="0"/>
        <v>0</v>
      </c>
      <c r="K84" s="133" t="s">
        <v>3</v>
      </c>
      <c r="L84" s="31"/>
      <c r="M84" s="138" t="s">
        <v>3</v>
      </c>
      <c r="N84" s="139" t="s">
        <v>43</v>
      </c>
      <c r="P84" s="140">
        <f t="shared" si="1"/>
        <v>0</v>
      </c>
      <c r="Q84" s="140">
        <v>0</v>
      </c>
      <c r="R84" s="140">
        <f t="shared" si="2"/>
        <v>0</v>
      </c>
      <c r="S84" s="140">
        <v>0</v>
      </c>
      <c r="T84" s="141">
        <f t="shared" si="3"/>
        <v>0</v>
      </c>
      <c r="AR84" s="142" t="s">
        <v>166</v>
      </c>
      <c r="AT84" s="142" t="s">
        <v>161</v>
      </c>
      <c r="AU84" s="142" t="s">
        <v>80</v>
      </c>
      <c r="AY84" s="16" t="s">
        <v>157</v>
      </c>
      <c r="BE84" s="143">
        <f t="shared" si="4"/>
        <v>0</v>
      </c>
      <c r="BF84" s="143">
        <f t="shared" si="5"/>
        <v>0</v>
      </c>
      <c r="BG84" s="143">
        <f t="shared" si="6"/>
        <v>0</v>
      </c>
      <c r="BH84" s="143">
        <f t="shared" si="7"/>
        <v>0</v>
      </c>
      <c r="BI84" s="143">
        <f t="shared" si="8"/>
        <v>0</v>
      </c>
      <c r="BJ84" s="16" t="s">
        <v>80</v>
      </c>
      <c r="BK84" s="143">
        <f t="shared" si="9"/>
        <v>0</v>
      </c>
      <c r="BL84" s="16" t="s">
        <v>166</v>
      </c>
      <c r="BM84" s="142" t="s">
        <v>158</v>
      </c>
    </row>
    <row r="85" spans="2:65" s="1" customFormat="1" ht="24.2" customHeight="1">
      <c r="B85" s="130"/>
      <c r="C85" s="131" t="s">
        <v>166</v>
      </c>
      <c r="D85" s="131" t="s">
        <v>161</v>
      </c>
      <c r="E85" s="132" t="s">
        <v>1513</v>
      </c>
      <c r="F85" s="133" t="s">
        <v>1514</v>
      </c>
      <c r="G85" s="134" t="s">
        <v>1147</v>
      </c>
      <c r="H85" s="135">
        <v>1</v>
      </c>
      <c r="I85" s="136"/>
      <c r="J85" s="137">
        <f t="shared" si="0"/>
        <v>0</v>
      </c>
      <c r="K85" s="133" t="s">
        <v>3</v>
      </c>
      <c r="L85" s="31"/>
      <c r="M85" s="138" t="s">
        <v>3</v>
      </c>
      <c r="N85" s="139" t="s">
        <v>43</v>
      </c>
      <c r="P85" s="140">
        <f t="shared" si="1"/>
        <v>0</v>
      </c>
      <c r="Q85" s="140">
        <v>0</v>
      </c>
      <c r="R85" s="140">
        <f t="shared" si="2"/>
        <v>0</v>
      </c>
      <c r="S85" s="140">
        <v>0</v>
      </c>
      <c r="T85" s="141">
        <f t="shared" si="3"/>
        <v>0</v>
      </c>
      <c r="AR85" s="142" t="s">
        <v>166</v>
      </c>
      <c r="AT85" s="142" t="s">
        <v>161</v>
      </c>
      <c r="AU85" s="142" t="s">
        <v>80</v>
      </c>
      <c r="AY85" s="16" t="s">
        <v>157</v>
      </c>
      <c r="BE85" s="143">
        <f t="shared" si="4"/>
        <v>0</v>
      </c>
      <c r="BF85" s="143">
        <f t="shared" si="5"/>
        <v>0</v>
      </c>
      <c r="BG85" s="143">
        <f t="shared" si="6"/>
        <v>0</v>
      </c>
      <c r="BH85" s="143">
        <f t="shared" si="7"/>
        <v>0</v>
      </c>
      <c r="BI85" s="143">
        <f t="shared" si="8"/>
        <v>0</v>
      </c>
      <c r="BJ85" s="16" t="s">
        <v>80</v>
      </c>
      <c r="BK85" s="143">
        <f t="shared" si="9"/>
        <v>0</v>
      </c>
      <c r="BL85" s="16" t="s">
        <v>166</v>
      </c>
      <c r="BM85" s="142" t="s">
        <v>183</v>
      </c>
    </row>
    <row r="86" spans="2:65" s="1" customFormat="1" ht="21.75" customHeight="1">
      <c r="B86" s="130"/>
      <c r="C86" s="131" t="s">
        <v>172</v>
      </c>
      <c r="D86" s="131" t="s">
        <v>161</v>
      </c>
      <c r="E86" s="132" t="s">
        <v>1515</v>
      </c>
      <c r="F86" s="133" t="s">
        <v>1516</v>
      </c>
      <c r="G86" s="134" t="s">
        <v>1147</v>
      </c>
      <c r="H86" s="135">
        <v>1</v>
      </c>
      <c r="I86" s="136"/>
      <c r="J86" s="137">
        <f t="shared" si="0"/>
        <v>0</v>
      </c>
      <c r="K86" s="133" t="s">
        <v>3</v>
      </c>
      <c r="L86" s="31"/>
      <c r="M86" s="138" t="s">
        <v>3</v>
      </c>
      <c r="N86" s="139" t="s">
        <v>43</v>
      </c>
      <c r="P86" s="140">
        <f t="shared" si="1"/>
        <v>0</v>
      </c>
      <c r="Q86" s="140">
        <v>0</v>
      </c>
      <c r="R86" s="140">
        <f t="shared" si="2"/>
        <v>0</v>
      </c>
      <c r="S86" s="140">
        <v>0</v>
      </c>
      <c r="T86" s="141">
        <f t="shared" si="3"/>
        <v>0</v>
      </c>
      <c r="AR86" s="142" t="s">
        <v>166</v>
      </c>
      <c r="AT86" s="142" t="s">
        <v>161</v>
      </c>
      <c r="AU86" s="142" t="s">
        <v>80</v>
      </c>
      <c r="AY86" s="16" t="s">
        <v>157</v>
      </c>
      <c r="BE86" s="143">
        <f t="shared" si="4"/>
        <v>0</v>
      </c>
      <c r="BF86" s="143">
        <f t="shared" si="5"/>
        <v>0</v>
      </c>
      <c r="BG86" s="143">
        <f t="shared" si="6"/>
        <v>0</v>
      </c>
      <c r="BH86" s="143">
        <f t="shared" si="7"/>
        <v>0</v>
      </c>
      <c r="BI86" s="143">
        <f t="shared" si="8"/>
        <v>0</v>
      </c>
      <c r="BJ86" s="16" t="s">
        <v>80</v>
      </c>
      <c r="BK86" s="143">
        <f t="shared" si="9"/>
        <v>0</v>
      </c>
      <c r="BL86" s="16" t="s">
        <v>166</v>
      </c>
      <c r="BM86" s="142" t="s">
        <v>1517</v>
      </c>
    </row>
    <row r="87" spans="2:65" s="1" customFormat="1" ht="16.5" customHeight="1">
      <c r="B87" s="130"/>
      <c r="C87" s="131" t="s">
        <v>160</v>
      </c>
      <c r="D87" s="131" t="s">
        <v>161</v>
      </c>
      <c r="E87" s="132" t="s">
        <v>1518</v>
      </c>
      <c r="F87" s="133" t="s">
        <v>1519</v>
      </c>
      <c r="G87" s="134" t="s">
        <v>1147</v>
      </c>
      <c r="H87" s="135">
        <v>1</v>
      </c>
      <c r="I87" s="136"/>
      <c r="J87" s="137">
        <f t="shared" si="0"/>
        <v>0</v>
      </c>
      <c r="K87" s="133" t="s">
        <v>3</v>
      </c>
      <c r="L87" s="31"/>
      <c r="M87" s="138" t="s">
        <v>3</v>
      </c>
      <c r="N87" s="139" t="s">
        <v>43</v>
      </c>
      <c r="P87" s="140">
        <f t="shared" si="1"/>
        <v>0</v>
      </c>
      <c r="Q87" s="140">
        <v>0</v>
      </c>
      <c r="R87" s="140">
        <f t="shared" si="2"/>
        <v>0</v>
      </c>
      <c r="S87" s="140">
        <v>0</v>
      </c>
      <c r="T87" s="141">
        <f t="shared" si="3"/>
        <v>0</v>
      </c>
      <c r="AR87" s="142" t="s">
        <v>166</v>
      </c>
      <c r="AT87" s="142" t="s">
        <v>161</v>
      </c>
      <c r="AU87" s="142" t="s">
        <v>80</v>
      </c>
      <c r="AY87" s="16" t="s">
        <v>157</v>
      </c>
      <c r="BE87" s="143">
        <f t="shared" si="4"/>
        <v>0</v>
      </c>
      <c r="BF87" s="143">
        <f t="shared" si="5"/>
        <v>0</v>
      </c>
      <c r="BG87" s="143">
        <f t="shared" si="6"/>
        <v>0</v>
      </c>
      <c r="BH87" s="143">
        <f t="shared" si="7"/>
        <v>0</v>
      </c>
      <c r="BI87" s="143">
        <f t="shared" si="8"/>
        <v>0</v>
      </c>
      <c r="BJ87" s="16" t="s">
        <v>80</v>
      </c>
      <c r="BK87" s="143">
        <f t="shared" si="9"/>
        <v>0</v>
      </c>
      <c r="BL87" s="16" t="s">
        <v>166</v>
      </c>
      <c r="BM87" s="142" t="s">
        <v>126</v>
      </c>
    </row>
    <row r="88" spans="2:65" s="1" customFormat="1" ht="16.5" customHeight="1">
      <c r="B88" s="130"/>
      <c r="C88" s="131" t="s">
        <v>158</v>
      </c>
      <c r="D88" s="131" t="s">
        <v>161</v>
      </c>
      <c r="E88" s="132" t="s">
        <v>1520</v>
      </c>
      <c r="F88" s="133" t="s">
        <v>1521</v>
      </c>
      <c r="G88" s="134" t="s">
        <v>1154</v>
      </c>
      <c r="H88" s="135">
        <v>1</v>
      </c>
      <c r="I88" s="136"/>
      <c r="J88" s="137">
        <f t="shared" si="0"/>
        <v>0</v>
      </c>
      <c r="K88" s="133" t="s">
        <v>3</v>
      </c>
      <c r="L88" s="31"/>
      <c r="M88" s="138" t="s">
        <v>3</v>
      </c>
      <c r="N88" s="139" t="s">
        <v>43</v>
      </c>
      <c r="P88" s="140">
        <f t="shared" si="1"/>
        <v>0</v>
      </c>
      <c r="Q88" s="140">
        <v>0</v>
      </c>
      <c r="R88" s="140">
        <f t="shared" si="2"/>
        <v>0</v>
      </c>
      <c r="S88" s="140">
        <v>0</v>
      </c>
      <c r="T88" s="141">
        <f t="shared" si="3"/>
        <v>0</v>
      </c>
      <c r="AR88" s="142" t="s">
        <v>166</v>
      </c>
      <c r="AT88" s="142" t="s">
        <v>161</v>
      </c>
      <c r="AU88" s="142" t="s">
        <v>80</v>
      </c>
      <c r="AY88" s="16" t="s">
        <v>157</v>
      </c>
      <c r="BE88" s="143">
        <f t="shared" si="4"/>
        <v>0</v>
      </c>
      <c r="BF88" s="143">
        <f t="shared" si="5"/>
        <v>0</v>
      </c>
      <c r="BG88" s="143">
        <f t="shared" si="6"/>
        <v>0</v>
      </c>
      <c r="BH88" s="143">
        <f t="shared" si="7"/>
        <v>0</v>
      </c>
      <c r="BI88" s="143">
        <f t="shared" si="8"/>
        <v>0</v>
      </c>
      <c r="BJ88" s="16" t="s">
        <v>80</v>
      </c>
      <c r="BK88" s="143">
        <f t="shared" si="9"/>
        <v>0</v>
      </c>
      <c r="BL88" s="16" t="s">
        <v>166</v>
      </c>
      <c r="BM88" s="142" t="s">
        <v>9</v>
      </c>
    </row>
    <row r="89" spans="2:65" s="1" customFormat="1" ht="16.5" customHeight="1">
      <c r="B89" s="130"/>
      <c r="C89" s="131" t="s">
        <v>194</v>
      </c>
      <c r="D89" s="131" t="s">
        <v>161</v>
      </c>
      <c r="E89" s="132" t="s">
        <v>1522</v>
      </c>
      <c r="F89" s="133" t="s">
        <v>1523</v>
      </c>
      <c r="G89" s="134" t="s">
        <v>1147</v>
      </c>
      <c r="H89" s="135">
        <v>1</v>
      </c>
      <c r="I89" s="136"/>
      <c r="J89" s="137">
        <f t="shared" si="0"/>
        <v>0</v>
      </c>
      <c r="K89" s="133" t="s">
        <v>3</v>
      </c>
      <c r="L89" s="31"/>
      <c r="M89" s="138" t="s">
        <v>3</v>
      </c>
      <c r="N89" s="139" t="s">
        <v>43</v>
      </c>
      <c r="P89" s="140">
        <f t="shared" si="1"/>
        <v>0</v>
      </c>
      <c r="Q89" s="140">
        <v>0</v>
      </c>
      <c r="R89" s="140">
        <f t="shared" si="2"/>
        <v>0</v>
      </c>
      <c r="S89" s="140">
        <v>0</v>
      </c>
      <c r="T89" s="141">
        <f t="shared" si="3"/>
        <v>0</v>
      </c>
      <c r="AR89" s="142" t="s">
        <v>166</v>
      </c>
      <c r="AT89" s="142" t="s">
        <v>161</v>
      </c>
      <c r="AU89" s="142" t="s">
        <v>80</v>
      </c>
      <c r="AY89" s="16" t="s">
        <v>157</v>
      </c>
      <c r="BE89" s="143">
        <f t="shared" si="4"/>
        <v>0</v>
      </c>
      <c r="BF89" s="143">
        <f t="shared" si="5"/>
        <v>0</v>
      </c>
      <c r="BG89" s="143">
        <f t="shared" si="6"/>
        <v>0</v>
      </c>
      <c r="BH89" s="143">
        <f t="shared" si="7"/>
        <v>0</v>
      </c>
      <c r="BI89" s="143">
        <f t="shared" si="8"/>
        <v>0</v>
      </c>
      <c r="BJ89" s="16" t="s">
        <v>80</v>
      </c>
      <c r="BK89" s="143">
        <f t="shared" si="9"/>
        <v>0</v>
      </c>
      <c r="BL89" s="16" t="s">
        <v>166</v>
      </c>
      <c r="BM89" s="142" t="s">
        <v>338</v>
      </c>
    </row>
    <row r="90" spans="2:65" s="1" customFormat="1" ht="24.2" customHeight="1">
      <c r="B90" s="130"/>
      <c r="C90" s="131" t="s">
        <v>183</v>
      </c>
      <c r="D90" s="131" t="s">
        <v>161</v>
      </c>
      <c r="E90" s="132" t="s">
        <v>1524</v>
      </c>
      <c r="F90" s="133" t="s">
        <v>1525</v>
      </c>
      <c r="G90" s="134" t="s">
        <v>1147</v>
      </c>
      <c r="H90" s="135">
        <v>1</v>
      </c>
      <c r="I90" s="136"/>
      <c r="J90" s="137">
        <f t="shared" si="0"/>
        <v>0</v>
      </c>
      <c r="K90" s="133" t="s">
        <v>3</v>
      </c>
      <c r="L90" s="31"/>
      <c r="M90" s="180" t="s">
        <v>3</v>
      </c>
      <c r="N90" s="181" t="s">
        <v>43</v>
      </c>
      <c r="O90" s="178"/>
      <c r="P90" s="182">
        <f t="shared" si="1"/>
        <v>0</v>
      </c>
      <c r="Q90" s="182">
        <v>0</v>
      </c>
      <c r="R90" s="182">
        <f t="shared" si="2"/>
        <v>0</v>
      </c>
      <c r="S90" s="182">
        <v>0</v>
      </c>
      <c r="T90" s="183">
        <f t="shared" si="3"/>
        <v>0</v>
      </c>
      <c r="AR90" s="142" t="s">
        <v>166</v>
      </c>
      <c r="AT90" s="142" t="s">
        <v>161</v>
      </c>
      <c r="AU90" s="142" t="s">
        <v>80</v>
      </c>
      <c r="AY90" s="16" t="s">
        <v>157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6" t="s">
        <v>80</v>
      </c>
      <c r="BK90" s="143">
        <f t="shared" si="9"/>
        <v>0</v>
      </c>
      <c r="BL90" s="16" t="s">
        <v>166</v>
      </c>
      <c r="BM90" s="142" t="s">
        <v>247</v>
      </c>
    </row>
    <row r="91" spans="2:65" s="1" customFormat="1" ht="6.95" customHeight="1"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31"/>
    </row>
  </sheetData>
  <autoFilter ref="C79:K90" xr:uid="{00000000-0009-0000-0000-00000A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8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116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s="1" customFormat="1" ht="12" customHeight="1">
      <c r="B8" s="31"/>
      <c r="D8" s="26" t="s">
        <v>130</v>
      </c>
      <c r="L8" s="31"/>
    </row>
    <row r="9" spans="2:46" s="1" customFormat="1" ht="16.5" customHeight="1">
      <c r="B9" s="31"/>
      <c r="E9" s="278" t="s">
        <v>1526</v>
      </c>
      <c r="F9" s="317"/>
      <c r="G9" s="317"/>
      <c r="H9" s="31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15. 5. 2024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8" t="str">
        <f>'Rekapitulace stavby'!E14</f>
        <v>Vyplň údaj</v>
      </c>
      <c r="F18" s="284"/>
      <c r="G18" s="284"/>
      <c r="H18" s="28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26" t="s">
        <v>28</v>
      </c>
      <c r="J24" s="24" t="s">
        <v>3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47.25" customHeight="1">
      <c r="B27" s="90"/>
      <c r="E27" s="289" t="s">
        <v>37</v>
      </c>
      <c r="F27" s="289"/>
      <c r="G27" s="289"/>
      <c r="H27" s="289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38</v>
      </c>
      <c r="J30" s="62">
        <f>ROUND(J79,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1" t="s">
        <v>42</v>
      </c>
      <c r="E33" s="26" t="s">
        <v>43</v>
      </c>
      <c r="F33" s="82">
        <f>ROUND((SUM(BE79:BE88)),  2)</f>
        <v>0</v>
      </c>
      <c r="I33" s="92">
        <v>0.21</v>
      </c>
      <c r="J33" s="82">
        <f>ROUND(((SUM(BE79:BE88))*I33),  2)</f>
        <v>0</v>
      </c>
      <c r="L33" s="31"/>
    </row>
    <row r="34" spans="2:12" s="1" customFormat="1" ht="14.45" customHeight="1">
      <c r="B34" s="31"/>
      <c r="E34" s="26" t="s">
        <v>44</v>
      </c>
      <c r="F34" s="82">
        <f>ROUND((SUM(BF79:BF88)),  2)</f>
        <v>0</v>
      </c>
      <c r="I34" s="92">
        <v>0.12</v>
      </c>
      <c r="J34" s="82">
        <f>ROUND(((SUM(BF79:BF88))*I34),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82">
        <f>ROUND((SUM(BG79:BG88)),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82">
        <f>ROUND((SUM(BH79:BH88)),  2)</f>
        <v>0</v>
      </c>
      <c r="I36" s="92">
        <v>0.12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ROUND((SUM(BI79:BI88)),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3"/>
      <c r="F39" s="53"/>
      <c r="G39" s="95" t="s">
        <v>49</v>
      </c>
      <c r="H39" s="96" t="s">
        <v>50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132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15" t="str">
        <f>E7</f>
        <v>Rekonstrukce venkovního bazénu</v>
      </c>
      <c r="F48" s="316"/>
      <c r="G48" s="316"/>
      <c r="H48" s="316"/>
      <c r="L48" s="31"/>
    </row>
    <row r="49" spans="2:47" s="1" customFormat="1" ht="12" customHeight="1">
      <c r="B49" s="31"/>
      <c r="C49" s="26" t="s">
        <v>130</v>
      </c>
      <c r="L49" s="31"/>
    </row>
    <row r="50" spans="2:47" s="1" customFormat="1" ht="16.5" customHeight="1">
      <c r="B50" s="31"/>
      <c r="E50" s="278" t="str">
        <f>E9</f>
        <v>06 - Optika</v>
      </c>
      <c r="F50" s="317"/>
      <c r="G50" s="317"/>
      <c r="H50" s="317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Nový Jičín</v>
      </c>
      <c r="I52" s="26" t="s">
        <v>23</v>
      </c>
      <c r="J52" s="48" t="str">
        <f>IF(J12="","",J12)</f>
        <v>15. 5. 2024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26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>MP Pro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133</v>
      </c>
      <c r="D57" s="93"/>
      <c r="E57" s="93"/>
      <c r="F57" s="93"/>
      <c r="G57" s="93"/>
      <c r="H57" s="93"/>
      <c r="I57" s="93"/>
      <c r="J57" s="100" t="s">
        <v>134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70</v>
      </c>
      <c r="J59" s="62">
        <f>J79</f>
        <v>0</v>
      </c>
      <c r="L59" s="31"/>
      <c r="AU59" s="16" t="s">
        <v>135</v>
      </c>
    </row>
    <row r="60" spans="2:47" s="1" customFormat="1" ht="21.75" customHeight="1">
      <c r="B60" s="31"/>
      <c r="L60" s="31"/>
    </row>
    <row r="61" spans="2:47" s="1" customFormat="1" ht="6.95" customHeight="1"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31"/>
    </row>
    <row r="65" spans="2:65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1"/>
    </row>
    <row r="66" spans="2:65" s="1" customFormat="1" ht="24.95" customHeight="1">
      <c r="B66" s="31"/>
      <c r="C66" s="20" t="s">
        <v>142</v>
      </c>
      <c r="L66" s="31"/>
    </row>
    <row r="67" spans="2:65" s="1" customFormat="1" ht="6.95" customHeight="1">
      <c r="B67" s="31"/>
      <c r="L67" s="31"/>
    </row>
    <row r="68" spans="2:65" s="1" customFormat="1" ht="12" customHeight="1">
      <c r="B68" s="31"/>
      <c r="C68" s="26" t="s">
        <v>17</v>
      </c>
      <c r="L68" s="31"/>
    </row>
    <row r="69" spans="2:65" s="1" customFormat="1" ht="16.5" customHeight="1">
      <c r="B69" s="31"/>
      <c r="E69" s="315" t="str">
        <f>E7</f>
        <v>Rekonstrukce venkovního bazénu</v>
      </c>
      <c r="F69" s="316"/>
      <c r="G69" s="316"/>
      <c r="H69" s="316"/>
      <c r="L69" s="31"/>
    </row>
    <row r="70" spans="2:65" s="1" customFormat="1" ht="12" customHeight="1">
      <c r="B70" s="31"/>
      <c r="C70" s="26" t="s">
        <v>130</v>
      </c>
      <c r="L70" s="31"/>
    </row>
    <row r="71" spans="2:65" s="1" customFormat="1" ht="16.5" customHeight="1">
      <c r="B71" s="31"/>
      <c r="E71" s="278" t="str">
        <f>E9</f>
        <v>06 - Optika</v>
      </c>
      <c r="F71" s="317"/>
      <c r="G71" s="317"/>
      <c r="H71" s="317"/>
      <c r="L71" s="31"/>
    </row>
    <row r="72" spans="2:65" s="1" customFormat="1" ht="6.95" customHeight="1">
      <c r="B72" s="31"/>
      <c r="L72" s="31"/>
    </row>
    <row r="73" spans="2:65" s="1" customFormat="1" ht="12" customHeight="1">
      <c r="B73" s="31"/>
      <c r="C73" s="26" t="s">
        <v>21</v>
      </c>
      <c r="F73" s="24" t="str">
        <f>F12</f>
        <v>Nový Jičín</v>
      </c>
      <c r="I73" s="26" t="s">
        <v>23</v>
      </c>
      <c r="J73" s="48" t="str">
        <f>IF(J12="","",J12)</f>
        <v>15. 5. 2024</v>
      </c>
      <c r="L73" s="31"/>
    </row>
    <row r="74" spans="2:65" s="1" customFormat="1" ht="6.95" customHeight="1">
      <c r="B74" s="31"/>
      <c r="L74" s="31"/>
    </row>
    <row r="75" spans="2:65" s="1" customFormat="1" ht="15.2" customHeight="1">
      <c r="B75" s="31"/>
      <c r="C75" s="26" t="s">
        <v>25</v>
      </c>
      <c r="F75" s="24" t="str">
        <f>E15</f>
        <v xml:space="preserve"> </v>
      </c>
      <c r="I75" s="26" t="s">
        <v>31</v>
      </c>
      <c r="J75" s="29" t="str">
        <f>E21</f>
        <v xml:space="preserve"> </v>
      </c>
      <c r="L75" s="31"/>
    </row>
    <row r="76" spans="2:65" s="1" customFormat="1" ht="15.2" customHeight="1">
      <c r="B76" s="31"/>
      <c r="C76" s="26" t="s">
        <v>29</v>
      </c>
      <c r="F76" s="24" t="str">
        <f>IF(E18="","",E18)</f>
        <v>Vyplň údaj</v>
      </c>
      <c r="I76" s="26" t="s">
        <v>33</v>
      </c>
      <c r="J76" s="29" t="str">
        <f>E24</f>
        <v>MP Pro s.r.o.</v>
      </c>
      <c r="L76" s="31"/>
    </row>
    <row r="77" spans="2:65" s="1" customFormat="1" ht="10.35" customHeight="1">
      <c r="B77" s="31"/>
      <c r="L77" s="31"/>
    </row>
    <row r="78" spans="2:65" s="10" customFormat="1" ht="29.25" customHeight="1">
      <c r="B78" s="110"/>
      <c r="C78" s="111" t="s">
        <v>143</v>
      </c>
      <c r="D78" s="112" t="s">
        <v>57</v>
      </c>
      <c r="E78" s="112" t="s">
        <v>53</v>
      </c>
      <c r="F78" s="112" t="s">
        <v>54</v>
      </c>
      <c r="G78" s="112" t="s">
        <v>144</v>
      </c>
      <c r="H78" s="112" t="s">
        <v>145</v>
      </c>
      <c r="I78" s="112" t="s">
        <v>146</v>
      </c>
      <c r="J78" s="112" t="s">
        <v>134</v>
      </c>
      <c r="K78" s="113" t="s">
        <v>147</v>
      </c>
      <c r="L78" s="110"/>
      <c r="M78" s="55" t="s">
        <v>3</v>
      </c>
      <c r="N78" s="56" t="s">
        <v>42</v>
      </c>
      <c r="O78" s="56" t="s">
        <v>148</v>
      </c>
      <c r="P78" s="56" t="s">
        <v>149</v>
      </c>
      <c r="Q78" s="56" t="s">
        <v>150</v>
      </c>
      <c r="R78" s="56" t="s">
        <v>151</v>
      </c>
      <c r="S78" s="56" t="s">
        <v>152</v>
      </c>
      <c r="T78" s="57" t="s">
        <v>153</v>
      </c>
    </row>
    <row r="79" spans="2:65" s="1" customFormat="1" ht="22.9" customHeight="1">
      <c r="B79" s="31"/>
      <c r="C79" s="60" t="s">
        <v>154</v>
      </c>
      <c r="J79" s="114">
        <f>BK79</f>
        <v>0</v>
      </c>
      <c r="L79" s="31"/>
      <c r="M79" s="58"/>
      <c r="N79" s="49"/>
      <c r="O79" s="49"/>
      <c r="P79" s="115">
        <f>SUM(P80:P88)</f>
        <v>0</v>
      </c>
      <c r="Q79" s="49"/>
      <c r="R79" s="115">
        <f>SUM(R80:R88)</f>
        <v>0</v>
      </c>
      <c r="S79" s="49"/>
      <c r="T79" s="116">
        <f>SUM(T80:T88)</f>
        <v>0</v>
      </c>
      <c r="AT79" s="16" t="s">
        <v>71</v>
      </c>
      <c r="AU79" s="16" t="s">
        <v>135</v>
      </c>
      <c r="BK79" s="117">
        <f>SUM(BK80:BK88)</f>
        <v>0</v>
      </c>
    </row>
    <row r="80" spans="2:65" s="1" customFormat="1" ht="16.5" customHeight="1">
      <c r="B80" s="130"/>
      <c r="C80" s="131" t="s">
        <v>80</v>
      </c>
      <c r="D80" s="131" t="s">
        <v>161</v>
      </c>
      <c r="E80" s="132" t="s">
        <v>1524</v>
      </c>
      <c r="F80" s="133" t="s">
        <v>1527</v>
      </c>
      <c r="G80" s="134" t="s">
        <v>164</v>
      </c>
      <c r="H80" s="135">
        <v>250</v>
      </c>
      <c r="I80" s="136"/>
      <c r="J80" s="137">
        <f t="shared" ref="J80:J88" si="0">ROUND(I80*H80,2)</f>
        <v>0</v>
      </c>
      <c r="K80" s="133" t="s">
        <v>3</v>
      </c>
      <c r="L80" s="31"/>
      <c r="M80" s="138" t="s">
        <v>3</v>
      </c>
      <c r="N80" s="139" t="s">
        <v>43</v>
      </c>
      <c r="P80" s="140">
        <f t="shared" ref="P80:P88" si="1">O80*H80</f>
        <v>0</v>
      </c>
      <c r="Q80" s="140">
        <v>0</v>
      </c>
      <c r="R80" s="140">
        <f t="shared" ref="R80:R88" si="2">Q80*H80</f>
        <v>0</v>
      </c>
      <c r="S80" s="140">
        <v>0</v>
      </c>
      <c r="T80" s="141">
        <f t="shared" ref="T80:T88" si="3">S80*H80</f>
        <v>0</v>
      </c>
      <c r="AR80" s="142" t="s">
        <v>166</v>
      </c>
      <c r="AT80" s="142" t="s">
        <v>161</v>
      </c>
      <c r="AU80" s="142" t="s">
        <v>72</v>
      </c>
      <c r="AY80" s="16" t="s">
        <v>157</v>
      </c>
      <c r="BE80" s="143">
        <f t="shared" ref="BE80:BE88" si="4">IF(N80="základní",J80,0)</f>
        <v>0</v>
      </c>
      <c r="BF80" s="143">
        <f t="shared" ref="BF80:BF88" si="5">IF(N80="snížená",J80,0)</f>
        <v>0</v>
      </c>
      <c r="BG80" s="143">
        <f t="shared" ref="BG80:BG88" si="6">IF(N80="zákl. přenesená",J80,0)</f>
        <v>0</v>
      </c>
      <c r="BH80" s="143">
        <f t="shared" ref="BH80:BH88" si="7">IF(N80="sníž. přenesená",J80,0)</f>
        <v>0</v>
      </c>
      <c r="BI80" s="143">
        <f t="shared" ref="BI80:BI88" si="8">IF(N80="nulová",J80,0)</f>
        <v>0</v>
      </c>
      <c r="BJ80" s="16" t="s">
        <v>80</v>
      </c>
      <c r="BK80" s="143">
        <f t="shared" ref="BK80:BK88" si="9">ROUND(I80*H80,2)</f>
        <v>0</v>
      </c>
      <c r="BL80" s="16" t="s">
        <v>166</v>
      </c>
      <c r="BM80" s="142" t="s">
        <v>82</v>
      </c>
    </row>
    <row r="81" spans="2:65" s="1" customFormat="1" ht="16.5" customHeight="1">
      <c r="B81" s="130"/>
      <c r="C81" s="131" t="s">
        <v>82</v>
      </c>
      <c r="D81" s="131" t="s">
        <v>161</v>
      </c>
      <c r="E81" s="132" t="s">
        <v>1528</v>
      </c>
      <c r="F81" s="133" t="s">
        <v>1529</v>
      </c>
      <c r="G81" s="134" t="s">
        <v>164</v>
      </c>
      <c r="H81" s="135">
        <v>250</v>
      </c>
      <c r="I81" s="136"/>
      <c r="J81" s="137">
        <f t="shared" si="0"/>
        <v>0</v>
      </c>
      <c r="K81" s="133" t="s">
        <v>3</v>
      </c>
      <c r="L81" s="31"/>
      <c r="M81" s="138" t="s">
        <v>3</v>
      </c>
      <c r="N81" s="139" t="s">
        <v>43</v>
      </c>
      <c r="P81" s="140">
        <f t="shared" si="1"/>
        <v>0</v>
      </c>
      <c r="Q81" s="140">
        <v>0</v>
      </c>
      <c r="R81" s="140">
        <f t="shared" si="2"/>
        <v>0</v>
      </c>
      <c r="S81" s="140">
        <v>0</v>
      </c>
      <c r="T81" s="141">
        <f t="shared" si="3"/>
        <v>0</v>
      </c>
      <c r="AR81" s="142" t="s">
        <v>166</v>
      </c>
      <c r="AT81" s="142" t="s">
        <v>161</v>
      </c>
      <c r="AU81" s="142" t="s">
        <v>72</v>
      </c>
      <c r="AY81" s="16" t="s">
        <v>157</v>
      </c>
      <c r="BE81" s="143">
        <f t="shared" si="4"/>
        <v>0</v>
      </c>
      <c r="BF81" s="143">
        <f t="shared" si="5"/>
        <v>0</v>
      </c>
      <c r="BG81" s="143">
        <f t="shared" si="6"/>
        <v>0</v>
      </c>
      <c r="BH81" s="143">
        <f t="shared" si="7"/>
        <v>0</v>
      </c>
      <c r="BI81" s="143">
        <f t="shared" si="8"/>
        <v>0</v>
      </c>
      <c r="BJ81" s="16" t="s">
        <v>80</v>
      </c>
      <c r="BK81" s="143">
        <f t="shared" si="9"/>
        <v>0</v>
      </c>
      <c r="BL81" s="16" t="s">
        <v>166</v>
      </c>
      <c r="BM81" s="142" t="s">
        <v>166</v>
      </c>
    </row>
    <row r="82" spans="2:65" s="1" customFormat="1" ht="16.5" customHeight="1">
      <c r="B82" s="130"/>
      <c r="C82" s="131" t="s">
        <v>174</v>
      </c>
      <c r="D82" s="131" t="s">
        <v>161</v>
      </c>
      <c r="E82" s="132" t="s">
        <v>1530</v>
      </c>
      <c r="F82" s="133" t="s">
        <v>1531</v>
      </c>
      <c r="G82" s="134" t="s">
        <v>1154</v>
      </c>
      <c r="H82" s="135">
        <v>2</v>
      </c>
      <c r="I82" s="136"/>
      <c r="J82" s="137">
        <f t="shared" si="0"/>
        <v>0</v>
      </c>
      <c r="K82" s="133" t="s">
        <v>3</v>
      </c>
      <c r="L82" s="31"/>
      <c r="M82" s="138" t="s">
        <v>3</v>
      </c>
      <c r="N82" s="139" t="s">
        <v>43</v>
      </c>
      <c r="P82" s="140">
        <f t="shared" si="1"/>
        <v>0</v>
      </c>
      <c r="Q82" s="140">
        <v>0</v>
      </c>
      <c r="R82" s="140">
        <f t="shared" si="2"/>
        <v>0</v>
      </c>
      <c r="S82" s="140">
        <v>0</v>
      </c>
      <c r="T82" s="141">
        <f t="shared" si="3"/>
        <v>0</v>
      </c>
      <c r="AR82" s="142" t="s">
        <v>166</v>
      </c>
      <c r="AT82" s="142" t="s">
        <v>161</v>
      </c>
      <c r="AU82" s="142" t="s">
        <v>72</v>
      </c>
      <c r="AY82" s="16" t="s">
        <v>157</v>
      </c>
      <c r="BE82" s="143">
        <f t="shared" si="4"/>
        <v>0</v>
      </c>
      <c r="BF82" s="143">
        <f t="shared" si="5"/>
        <v>0</v>
      </c>
      <c r="BG82" s="143">
        <f t="shared" si="6"/>
        <v>0</v>
      </c>
      <c r="BH82" s="143">
        <f t="shared" si="7"/>
        <v>0</v>
      </c>
      <c r="BI82" s="143">
        <f t="shared" si="8"/>
        <v>0</v>
      </c>
      <c r="BJ82" s="16" t="s">
        <v>80</v>
      </c>
      <c r="BK82" s="143">
        <f t="shared" si="9"/>
        <v>0</v>
      </c>
      <c r="BL82" s="16" t="s">
        <v>166</v>
      </c>
      <c r="BM82" s="142" t="s">
        <v>158</v>
      </c>
    </row>
    <row r="83" spans="2:65" s="1" customFormat="1" ht="16.5" customHeight="1">
      <c r="B83" s="130"/>
      <c r="C83" s="131" t="s">
        <v>166</v>
      </c>
      <c r="D83" s="131" t="s">
        <v>161</v>
      </c>
      <c r="E83" s="132" t="s">
        <v>1532</v>
      </c>
      <c r="F83" s="133" t="s">
        <v>1533</v>
      </c>
      <c r="G83" s="134" t="s">
        <v>1154</v>
      </c>
      <c r="H83" s="135">
        <v>4</v>
      </c>
      <c r="I83" s="136"/>
      <c r="J83" s="137">
        <f t="shared" si="0"/>
        <v>0</v>
      </c>
      <c r="K83" s="133" t="s">
        <v>3</v>
      </c>
      <c r="L83" s="31"/>
      <c r="M83" s="138" t="s">
        <v>3</v>
      </c>
      <c r="N83" s="139" t="s">
        <v>43</v>
      </c>
      <c r="P83" s="140">
        <f t="shared" si="1"/>
        <v>0</v>
      </c>
      <c r="Q83" s="140">
        <v>0</v>
      </c>
      <c r="R83" s="140">
        <f t="shared" si="2"/>
        <v>0</v>
      </c>
      <c r="S83" s="140">
        <v>0</v>
      </c>
      <c r="T83" s="141">
        <f t="shared" si="3"/>
        <v>0</v>
      </c>
      <c r="AR83" s="142" t="s">
        <v>166</v>
      </c>
      <c r="AT83" s="142" t="s">
        <v>161</v>
      </c>
      <c r="AU83" s="142" t="s">
        <v>72</v>
      </c>
      <c r="AY83" s="16" t="s">
        <v>157</v>
      </c>
      <c r="BE83" s="143">
        <f t="shared" si="4"/>
        <v>0</v>
      </c>
      <c r="BF83" s="143">
        <f t="shared" si="5"/>
        <v>0</v>
      </c>
      <c r="BG83" s="143">
        <f t="shared" si="6"/>
        <v>0</v>
      </c>
      <c r="BH83" s="143">
        <f t="shared" si="7"/>
        <v>0</v>
      </c>
      <c r="BI83" s="143">
        <f t="shared" si="8"/>
        <v>0</v>
      </c>
      <c r="BJ83" s="16" t="s">
        <v>80</v>
      </c>
      <c r="BK83" s="143">
        <f t="shared" si="9"/>
        <v>0</v>
      </c>
      <c r="BL83" s="16" t="s">
        <v>166</v>
      </c>
      <c r="BM83" s="142" t="s">
        <v>183</v>
      </c>
    </row>
    <row r="84" spans="2:65" s="1" customFormat="1" ht="16.5" customHeight="1">
      <c r="B84" s="130"/>
      <c r="C84" s="131" t="s">
        <v>160</v>
      </c>
      <c r="D84" s="131" t="s">
        <v>161</v>
      </c>
      <c r="E84" s="132" t="s">
        <v>1534</v>
      </c>
      <c r="F84" s="133" t="s">
        <v>1535</v>
      </c>
      <c r="G84" s="134" t="s">
        <v>1154</v>
      </c>
      <c r="H84" s="135">
        <v>24</v>
      </c>
      <c r="I84" s="136"/>
      <c r="J84" s="137">
        <f t="shared" si="0"/>
        <v>0</v>
      </c>
      <c r="K84" s="133" t="s">
        <v>3</v>
      </c>
      <c r="L84" s="31"/>
      <c r="M84" s="138" t="s">
        <v>3</v>
      </c>
      <c r="N84" s="139" t="s">
        <v>43</v>
      </c>
      <c r="P84" s="140">
        <f t="shared" si="1"/>
        <v>0</v>
      </c>
      <c r="Q84" s="140">
        <v>0</v>
      </c>
      <c r="R84" s="140">
        <f t="shared" si="2"/>
        <v>0</v>
      </c>
      <c r="S84" s="140">
        <v>0</v>
      </c>
      <c r="T84" s="141">
        <f t="shared" si="3"/>
        <v>0</v>
      </c>
      <c r="AR84" s="142" t="s">
        <v>166</v>
      </c>
      <c r="AT84" s="142" t="s">
        <v>161</v>
      </c>
      <c r="AU84" s="142" t="s">
        <v>72</v>
      </c>
      <c r="AY84" s="16" t="s">
        <v>157</v>
      </c>
      <c r="BE84" s="143">
        <f t="shared" si="4"/>
        <v>0</v>
      </c>
      <c r="BF84" s="143">
        <f t="shared" si="5"/>
        <v>0</v>
      </c>
      <c r="BG84" s="143">
        <f t="shared" si="6"/>
        <v>0</v>
      </c>
      <c r="BH84" s="143">
        <f t="shared" si="7"/>
        <v>0</v>
      </c>
      <c r="BI84" s="143">
        <f t="shared" si="8"/>
        <v>0</v>
      </c>
      <c r="BJ84" s="16" t="s">
        <v>80</v>
      </c>
      <c r="BK84" s="143">
        <f t="shared" si="9"/>
        <v>0</v>
      </c>
      <c r="BL84" s="16" t="s">
        <v>166</v>
      </c>
      <c r="BM84" s="142" t="s">
        <v>126</v>
      </c>
    </row>
    <row r="85" spans="2:65" s="1" customFormat="1" ht="16.5" customHeight="1">
      <c r="B85" s="130"/>
      <c r="C85" s="131" t="s">
        <v>158</v>
      </c>
      <c r="D85" s="131" t="s">
        <v>161</v>
      </c>
      <c r="E85" s="132" t="s">
        <v>1536</v>
      </c>
      <c r="F85" s="133" t="s">
        <v>1537</v>
      </c>
      <c r="G85" s="134" t="s">
        <v>1154</v>
      </c>
      <c r="H85" s="135">
        <v>2</v>
      </c>
      <c r="I85" s="136"/>
      <c r="J85" s="137">
        <f t="shared" si="0"/>
        <v>0</v>
      </c>
      <c r="K85" s="133" t="s">
        <v>3</v>
      </c>
      <c r="L85" s="31"/>
      <c r="M85" s="138" t="s">
        <v>3</v>
      </c>
      <c r="N85" s="139" t="s">
        <v>43</v>
      </c>
      <c r="P85" s="140">
        <f t="shared" si="1"/>
        <v>0</v>
      </c>
      <c r="Q85" s="140">
        <v>0</v>
      </c>
      <c r="R85" s="140">
        <f t="shared" si="2"/>
        <v>0</v>
      </c>
      <c r="S85" s="140">
        <v>0</v>
      </c>
      <c r="T85" s="141">
        <f t="shared" si="3"/>
        <v>0</v>
      </c>
      <c r="AR85" s="142" t="s">
        <v>166</v>
      </c>
      <c r="AT85" s="142" t="s">
        <v>161</v>
      </c>
      <c r="AU85" s="142" t="s">
        <v>72</v>
      </c>
      <c r="AY85" s="16" t="s">
        <v>157</v>
      </c>
      <c r="BE85" s="143">
        <f t="shared" si="4"/>
        <v>0</v>
      </c>
      <c r="BF85" s="143">
        <f t="shared" si="5"/>
        <v>0</v>
      </c>
      <c r="BG85" s="143">
        <f t="shared" si="6"/>
        <v>0</v>
      </c>
      <c r="BH85" s="143">
        <f t="shared" si="7"/>
        <v>0</v>
      </c>
      <c r="BI85" s="143">
        <f t="shared" si="8"/>
        <v>0</v>
      </c>
      <c r="BJ85" s="16" t="s">
        <v>80</v>
      </c>
      <c r="BK85" s="143">
        <f t="shared" si="9"/>
        <v>0</v>
      </c>
      <c r="BL85" s="16" t="s">
        <v>166</v>
      </c>
      <c r="BM85" s="142" t="s">
        <v>9</v>
      </c>
    </row>
    <row r="86" spans="2:65" s="1" customFormat="1" ht="16.5" customHeight="1">
      <c r="B86" s="130"/>
      <c r="C86" s="131" t="s">
        <v>194</v>
      </c>
      <c r="D86" s="131" t="s">
        <v>161</v>
      </c>
      <c r="E86" s="132" t="s">
        <v>1538</v>
      </c>
      <c r="F86" s="133" t="s">
        <v>1539</v>
      </c>
      <c r="G86" s="134" t="s">
        <v>1154</v>
      </c>
      <c r="H86" s="135">
        <v>24</v>
      </c>
      <c r="I86" s="136"/>
      <c r="J86" s="137">
        <f t="shared" si="0"/>
        <v>0</v>
      </c>
      <c r="K86" s="133" t="s">
        <v>3</v>
      </c>
      <c r="L86" s="31"/>
      <c r="M86" s="138" t="s">
        <v>3</v>
      </c>
      <c r="N86" s="139" t="s">
        <v>43</v>
      </c>
      <c r="P86" s="140">
        <f t="shared" si="1"/>
        <v>0</v>
      </c>
      <c r="Q86" s="140">
        <v>0</v>
      </c>
      <c r="R86" s="140">
        <f t="shared" si="2"/>
        <v>0</v>
      </c>
      <c r="S86" s="140">
        <v>0</v>
      </c>
      <c r="T86" s="141">
        <f t="shared" si="3"/>
        <v>0</v>
      </c>
      <c r="AR86" s="142" t="s">
        <v>166</v>
      </c>
      <c r="AT86" s="142" t="s">
        <v>161</v>
      </c>
      <c r="AU86" s="142" t="s">
        <v>72</v>
      </c>
      <c r="AY86" s="16" t="s">
        <v>157</v>
      </c>
      <c r="BE86" s="143">
        <f t="shared" si="4"/>
        <v>0</v>
      </c>
      <c r="BF86" s="143">
        <f t="shared" si="5"/>
        <v>0</v>
      </c>
      <c r="BG86" s="143">
        <f t="shared" si="6"/>
        <v>0</v>
      </c>
      <c r="BH86" s="143">
        <f t="shared" si="7"/>
        <v>0</v>
      </c>
      <c r="BI86" s="143">
        <f t="shared" si="8"/>
        <v>0</v>
      </c>
      <c r="BJ86" s="16" t="s">
        <v>80</v>
      </c>
      <c r="BK86" s="143">
        <f t="shared" si="9"/>
        <v>0</v>
      </c>
      <c r="BL86" s="16" t="s">
        <v>166</v>
      </c>
      <c r="BM86" s="142" t="s">
        <v>338</v>
      </c>
    </row>
    <row r="87" spans="2:65" s="1" customFormat="1" ht="16.5" customHeight="1">
      <c r="B87" s="130"/>
      <c r="C87" s="131" t="s">
        <v>183</v>
      </c>
      <c r="D87" s="131" t="s">
        <v>161</v>
      </c>
      <c r="E87" s="132" t="s">
        <v>1540</v>
      </c>
      <c r="F87" s="133" t="s">
        <v>1541</v>
      </c>
      <c r="G87" s="134" t="s">
        <v>1154</v>
      </c>
      <c r="H87" s="135">
        <v>12</v>
      </c>
      <c r="I87" s="136"/>
      <c r="J87" s="137">
        <f t="shared" si="0"/>
        <v>0</v>
      </c>
      <c r="K87" s="133" t="s">
        <v>3</v>
      </c>
      <c r="L87" s="31"/>
      <c r="M87" s="138" t="s">
        <v>3</v>
      </c>
      <c r="N87" s="139" t="s">
        <v>43</v>
      </c>
      <c r="P87" s="140">
        <f t="shared" si="1"/>
        <v>0</v>
      </c>
      <c r="Q87" s="140">
        <v>0</v>
      </c>
      <c r="R87" s="140">
        <f t="shared" si="2"/>
        <v>0</v>
      </c>
      <c r="S87" s="140">
        <v>0</v>
      </c>
      <c r="T87" s="141">
        <f t="shared" si="3"/>
        <v>0</v>
      </c>
      <c r="AR87" s="142" t="s">
        <v>166</v>
      </c>
      <c r="AT87" s="142" t="s">
        <v>161</v>
      </c>
      <c r="AU87" s="142" t="s">
        <v>72</v>
      </c>
      <c r="AY87" s="16" t="s">
        <v>157</v>
      </c>
      <c r="BE87" s="143">
        <f t="shared" si="4"/>
        <v>0</v>
      </c>
      <c r="BF87" s="143">
        <f t="shared" si="5"/>
        <v>0</v>
      </c>
      <c r="BG87" s="143">
        <f t="shared" si="6"/>
        <v>0</v>
      </c>
      <c r="BH87" s="143">
        <f t="shared" si="7"/>
        <v>0</v>
      </c>
      <c r="BI87" s="143">
        <f t="shared" si="8"/>
        <v>0</v>
      </c>
      <c r="BJ87" s="16" t="s">
        <v>80</v>
      </c>
      <c r="BK87" s="143">
        <f t="shared" si="9"/>
        <v>0</v>
      </c>
      <c r="BL87" s="16" t="s">
        <v>166</v>
      </c>
      <c r="BM87" s="142" t="s">
        <v>247</v>
      </c>
    </row>
    <row r="88" spans="2:65" s="1" customFormat="1" ht="16.5" customHeight="1">
      <c r="B88" s="130"/>
      <c r="C88" s="131" t="s">
        <v>172</v>
      </c>
      <c r="D88" s="131" t="s">
        <v>161</v>
      </c>
      <c r="E88" s="132" t="s">
        <v>1542</v>
      </c>
      <c r="F88" s="133" t="s">
        <v>1543</v>
      </c>
      <c r="G88" s="134" t="s">
        <v>1544</v>
      </c>
      <c r="H88" s="135">
        <v>8</v>
      </c>
      <c r="I88" s="136"/>
      <c r="J88" s="137">
        <f t="shared" si="0"/>
        <v>0</v>
      </c>
      <c r="K88" s="133" t="s">
        <v>3</v>
      </c>
      <c r="L88" s="31"/>
      <c r="M88" s="180" t="s">
        <v>3</v>
      </c>
      <c r="N88" s="181" t="s">
        <v>43</v>
      </c>
      <c r="O88" s="178"/>
      <c r="P88" s="182">
        <f t="shared" si="1"/>
        <v>0</v>
      </c>
      <c r="Q88" s="182">
        <v>0</v>
      </c>
      <c r="R88" s="182">
        <f t="shared" si="2"/>
        <v>0</v>
      </c>
      <c r="S88" s="182">
        <v>0</v>
      </c>
      <c r="T88" s="183">
        <f t="shared" si="3"/>
        <v>0</v>
      </c>
      <c r="AR88" s="142" t="s">
        <v>166</v>
      </c>
      <c r="AT88" s="142" t="s">
        <v>161</v>
      </c>
      <c r="AU88" s="142" t="s">
        <v>72</v>
      </c>
      <c r="AY88" s="16" t="s">
        <v>157</v>
      </c>
      <c r="BE88" s="143">
        <f t="shared" si="4"/>
        <v>0</v>
      </c>
      <c r="BF88" s="143">
        <f t="shared" si="5"/>
        <v>0</v>
      </c>
      <c r="BG88" s="143">
        <f t="shared" si="6"/>
        <v>0</v>
      </c>
      <c r="BH88" s="143">
        <f t="shared" si="7"/>
        <v>0</v>
      </c>
      <c r="BI88" s="143">
        <f t="shared" si="8"/>
        <v>0</v>
      </c>
      <c r="BJ88" s="16" t="s">
        <v>80</v>
      </c>
      <c r="BK88" s="143">
        <f t="shared" si="9"/>
        <v>0</v>
      </c>
      <c r="BL88" s="16" t="s">
        <v>166</v>
      </c>
      <c r="BM88" s="142" t="s">
        <v>360</v>
      </c>
    </row>
    <row r="89" spans="2:65" s="1" customFormat="1" ht="6.95" customHeight="1"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31"/>
    </row>
  </sheetData>
  <autoFilter ref="C78:K88" xr:uid="{00000000-0009-0000-0000-00000B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0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119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s="1" customFormat="1" ht="12" customHeight="1">
      <c r="B8" s="31"/>
      <c r="D8" s="26" t="s">
        <v>130</v>
      </c>
      <c r="L8" s="31"/>
    </row>
    <row r="9" spans="2:46" s="1" customFormat="1" ht="16.5" customHeight="1">
      <c r="B9" s="31"/>
      <c r="E9" s="278" t="s">
        <v>1545</v>
      </c>
      <c r="F9" s="317"/>
      <c r="G9" s="317"/>
      <c r="H9" s="31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15. 5. 2024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8" t="str">
        <f>'Rekapitulace stavby'!E14</f>
        <v>Vyplň údaj</v>
      </c>
      <c r="F18" s="284"/>
      <c r="G18" s="284"/>
      <c r="H18" s="28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26" t="s">
        <v>28</v>
      </c>
      <c r="J24" s="24" t="s">
        <v>3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47.25" customHeight="1">
      <c r="B27" s="90"/>
      <c r="E27" s="289" t="s">
        <v>37</v>
      </c>
      <c r="F27" s="289"/>
      <c r="G27" s="289"/>
      <c r="H27" s="289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38</v>
      </c>
      <c r="J30" s="62">
        <f>ROUND(J79,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1" t="s">
        <v>42</v>
      </c>
      <c r="E33" s="26" t="s">
        <v>43</v>
      </c>
      <c r="F33" s="82">
        <f>ROUND((SUM(BE79:BE101)),  2)</f>
        <v>0</v>
      </c>
      <c r="I33" s="92">
        <v>0.21</v>
      </c>
      <c r="J33" s="82">
        <f>ROUND(((SUM(BE79:BE101))*I33),  2)</f>
        <v>0</v>
      </c>
      <c r="L33" s="31"/>
    </row>
    <row r="34" spans="2:12" s="1" customFormat="1" ht="14.45" customHeight="1">
      <c r="B34" s="31"/>
      <c r="E34" s="26" t="s">
        <v>44</v>
      </c>
      <c r="F34" s="82">
        <f>ROUND((SUM(BF79:BF101)),  2)</f>
        <v>0</v>
      </c>
      <c r="I34" s="92">
        <v>0.12</v>
      </c>
      <c r="J34" s="82">
        <f>ROUND(((SUM(BF79:BF101))*I34),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82">
        <f>ROUND((SUM(BG79:BG101)),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82">
        <f>ROUND((SUM(BH79:BH101)),  2)</f>
        <v>0</v>
      </c>
      <c r="I36" s="92">
        <v>0.12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ROUND((SUM(BI79:BI101)),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3"/>
      <c r="F39" s="53"/>
      <c r="G39" s="95" t="s">
        <v>49</v>
      </c>
      <c r="H39" s="96" t="s">
        <v>50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132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15" t="str">
        <f>E7</f>
        <v>Rekonstrukce venkovního bazénu</v>
      </c>
      <c r="F48" s="316"/>
      <c r="G48" s="316"/>
      <c r="H48" s="316"/>
      <c r="L48" s="31"/>
    </row>
    <row r="49" spans="2:47" s="1" customFormat="1" ht="12" customHeight="1">
      <c r="B49" s="31"/>
      <c r="C49" s="26" t="s">
        <v>130</v>
      </c>
      <c r="L49" s="31"/>
    </row>
    <row r="50" spans="2:47" s="1" customFormat="1" ht="16.5" customHeight="1">
      <c r="B50" s="31"/>
      <c r="E50" s="278" t="str">
        <f>E9</f>
        <v>07 - Vybavení</v>
      </c>
      <c r="F50" s="317"/>
      <c r="G50" s="317"/>
      <c r="H50" s="317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Nový Jičín</v>
      </c>
      <c r="I52" s="26" t="s">
        <v>23</v>
      </c>
      <c r="J52" s="48" t="str">
        <f>IF(J12="","",J12)</f>
        <v>15. 5. 2024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26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>MP Pro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133</v>
      </c>
      <c r="D57" s="93"/>
      <c r="E57" s="93"/>
      <c r="F57" s="93"/>
      <c r="G57" s="93"/>
      <c r="H57" s="93"/>
      <c r="I57" s="93"/>
      <c r="J57" s="100" t="s">
        <v>134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70</v>
      </c>
      <c r="J59" s="62">
        <f>J79</f>
        <v>0</v>
      </c>
      <c r="L59" s="31"/>
      <c r="AU59" s="16" t="s">
        <v>135</v>
      </c>
    </row>
    <row r="60" spans="2:47" s="1" customFormat="1" ht="21.75" customHeight="1">
      <c r="B60" s="31"/>
      <c r="L60" s="31"/>
    </row>
    <row r="61" spans="2:47" s="1" customFormat="1" ht="6.95" customHeight="1"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31"/>
    </row>
    <row r="65" spans="2:65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1"/>
    </row>
    <row r="66" spans="2:65" s="1" customFormat="1" ht="24.95" customHeight="1">
      <c r="B66" s="31"/>
      <c r="C66" s="20" t="s">
        <v>142</v>
      </c>
      <c r="L66" s="31"/>
    </row>
    <row r="67" spans="2:65" s="1" customFormat="1" ht="6.95" customHeight="1">
      <c r="B67" s="31"/>
      <c r="L67" s="31"/>
    </row>
    <row r="68" spans="2:65" s="1" customFormat="1" ht="12" customHeight="1">
      <c r="B68" s="31"/>
      <c r="C68" s="26" t="s">
        <v>17</v>
      </c>
      <c r="L68" s="31"/>
    </row>
    <row r="69" spans="2:65" s="1" customFormat="1" ht="16.5" customHeight="1">
      <c r="B69" s="31"/>
      <c r="E69" s="315" t="str">
        <f>E7</f>
        <v>Rekonstrukce venkovního bazénu</v>
      </c>
      <c r="F69" s="316"/>
      <c r="G69" s="316"/>
      <c r="H69" s="316"/>
      <c r="L69" s="31"/>
    </row>
    <row r="70" spans="2:65" s="1" customFormat="1" ht="12" customHeight="1">
      <c r="B70" s="31"/>
      <c r="C70" s="26" t="s">
        <v>130</v>
      </c>
      <c r="L70" s="31"/>
    </row>
    <row r="71" spans="2:65" s="1" customFormat="1" ht="16.5" customHeight="1">
      <c r="B71" s="31"/>
      <c r="E71" s="278" t="str">
        <f>E9</f>
        <v>07 - Vybavení</v>
      </c>
      <c r="F71" s="317"/>
      <c r="G71" s="317"/>
      <c r="H71" s="317"/>
      <c r="L71" s="31"/>
    </row>
    <row r="72" spans="2:65" s="1" customFormat="1" ht="6.95" customHeight="1">
      <c r="B72" s="31"/>
      <c r="L72" s="31"/>
    </row>
    <row r="73" spans="2:65" s="1" customFormat="1" ht="12" customHeight="1">
      <c r="B73" s="31"/>
      <c r="C73" s="26" t="s">
        <v>21</v>
      </c>
      <c r="F73" s="24" t="str">
        <f>F12</f>
        <v>Nový Jičín</v>
      </c>
      <c r="I73" s="26" t="s">
        <v>23</v>
      </c>
      <c r="J73" s="48" t="str">
        <f>IF(J12="","",J12)</f>
        <v>15. 5. 2024</v>
      </c>
      <c r="L73" s="31"/>
    </row>
    <row r="74" spans="2:65" s="1" customFormat="1" ht="6.95" customHeight="1">
      <c r="B74" s="31"/>
      <c r="L74" s="31"/>
    </row>
    <row r="75" spans="2:65" s="1" customFormat="1" ht="15.2" customHeight="1">
      <c r="B75" s="31"/>
      <c r="C75" s="26" t="s">
        <v>25</v>
      </c>
      <c r="F75" s="24" t="str">
        <f>E15</f>
        <v xml:space="preserve"> </v>
      </c>
      <c r="I75" s="26" t="s">
        <v>31</v>
      </c>
      <c r="J75" s="29" t="str">
        <f>E21</f>
        <v xml:space="preserve"> </v>
      </c>
      <c r="L75" s="31"/>
    </row>
    <row r="76" spans="2:65" s="1" customFormat="1" ht="15.2" customHeight="1">
      <c r="B76" s="31"/>
      <c r="C76" s="26" t="s">
        <v>29</v>
      </c>
      <c r="F76" s="24" t="str">
        <f>IF(E18="","",E18)</f>
        <v>Vyplň údaj</v>
      </c>
      <c r="I76" s="26" t="s">
        <v>33</v>
      </c>
      <c r="J76" s="29" t="str">
        <f>E24</f>
        <v>MP Pro s.r.o.</v>
      </c>
      <c r="L76" s="31"/>
    </row>
    <row r="77" spans="2:65" s="1" customFormat="1" ht="10.35" customHeight="1">
      <c r="B77" s="31"/>
      <c r="L77" s="31"/>
    </row>
    <row r="78" spans="2:65" s="10" customFormat="1" ht="29.25" customHeight="1">
      <c r="B78" s="110"/>
      <c r="C78" s="111" t="s">
        <v>143</v>
      </c>
      <c r="D78" s="112" t="s">
        <v>57</v>
      </c>
      <c r="E78" s="112" t="s">
        <v>53</v>
      </c>
      <c r="F78" s="112" t="s">
        <v>54</v>
      </c>
      <c r="G78" s="112" t="s">
        <v>144</v>
      </c>
      <c r="H78" s="112" t="s">
        <v>145</v>
      </c>
      <c r="I78" s="112" t="s">
        <v>146</v>
      </c>
      <c r="J78" s="112" t="s">
        <v>134</v>
      </c>
      <c r="K78" s="113" t="s">
        <v>147</v>
      </c>
      <c r="L78" s="110"/>
      <c r="M78" s="55" t="s">
        <v>3</v>
      </c>
      <c r="N78" s="56" t="s">
        <v>42</v>
      </c>
      <c r="O78" s="56" t="s">
        <v>148</v>
      </c>
      <c r="P78" s="56" t="s">
        <v>149</v>
      </c>
      <c r="Q78" s="56" t="s">
        <v>150</v>
      </c>
      <c r="R78" s="56" t="s">
        <v>151</v>
      </c>
      <c r="S78" s="56" t="s">
        <v>152</v>
      </c>
      <c r="T78" s="57" t="s">
        <v>153</v>
      </c>
    </row>
    <row r="79" spans="2:65" s="1" customFormat="1" ht="22.9" customHeight="1">
      <c r="B79" s="31"/>
      <c r="C79" s="60" t="s">
        <v>154</v>
      </c>
      <c r="J79" s="114">
        <f>BK79</f>
        <v>0</v>
      </c>
      <c r="L79" s="31"/>
      <c r="M79" s="58"/>
      <c r="N79" s="49"/>
      <c r="O79" s="49"/>
      <c r="P79" s="115">
        <f>SUM(P80:P101)</f>
        <v>0</v>
      </c>
      <c r="Q79" s="49"/>
      <c r="R79" s="115">
        <f>SUM(R80:R101)</f>
        <v>0</v>
      </c>
      <c r="S79" s="49"/>
      <c r="T79" s="116">
        <f>SUM(T80:T101)</f>
        <v>0</v>
      </c>
      <c r="AT79" s="16" t="s">
        <v>71</v>
      </c>
      <c r="AU79" s="16" t="s">
        <v>135</v>
      </c>
      <c r="BK79" s="117">
        <f>SUM(BK80:BK101)</f>
        <v>0</v>
      </c>
    </row>
    <row r="80" spans="2:65" s="1" customFormat="1" ht="21.75" customHeight="1">
      <c r="B80" s="130"/>
      <c r="C80" s="131" t="s">
        <v>80</v>
      </c>
      <c r="D80" s="131" t="s">
        <v>161</v>
      </c>
      <c r="E80" s="132" t="s">
        <v>1437</v>
      </c>
      <c r="F80" s="133" t="s">
        <v>1546</v>
      </c>
      <c r="G80" s="134" t="s">
        <v>495</v>
      </c>
      <c r="H80" s="135">
        <v>15</v>
      </c>
      <c r="I80" s="136"/>
      <c r="J80" s="137">
        <f t="shared" ref="J80:J101" si="0">ROUND(I80*H80,2)</f>
        <v>0</v>
      </c>
      <c r="K80" s="133" t="s">
        <v>3</v>
      </c>
      <c r="L80" s="31"/>
      <c r="M80" s="138" t="s">
        <v>3</v>
      </c>
      <c r="N80" s="139" t="s">
        <v>43</v>
      </c>
      <c r="P80" s="140">
        <f t="shared" ref="P80:P101" si="1">O80*H80</f>
        <v>0</v>
      </c>
      <c r="Q80" s="140">
        <v>0</v>
      </c>
      <c r="R80" s="140">
        <f t="shared" ref="R80:R101" si="2">Q80*H80</f>
        <v>0</v>
      </c>
      <c r="S80" s="140">
        <v>0</v>
      </c>
      <c r="T80" s="141">
        <f t="shared" ref="T80:T101" si="3">S80*H80</f>
        <v>0</v>
      </c>
      <c r="AR80" s="142" t="s">
        <v>166</v>
      </c>
      <c r="AT80" s="142" t="s">
        <v>161</v>
      </c>
      <c r="AU80" s="142" t="s">
        <v>72</v>
      </c>
      <c r="AY80" s="16" t="s">
        <v>157</v>
      </c>
      <c r="BE80" s="143">
        <f t="shared" ref="BE80:BE101" si="4">IF(N80="základní",J80,0)</f>
        <v>0</v>
      </c>
      <c r="BF80" s="143">
        <f t="shared" ref="BF80:BF101" si="5">IF(N80="snížená",J80,0)</f>
        <v>0</v>
      </c>
      <c r="BG80" s="143">
        <f t="shared" ref="BG80:BG101" si="6">IF(N80="zákl. přenesená",J80,0)</f>
        <v>0</v>
      </c>
      <c r="BH80" s="143">
        <f t="shared" ref="BH80:BH101" si="7">IF(N80="sníž. přenesená",J80,0)</f>
        <v>0</v>
      </c>
      <c r="BI80" s="143">
        <f t="shared" ref="BI80:BI101" si="8">IF(N80="nulová",J80,0)</f>
        <v>0</v>
      </c>
      <c r="BJ80" s="16" t="s">
        <v>80</v>
      </c>
      <c r="BK80" s="143">
        <f t="shared" ref="BK80:BK101" si="9">ROUND(I80*H80,2)</f>
        <v>0</v>
      </c>
      <c r="BL80" s="16" t="s">
        <v>166</v>
      </c>
      <c r="BM80" s="142" t="s">
        <v>82</v>
      </c>
    </row>
    <row r="81" spans="2:65" s="1" customFormat="1" ht="24.2" customHeight="1">
      <c r="B81" s="130"/>
      <c r="C81" s="131" t="s">
        <v>82</v>
      </c>
      <c r="D81" s="131" t="s">
        <v>161</v>
      </c>
      <c r="E81" s="132" t="s">
        <v>1443</v>
      </c>
      <c r="F81" s="133" t="s">
        <v>1547</v>
      </c>
      <c r="G81" s="134" t="s">
        <v>495</v>
      </c>
      <c r="H81" s="135">
        <v>13</v>
      </c>
      <c r="I81" s="136"/>
      <c r="J81" s="137">
        <f t="shared" si="0"/>
        <v>0</v>
      </c>
      <c r="K81" s="133" t="s">
        <v>3</v>
      </c>
      <c r="L81" s="31"/>
      <c r="M81" s="138" t="s">
        <v>3</v>
      </c>
      <c r="N81" s="139" t="s">
        <v>43</v>
      </c>
      <c r="P81" s="140">
        <f t="shared" si="1"/>
        <v>0</v>
      </c>
      <c r="Q81" s="140">
        <v>0</v>
      </c>
      <c r="R81" s="140">
        <f t="shared" si="2"/>
        <v>0</v>
      </c>
      <c r="S81" s="140">
        <v>0</v>
      </c>
      <c r="T81" s="141">
        <f t="shared" si="3"/>
        <v>0</v>
      </c>
      <c r="AR81" s="142" t="s">
        <v>166</v>
      </c>
      <c r="AT81" s="142" t="s">
        <v>161</v>
      </c>
      <c r="AU81" s="142" t="s">
        <v>72</v>
      </c>
      <c r="AY81" s="16" t="s">
        <v>157</v>
      </c>
      <c r="BE81" s="143">
        <f t="shared" si="4"/>
        <v>0</v>
      </c>
      <c r="BF81" s="143">
        <f t="shared" si="5"/>
        <v>0</v>
      </c>
      <c r="BG81" s="143">
        <f t="shared" si="6"/>
        <v>0</v>
      </c>
      <c r="BH81" s="143">
        <f t="shared" si="7"/>
        <v>0</v>
      </c>
      <c r="BI81" s="143">
        <f t="shared" si="8"/>
        <v>0</v>
      </c>
      <c r="BJ81" s="16" t="s">
        <v>80</v>
      </c>
      <c r="BK81" s="143">
        <f t="shared" si="9"/>
        <v>0</v>
      </c>
      <c r="BL81" s="16" t="s">
        <v>166</v>
      </c>
      <c r="BM81" s="142" t="s">
        <v>166</v>
      </c>
    </row>
    <row r="82" spans="2:65" s="1" customFormat="1" ht="21.75" customHeight="1">
      <c r="B82" s="130"/>
      <c r="C82" s="131" t="s">
        <v>174</v>
      </c>
      <c r="D82" s="131" t="s">
        <v>161</v>
      </c>
      <c r="E82" s="132" t="s">
        <v>1449</v>
      </c>
      <c r="F82" s="133" t="s">
        <v>1548</v>
      </c>
      <c r="G82" s="134" t="s">
        <v>495</v>
      </c>
      <c r="H82" s="135">
        <v>8</v>
      </c>
      <c r="I82" s="136"/>
      <c r="J82" s="137">
        <f t="shared" si="0"/>
        <v>0</v>
      </c>
      <c r="K82" s="133" t="s">
        <v>3</v>
      </c>
      <c r="L82" s="31"/>
      <c r="M82" s="138" t="s">
        <v>3</v>
      </c>
      <c r="N82" s="139" t="s">
        <v>43</v>
      </c>
      <c r="P82" s="140">
        <f t="shared" si="1"/>
        <v>0</v>
      </c>
      <c r="Q82" s="140">
        <v>0</v>
      </c>
      <c r="R82" s="140">
        <f t="shared" si="2"/>
        <v>0</v>
      </c>
      <c r="S82" s="140">
        <v>0</v>
      </c>
      <c r="T82" s="141">
        <f t="shared" si="3"/>
        <v>0</v>
      </c>
      <c r="AR82" s="142" t="s">
        <v>166</v>
      </c>
      <c r="AT82" s="142" t="s">
        <v>161</v>
      </c>
      <c r="AU82" s="142" t="s">
        <v>72</v>
      </c>
      <c r="AY82" s="16" t="s">
        <v>157</v>
      </c>
      <c r="BE82" s="143">
        <f t="shared" si="4"/>
        <v>0</v>
      </c>
      <c r="BF82" s="143">
        <f t="shared" si="5"/>
        <v>0</v>
      </c>
      <c r="BG82" s="143">
        <f t="shared" si="6"/>
        <v>0</v>
      </c>
      <c r="BH82" s="143">
        <f t="shared" si="7"/>
        <v>0</v>
      </c>
      <c r="BI82" s="143">
        <f t="shared" si="8"/>
        <v>0</v>
      </c>
      <c r="BJ82" s="16" t="s">
        <v>80</v>
      </c>
      <c r="BK82" s="143">
        <f t="shared" si="9"/>
        <v>0</v>
      </c>
      <c r="BL82" s="16" t="s">
        <v>166</v>
      </c>
      <c r="BM82" s="142" t="s">
        <v>158</v>
      </c>
    </row>
    <row r="83" spans="2:65" s="1" customFormat="1" ht="16.5" customHeight="1">
      <c r="B83" s="130"/>
      <c r="C83" s="131" t="s">
        <v>166</v>
      </c>
      <c r="D83" s="131" t="s">
        <v>161</v>
      </c>
      <c r="E83" s="132" t="s">
        <v>1455</v>
      </c>
      <c r="F83" s="133" t="s">
        <v>1549</v>
      </c>
      <c r="G83" s="134" t="s">
        <v>495</v>
      </c>
      <c r="H83" s="135">
        <v>1</v>
      </c>
      <c r="I83" s="136"/>
      <c r="J83" s="137">
        <f t="shared" si="0"/>
        <v>0</v>
      </c>
      <c r="K83" s="133" t="s">
        <v>3</v>
      </c>
      <c r="L83" s="31"/>
      <c r="M83" s="138" t="s">
        <v>3</v>
      </c>
      <c r="N83" s="139" t="s">
        <v>43</v>
      </c>
      <c r="P83" s="140">
        <f t="shared" si="1"/>
        <v>0</v>
      </c>
      <c r="Q83" s="140">
        <v>0</v>
      </c>
      <c r="R83" s="140">
        <f t="shared" si="2"/>
        <v>0</v>
      </c>
      <c r="S83" s="140">
        <v>0</v>
      </c>
      <c r="T83" s="141">
        <f t="shared" si="3"/>
        <v>0</v>
      </c>
      <c r="AR83" s="142" t="s">
        <v>166</v>
      </c>
      <c r="AT83" s="142" t="s">
        <v>161</v>
      </c>
      <c r="AU83" s="142" t="s">
        <v>72</v>
      </c>
      <c r="AY83" s="16" t="s">
        <v>157</v>
      </c>
      <c r="BE83" s="143">
        <f t="shared" si="4"/>
        <v>0</v>
      </c>
      <c r="BF83" s="143">
        <f t="shared" si="5"/>
        <v>0</v>
      </c>
      <c r="BG83" s="143">
        <f t="shared" si="6"/>
        <v>0</v>
      </c>
      <c r="BH83" s="143">
        <f t="shared" si="7"/>
        <v>0</v>
      </c>
      <c r="BI83" s="143">
        <f t="shared" si="8"/>
        <v>0</v>
      </c>
      <c r="BJ83" s="16" t="s">
        <v>80</v>
      </c>
      <c r="BK83" s="143">
        <f t="shared" si="9"/>
        <v>0</v>
      </c>
      <c r="BL83" s="16" t="s">
        <v>166</v>
      </c>
      <c r="BM83" s="142" t="s">
        <v>183</v>
      </c>
    </row>
    <row r="84" spans="2:65" s="1" customFormat="1" ht="16.5" customHeight="1">
      <c r="B84" s="130"/>
      <c r="C84" s="131" t="s">
        <v>160</v>
      </c>
      <c r="D84" s="131" t="s">
        <v>161</v>
      </c>
      <c r="E84" s="132" t="s">
        <v>1550</v>
      </c>
      <c r="F84" s="133" t="s">
        <v>1551</v>
      </c>
      <c r="G84" s="134" t="s">
        <v>495</v>
      </c>
      <c r="H84" s="135">
        <v>13</v>
      </c>
      <c r="I84" s="136"/>
      <c r="J84" s="137">
        <f t="shared" si="0"/>
        <v>0</v>
      </c>
      <c r="K84" s="133" t="s">
        <v>3</v>
      </c>
      <c r="L84" s="31"/>
      <c r="M84" s="138" t="s">
        <v>3</v>
      </c>
      <c r="N84" s="139" t="s">
        <v>43</v>
      </c>
      <c r="P84" s="140">
        <f t="shared" si="1"/>
        <v>0</v>
      </c>
      <c r="Q84" s="140">
        <v>0</v>
      </c>
      <c r="R84" s="140">
        <f t="shared" si="2"/>
        <v>0</v>
      </c>
      <c r="S84" s="140">
        <v>0</v>
      </c>
      <c r="T84" s="141">
        <f t="shared" si="3"/>
        <v>0</v>
      </c>
      <c r="AR84" s="142" t="s">
        <v>166</v>
      </c>
      <c r="AT84" s="142" t="s">
        <v>161</v>
      </c>
      <c r="AU84" s="142" t="s">
        <v>72</v>
      </c>
      <c r="AY84" s="16" t="s">
        <v>157</v>
      </c>
      <c r="BE84" s="143">
        <f t="shared" si="4"/>
        <v>0</v>
      </c>
      <c r="BF84" s="143">
        <f t="shared" si="5"/>
        <v>0</v>
      </c>
      <c r="BG84" s="143">
        <f t="shared" si="6"/>
        <v>0</v>
      </c>
      <c r="BH84" s="143">
        <f t="shared" si="7"/>
        <v>0</v>
      </c>
      <c r="BI84" s="143">
        <f t="shared" si="8"/>
        <v>0</v>
      </c>
      <c r="BJ84" s="16" t="s">
        <v>80</v>
      </c>
      <c r="BK84" s="143">
        <f t="shared" si="9"/>
        <v>0</v>
      </c>
      <c r="BL84" s="16" t="s">
        <v>166</v>
      </c>
      <c r="BM84" s="142" t="s">
        <v>1552</v>
      </c>
    </row>
    <row r="85" spans="2:65" s="1" customFormat="1" ht="16.5" customHeight="1">
      <c r="B85" s="130"/>
      <c r="C85" s="131" t="s">
        <v>158</v>
      </c>
      <c r="D85" s="131" t="s">
        <v>161</v>
      </c>
      <c r="E85" s="132" t="s">
        <v>1461</v>
      </c>
      <c r="F85" s="133" t="s">
        <v>1553</v>
      </c>
      <c r="G85" s="134" t="s">
        <v>495</v>
      </c>
      <c r="H85" s="135">
        <v>1</v>
      </c>
      <c r="I85" s="136"/>
      <c r="J85" s="137">
        <f t="shared" si="0"/>
        <v>0</v>
      </c>
      <c r="K85" s="133" t="s">
        <v>3</v>
      </c>
      <c r="L85" s="31"/>
      <c r="M85" s="138" t="s">
        <v>3</v>
      </c>
      <c r="N85" s="139" t="s">
        <v>43</v>
      </c>
      <c r="P85" s="140">
        <f t="shared" si="1"/>
        <v>0</v>
      </c>
      <c r="Q85" s="140">
        <v>0</v>
      </c>
      <c r="R85" s="140">
        <f t="shared" si="2"/>
        <v>0</v>
      </c>
      <c r="S85" s="140">
        <v>0</v>
      </c>
      <c r="T85" s="141">
        <f t="shared" si="3"/>
        <v>0</v>
      </c>
      <c r="AR85" s="142" t="s">
        <v>166</v>
      </c>
      <c r="AT85" s="142" t="s">
        <v>161</v>
      </c>
      <c r="AU85" s="142" t="s">
        <v>72</v>
      </c>
      <c r="AY85" s="16" t="s">
        <v>157</v>
      </c>
      <c r="BE85" s="143">
        <f t="shared" si="4"/>
        <v>0</v>
      </c>
      <c r="BF85" s="143">
        <f t="shared" si="5"/>
        <v>0</v>
      </c>
      <c r="BG85" s="143">
        <f t="shared" si="6"/>
        <v>0</v>
      </c>
      <c r="BH85" s="143">
        <f t="shared" si="7"/>
        <v>0</v>
      </c>
      <c r="BI85" s="143">
        <f t="shared" si="8"/>
        <v>0</v>
      </c>
      <c r="BJ85" s="16" t="s">
        <v>80</v>
      </c>
      <c r="BK85" s="143">
        <f t="shared" si="9"/>
        <v>0</v>
      </c>
      <c r="BL85" s="16" t="s">
        <v>166</v>
      </c>
      <c r="BM85" s="142" t="s">
        <v>126</v>
      </c>
    </row>
    <row r="86" spans="2:65" s="1" customFormat="1" ht="16.5" customHeight="1">
      <c r="B86" s="130"/>
      <c r="C86" s="131" t="s">
        <v>194</v>
      </c>
      <c r="D86" s="131" t="s">
        <v>161</v>
      </c>
      <c r="E86" s="132" t="s">
        <v>1467</v>
      </c>
      <c r="F86" s="133" t="s">
        <v>1554</v>
      </c>
      <c r="G86" s="134" t="s">
        <v>495</v>
      </c>
      <c r="H86" s="135">
        <v>1</v>
      </c>
      <c r="I86" s="136"/>
      <c r="J86" s="137">
        <f t="shared" si="0"/>
        <v>0</v>
      </c>
      <c r="K86" s="133" t="s">
        <v>3</v>
      </c>
      <c r="L86" s="31"/>
      <c r="M86" s="138" t="s">
        <v>3</v>
      </c>
      <c r="N86" s="139" t="s">
        <v>43</v>
      </c>
      <c r="P86" s="140">
        <f t="shared" si="1"/>
        <v>0</v>
      </c>
      <c r="Q86" s="140">
        <v>0</v>
      </c>
      <c r="R86" s="140">
        <f t="shared" si="2"/>
        <v>0</v>
      </c>
      <c r="S86" s="140">
        <v>0</v>
      </c>
      <c r="T86" s="141">
        <f t="shared" si="3"/>
        <v>0</v>
      </c>
      <c r="AR86" s="142" t="s">
        <v>166</v>
      </c>
      <c r="AT86" s="142" t="s">
        <v>161</v>
      </c>
      <c r="AU86" s="142" t="s">
        <v>72</v>
      </c>
      <c r="AY86" s="16" t="s">
        <v>157</v>
      </c>
      <c r="BE86" s="143">
        <f t="shared" si="4"/>
        <v>0</v>
      </c>
      <c r="BF86" s="143">
        <f t="shared" si="5"/>
        <v>0</v>
      </c>
      <c r="BG86" s="143">
        <f t="shared" si="6"/>
        <v>0</v>
      </c>
      <c r="BH86" s="143">
        <f t="shared" si="7"/>
        <v>0</v>
      </c>
      <c r="BI86" s="143">
        <f t="shared" si="8"/>
        <v>0</v>
      </c>
      <c r="BJ86" s="16" t="s">
        <v>80</v>
      </c>
      <c r="BK86" s="143">
        <f t="shared" si="9"/>
        <v>0</v>
      </c>
      <c r="BL86" s="16" t="s">
        <v>166</v>
      </c>
      <c r="BM86" s="142" t="s">
        <v>9</v>
      </c>
    </row>
    <row r="87" spans="2:65" s="1" customFormat="1" ht="16.5" customHeight="1">
      <c r="B87" s="130"/>
      <c r="C87" s="131" t="s">
        <v>183</v>
      </c>
      <c r="D87" s="131" t="s">
        <v>161</v>
      </c>
      <c r="E87" s="132" t="s">
        <v>1473</v>
      </c>
      <c r="F87" s="133" t="s">
        <v>1555</v>
      </c>
      <c r="G87" s="134" t="s">
        <v>495</v>
      </c>
      <c r="H87" s="135">
        <v>1</v>
      </c>
      <c r="I87" s="136"/>
      <c r="J87" s="137">
        <f t="shared" si="0"/>
        <v>0</v>
      </c>
      <c r="K87" s="133" t="s">
        <v>3</v>
      </c>
      <c r="L87" s="31"/>
      <c r="M87" s="138" t="s">
        <v>3</v>
      </c>
      <c r="N87" s="139" t="s">
        <v>43</v>
      </c>
      <c r="P87" s="140">
        <f t="shared" si="1"/>
        <v>0</v>
      </c>
      <c r="Q87" s="140">
        <v>0</v>
      </c>
      <c r="R87" s="140">
        <f t="shared" si="2"/>
        <v>0</v>
      </c>
      <c r="S87" s="140">
        <v>0</v>
      </c>
      <c r="T87" s="141">
        <f t="shared" si="3"/>
        <v>0</v>
      </c>
      <c r="AR87" s="142" t="s">
        <v>166</v>
      </c>
      <c r="AT87" s="142" t="s">
        <v>161</v>
      </c>
      <c r="AU87" s="142" t="s">
        <v>72</v>
      </c>
      <c r="AY87" s="16" t="s">
        <v>157</v>
      </c>
      <c r="BE87" s="143">
        <f t="shared" si="4"/>
        <v>0</v>
      </c>
      <c r="BF87" s="143">
        <f t="shared" si="5"/>
        <v>0</v>
      </c>
      <c r="BG87" s="143">
        <f t="shared" si="6"/>
        <v>0</v>
      </c>
      <c r="BH87" s="143">
        <f t="shared" si="7"/>
        <v>0</v>
      </c>
      <c r="BI87" s="143">
        <f t="shared" si="8"/>
        <v>0</v>
      </c>
      <c r="BJ87" s="16" t="s">
        <v>80</v>
      </c>
      <c r="BK87" s="143">
        <f t="shared" si="9"/>
        <v>0</v>
      </c>
      <c r="BL87" s="16" t="s">
        <v>166</v>
      </c>
      <c r="BM87" s="142" t="s">
        <v>338</v>
      </c>
    </row>
    <row r="88" spans="2:65" s="1" customFormat="1" ht="16.5" customHeight="1">
      <c r="B88" s="130"/>
      <c r="C88" s="131" t="s">
        <v>172</v>
      </c>
      <c r="D88" s="131" t="s">
        <v>161</v>
      </c>
      <c r="E88" s="132" t="s">
        <v>1479</v>
      </c>
      <c r="F88" s="133" t="s">
        <v>1556</v>
      </c>
      <c r="G88" s="134" t="s">
        <v>495</v>
      </c>
      <c r="H88" s="135">
        <v>1</v>
      </c>
      <c r="I88" s="136"/>
      <c r="J88" s="137">
        <f t="shared" si="0"/>
        <v>0</v>
      </c>
      <c r="K88" s="133" t="s">
        <v>3</v>
      </c>
      <c r="L88" s="31"/>
      <c r="M88" s="138" t="s">
        <v>3</v>
      </c>
      <c r="N88" s="139" t="s">
        <v>43</v>
      </c>
      <c r="P88" s="140">
        <f t="shared" si="1"/>
        <v>0</v>
      </c>
      <c r="Q88" s="140">
        <v>0</v>
      </c>
      <c r="R88" s="140">
        <f t="shared" si="2"/>
        <v>0</v>
      </c>
      <c r="S88" s="140">
        <v>0</v>
      </c>
      <c r="T88" s="141">
        <f t="shared" si="3"/>
        <v>0</v>
      </c>
      <c r="AR88" s="142" t="s">
        <v>166</v>
      </c>
      <c r="AT88" s="142" t="s">
        <v>161</v>
      </c>
      <c r="AU88" s="142" t="s">
        <v>72</v>
      </c>
      <c r="AY88" s="16" t="s">
        <v>157</v>
      </c>
      <c r="BE88" s="143">
        <f t="shared" si="4"/>
        <v>0</v>
      </c>
      <c r="BF88" s="143">
        <f t="shared" si="5"/>
        <v>0</v>
      </c>
      <c r="BG88" s="143">
        <f t="shared" si="6"/>
        <v>0</v>
      </c>
      <c r="BH88" s="143">
        <f t="shared" si="7"/>
        <v>0</v>
      </c>
      <c r="BI88" s="143">
        <f t="shared" si="8"/>
        <v>0</v>
      </c>
      <c r="BJ88" s="16" t="s">
        <v>80</v>
      </c>
      <c r="BK88" s="143">
        <f t="shared" si="9"/>
        <v>0</v>
      </c>
      <c r="BL88" s="16" t="s">
        <v>166</v>
      </c>
      <c r="BM88" s="142" t="s">
        <v>247</v>
      </c>
    </row>
    <row r="89" spans="2:65" s="1" customFormat="1" ht="16.5" customHeight="1">
      <c r="B89" s="130"/>
      <c r="C89" s="131" t="s">
        <v>126</v>
      </c>
      <c r="D89" s="131" t="s">
        <v>161</v>
      </c>
      <c r="E89" s="132" t="s">
        <v>1485</v>
      </c>
      <c r="F89" s="133" t="s">
        <v>1557</v>
      </c>
      <c r="G89" s="134" t="s">
        <v>495</v>
      </c>
      <c r="H89" s="135">
        <v>1</v>
      </c>
      <c r="I89" s="136"/>
      <c r="J89" s="137">
        <f t="shared" si="0"/>
        <v>0</v>
      </c>
      <c r="K89" s="133" t="s">
        <v>3</v>
      </c>
      <c r="L89" s="31"/>
      <c r="M89" s="138" t="s">
        <v>3</v>
      </c>
      <c r="N89" s="139" t="s">
        <v>43</v>
      </c>
      <c r="P89" s="140">
        <f t="shared" si="1"/>
        <v>0</v>
      </c>
      <c r="Q89" s="140">
        <v>0</v>
      </c>
      <c r="R89" s="140">
        <f t="shared" si="2"/>
        <v>0</v>
      </c>
      <c r="S89" s="140">
        <v>0</v>
      </c>
      <c r="T89" s="141">
        <f t="shared" si="3"/>
        <v>0</v>
      </c>
      <c r="AR89" s="142" t="s">
        <v>166</v>
      </c>
      <c r="AT89" s="142" t="s">
        <v>161</v>
      </c>
      <c r="AU89" s="142" t="s">
        <v>72</v>
      </c>
      <c r="AY89" s="16" t="s">
        <v>157</v>
      </c>
      <c r="BE89" s="143">
        <f t="shared" si="4"/>
        <v>0</v>
      </c>
      <c r="BF89" s="143">
        <f t="shared" si="5"/>
        <v>0</v>
      </c>
      <c r="BG89" s="143">
        <f t="shared" si="6"/>
        <v>0</v>
      </c>
      <c r="BH89" s="143">
        <f t="shared" si="7"/>
        <v>0</v>
      </c>
      <c r="BI89" s="143">
        <f t="shared" si="8"/>
        <v>0</v>
      </c>
      <c r="BJ89" s="16" t="s">
        <v>80</v>
      </c>
      <c r="BK89" s="143">
        <f t="shared" si="9"/>
        <v>0</v>
      </c>
      <c r="BL89" s="16" t="s">
        <v>166</v>
      </c>
      <c r="BM89" s="142" t="s">
        <v>360</v>
      </c>
    </row>
    <row r="90" spans="2:65" s="1" customFormat="1" ht="16.5" customHeight="1">
      <c r="B90" s="130"/>
      <c r="C90" s="131" t="s">
        <v>231</v>
      </c>
      <c r="D90" s="131" t="s">
        <v>161</v>
      </c>
      <c r="E90" s="132" t="s">
        <v>1488</v>
      </c>
      <c r="F90" s="133" t="s">
        <v>1558</v>
      </c>
      <c r="G90" s="134" t="s">
        <v>495</v>
      </c>
      <c r="H90" s="135">
        <v>1</v>
      </c>
      <c r="I90" s="136"/>
      <c r="J90" s="137">
        <f t="shared" si="0"/>
        <v>0</v>
      </c>
      <c r="K90" s="133" t="s">
        <v>3</v>
      </c>
      <c r="L90" s="31"/>
      <c r="M90" s="138" t="s">
        <v>3</v>
      </c>
      <c r="N90" s="139" t="s">
        <v>43</v>
      </c>
      <c r="P90" s="140">
        <f t="shared" si="1"/>
        <v>0</v>
      </c>
      <c r="Q90" s="140">
        <v>0</v>
      </c>
      <c r="R90" s="140">
        <f t="shared" si="2"/>
        <v>0</v>
      </c>
      <c r="S90" s="140">
        <v>0</v>
      </c>
      <c r="T90" s="141">
        <f t="shared" si="3"/>
        <v>0</v>
      </c>
      <c r="AR90" s="142" t="s">
        <v>166</v>
      </c>
      <c r="AT90" s="142" t="s">
        <v>161</v>
      </c>
      <c r="AU90" s="142" t="s">
        <v>72</v>
      </c>
      <c r="AY90" s="16" t="s">
        <v>157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6" t="s">
        <v>80</v>
      </c>
      <c r="BK90" s="143">
        <f t="shared" si="9"/>
        <v>0</v>
      </c>
      <c r="BL90" s="16" t="s">
        <v>166</v>
      </c>
      <c r="BM90" s="142" t="s">
        <v>373</v>
      </c>
    </row>
    <row r="91" spans="2:65" s="1" customFormat="1" ht="33" customHeight="1">
      <c r="B91" s="130"/>
      <c r="C91" s="131" t="s">
        <v>9</v>
      </c>
      <c r="D91" s="131" t="s">
        <v>161</v>
      </c>
      <c r="E91" s="132" t="s">
        <v>1559</v>
      </c>
      <c r="F91" s="133" t="s">
        <v>1560</v>
      </c>
      <c r="G91" s="134" t="s">
        <v>495</v>
      </c>
      <c r="H91" s="135">
        <v>223</v>
      </c>
      <c r="I91" s="136"/>
      <c r="J91" s="137">
        <f t="shared" si="0"/>
        <v>0</v>
      </c>
      <c r="K91" s="133" t="s">
        <v>3</v>
      </c>
      <c r="L91" s="31"/>
      <c r="M91" s="138" t="s">
        <v>3</v>
      </c>
      <c r="N91" s="139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166</v>
      </c>
      <c r="AT91" s="142" t="s">
        <v>161</v>
      </c>
      <c r="AU91" s="142" t="s">
        <v>72</v>
      </c>
      <c r="AY91" s="16" t="s">
        <v>157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6" t="s">
        <v>80</v>
      </c>
      <c r="BK91" s="143">
        <f t="shared" si="9"/>
        <v>0</v>
      </c>
      <c r="BL91" s="16" t="s">
        <v>166</v>
      </c>
      <c r="BM91" s="142" t="s">
        <v>383</v>
      </c>
    </row>
    <row r="92" spans="2:65" s="1" customFormat="1" ht="16.5" customHeight="1">
      <c r="B92" s="130"/>
      <c r="C92" s="131" t="s">
        <v>210</v>
      </c>
      <c r="D92" s="131" t="s">
        <v>161</v>
      </c>
      <c r="E92" s="132" t="s">
        <v>1561</v>
      </c>
      <c r="F92" s="133" t="s">
        <v>1562</v>
      </c>
      <c r="G92" s="134" t="s">
        <v>495</v>
      </c>
      <c r="H92" s="135">
        <v>2</v>
      </c>
      <c r="I92" s="136"/>
      <c r="J92" s="137">
        <f t="shared" si="0"/>
        <v>0</v>
      </c>
      <c r="K92" s="133" t="s">
        <v>3</v>
      </c>
      <c r="L92" s="31"/>
      <c r="M92" s="138" t="s">
        <v>3</v>
      </c>
      <c r="N92" s="139" t="s">
        <v>43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166</v>
      </c>
      <c r="AT92" s="142" t="s">
        <v>161</v>
      </c>
      <c r="AU92" s="142" t="s">
        <v>72</v>
      </c>
      <c r="AY92" s="16" t="s">
        <v>157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6" t="s">
        <v>80</v>
      </c>
      <c r="BK92" s="143">
        <f t="shared" si="9"/>
        <v>0</v>
      </c>
      <c r="BL92" s="16" t="s">
        <v>166</v>
      </c>
      <c r="BM92" s="142" t="s">
        <v>395</v>
      </c>
    </row>
    <row r="93" spans="2:65" s="1" customFormat="1" ht="24.2" customHeight="1">
      <c r="B93" s="130"/>
      <c r="C93" s="131" t="s">
        <v>338</v>
      </c>
      <c r="D93" s="131" t="s">
        <v>161</v>
      </c>
      <c r="E93" s="132" t="s">
        <v>1563</v>
      </c>
      <c r="F93" s="133" t="s">
        <v>1564</v>
      </c>
      <c r="G93" s="134" t="s">
        <v>495</v>
      </c>
      <c r="H93" s="135">
        <v>2</v>
      </c>
      <c r="I93" s="136"/>
      <c r="J93" s="137">
        <f t="shared" si="0"/>
        <v>0</v>
      </c>
      <c r="K93" s="133" t="s">
        <v>3</v>
      </c>
      <c r="L93" s="31"/>
      <c r="M93" s="138" t="s">
        <v>3</v>
      </c>
      <c r="N93" s="139" t="s">
        <v>43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166</v>
      </c>
      <c r="AT93" s="142" t="s">
        <v>161</v>
      </c>
      <c r="AU93" s="142" t="s">
        <v>72</v>
      </c>
      <c r="AY93" s="16" t="s">
        <v>157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6" t="s">
        <v>80</v>
      </c>
      <c r="BK93" s="143">
        <f t="shared" si="9"/>
        <v>0</v>
      </c>
      <c r="BL93" s="16" t="s">
        <v>166</v>
      </c>
      <c r="BM93" s="142" t="s">
        <v>406</v>
      </c>
    </row>
    <row r="94" spans="2:65" s="1" customFormat="1" ht="24.2" customHeight="1">
      <c r="B94" s="130"/>
      <c r="C94" s="131" t="s">
        <v>344</v>
      </c>
      <c r="D94" s="131" t="s">
        <v>161</v>
      </c>
      <c r="E94" s="132" t="s">
        <v>1565</v>
      </c>
      <c r="F94" s="133" t="s">
        <v>1566</v>
      </c>
      <c r="G94" s="134" t="s">
        <v>495</v>
      </c>
      <c r="H94" s="135">
        <v>1</v>
      </c>
      <c r="I94" s="136"/>
      <c r="J94" s="137">
        <f t="shared" si="0"/>
        <v>0</v>
      </c>
      <c r="K94" s="133" t="s">
        <v>3</v>
      </c>
      <c r="L94" s="31"/>
      <c r="M94" s="138" t="s">
        <v>3</v>
      </c>
      <c r="N94" s="139" t="s">
        <v>43</v>
      </c>
      <c r="P94" s="140">
        <f t="shared" si="1"/>
        <v>0</v>
      </c>
      <c r="Q94" s="140">
        <v>0</v>
      </c>
      <c r="R94" s="140">
        <f t="shared" si="2"/>
        <v>0</v>
      </c>
      <c r="S94" s="140">
        <v>0</v>
      </c>
      <c r="T94" s="141">
        <f t="shared" si="3"/>
        <v>0</v>
      </c>
      <c r="AR94" s="142" t="s">
        <v>166</v>
      </c>
      <c r="AT94" s="142" t="s">
        <v>161</v>
      </c>
      <c r="AU94" s="142" t="s">
        <v>72</v>
      </c>
      <c r="AY94" s="16" t="s">
        <v>157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6" t="s">
        <v>80</v>
      </c>
      <c r="BK94" s="143">
        <f t="shared" si="9"/>
        <v>0</v>
      </c>
      <c r="BL94" s="16" t="s">
        <v>166</v>
      </c>
      <c r="BM94" s="142" t="s">
        <v>418</v>
      </c>
    </row>
    <row r="95" spans="2:65" s="1" customFormat="1" ht="24.2" customHeight="1">
      <c r="B95" s="130"/>
      <c r="C95" s="131" t="s">
        <v>247</v>
      </c>
      <c r="D95" s="131" t="s">
        <v>161</v>
      </c>
      <c r="E95" s="132" t="s">
        <v>1567</v>
      </c>
      <c r="F95" s="133" t="s">
        <v>1568</v>
      </c>
      <c r="G95" s="134" t="s">
        <v>495</v>
      </c>
      <c r="H95" s="135">
        <v>2</v>
      </c>
      <c r="I95" s="136"/>
      <c r="J95" s="137">
        <f t="shared" si="0"/>
        <v>0</v>
      </c>
      <c r="K95" s="133" t="s">
        <v>3</v>
      </c>
      <c r="L95" s="31"/>
      <c r="M95" s="138" t="s">
        <v>3</v>
      </c>
      <c r="N95" s="139" t="s">
        <v>43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166</v>
      </c>
      <c r="AT95" s="142" t="s">
        <v>161</v>
      </c>
      <c r="AU95" s="142" t="s">
        <v>72</v>
      </c>
      <c r="AY95" s="16" t="s">
        <v>157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6" t="s">
        <v>80</v>
      </c>
      <c r="BK95" s="143">
        <f t="shared" si="9"/>
        <v>0</v>
      </c>
      <c r="BL95" s="16" t="s">
        <v>166</v>
      </c>
      <c r="BM95" s="142" t="s">
        <v>431</v>
      </c>
    </row>
    <row r="96" spans="2:65" s="1" customFormat="1" ht="16.5" customHeight="1">
      <c r="B96" s="130"/>
      <c r="C96" s="131" t="s">
        <v>354</v>
      </c>
      <c r="D96" s="131" t="s">
        <v>161</v>
      </c>
      <c r="E96" s="132" t="s">
        <v>1569</v>
      </c>
      <c r="F96" s="133" t="s">
        <v>1570</v>
      </c>
      <c r="G96" s="134" t="s">
        <v>495</v>
      </c>
      <c r="H96" s="135">
        <v>12</v>
      </c>
      <c r="I96" s="136"/>
      <c r="J96" s="137">
        <f t="shared" si="0"/>
        <v>0</v>
      </c>
      <c r="K96" s="133" t="s">
        <v>3</v>
      </c>
      <c r="L96" s="31"/>
      <c r="M96" s="138" t="s">
        <v>3</v>
      </c>
      <c r="N96" s="139" t="s">
        <v>43</v>
      </c>
      <c r="P96" s="140">
        <f t="shared" si="1"/>
        <v>0</v>
      </c>
      <c r="Q96" s="140">
        <v>0</v>
      </c>
      <c r="R96" s="140">
        <f t="shared" si="2"/>
        <v>0</v>
      </c>
      <c r="S96" s="140">
        <v>0</v>
      </c>
      <c r="T96" s="141">
        <f t="shared" si="3"/>
        <v>0</v>
      </c>
      <c r="AR96" s="142" t="s">
        <v>166</v>
      </c>
      <c r="AT96" s="142" t="s">
        <v>161</v>
      </c>
      <c r="AU96" s="142" t="s">
        <v>72</v>
      </c>
      <c r="AY96" s="16" t="s">
        <v>157</v>
      </c>
      <c r="BE96" s="143">
        <f t="shared" si="4"/>
        <v>0</v>
      </c>
      <c r="BF96" s="143">
        <f t="shared" si="5"/>
        <v>0</v>
      </c>
      <c r="BG96" s="143">
        <f t="shared" si="6"/>
        <v>0</v>
      </c>
      <c r="BH96" s="143">
        <f t="shared" si="7"/>
        <v>0</v>
      </c>
      <c r="BI96" s="143">
        <f t="shared" si="8"/>
        <v>0</v>
      </c>
      <c r="BJ96" s="16" t="s">
        <v>80</v>
      </c>
      <c r="BK96" s="143">
        <f t="shared" si="9"/>
        <v>0</v>
      </c>
      <c r="BL96" s="16" t="s">
        <v>166</v>
      </c>
      <c r="BM96" s="142" t="s">
        <v>442</v>
      </c>
    </row>
    <row r="97" spans="2:65" s="1" customFormat="1" ht="16.5" customHeight="1">
      <c r="B97" s="130"/>
      <c r="C97" s="131" t="s">
        <v>360</v>
      </c>
      <c r="D97" s="131" t="s">
        <v>161</v>
      </c>
      <c r="E97" s="132" t="s">
        <v>1571</v>
      </c>
      <c r="F97" s="133" t="s">
        <v>1572</v>
      </c>
      <c r="G97" s="134" t="s">
        <v>495</v>
      </c>
      <c r="H97" s="135">
        <v>5</v>
      </c>
      <c r="I97" s="136"/>
      <c r="J97" s="137">
        <f t="shared" si="0"/>
        <v>0</v>
      </c>
      <c r="K97" s="133" t="s">
        <v>3</v>
      </c>
      <c r="L97" s="31"/>
      <c r="M97" s="138" t="s">
        <v>3</v>
      </c>
      <c r="N97" s="139" t="s">
        <v>43</v>
      </c>
      <c r="P97" s="140">
        <f t="shared" si="1"/>
        <v>0</v>
      </c>
      <c r="Q97" s="140">
        <v>0</v>
      </c>
      <c r="R97" s="140">
        <f t="shared" si="2"/>
        <v>0</v>
      </c>
      <c r="S97" s="140">
        <v>0</v>
      </c>
      <c r="T97" s="141">
        <f t="shared" si="3"/>
        <v>0</v>
      </c>
      <c r="AR97" s="142" t="s">
        <v>166</v>
      </c>
      <c r="AT97" s="142" t="s">
        <v>161</v>
      </c>
      <c r="AU97" s="142" t="s">
        <v>72</v>
      </c>
      <c r="AY97" s="16" t="s">
        <v>157</v>
      </c>
      <c r="BE97" s="143">
        <f t="shared" si="4"/>
        <v>0</v>
      </c>
      <c r="BF97" s="143">
        <f t="shared" si="5"/>
        <v>0</v>
      </c>
      <c r="BG97" s="143">
        <f t="shared" si="6"/>
        <v>0</v>
      </c>
      <c r="BH97" s="143">
        <f t="shared" si="7"/>
        <v>0</v>
      </c>
      <c r="BI97" s="143">
        <f t="shared" si="8"/>
        <v>0</v>
      </c>
      <c r="BJ97" s="16" t="s">
        <v>80</v>
      </c>
      <c r="BK97" s="143">
        <f t="shared" si="9"/>
        <v>0</v>
      </c>
      <c r="BL97" s="16" t="s">
        <v>166</v>
      </c>
      <c r="BM97" s="142" t="s">
        <v>455</v>
      </c>
    </row>
    <row r="98" spans="2:65" s="1" customFormat="1" ht="16.5" customHeight="1">
      <c r="B98" s="130"/>
      <c r="C98" s="131" t="s">
        <v>367</v>
      </c>
      <c r="D98" s="131" t="s">
        <v>161</v>
      </c>
      <c r="E98" s="132" t="s">
        <v>1573</v>
      </c>
      <c r="F98" s="133" t="s">
        <v>1574</v>
      </c>
      <c r="G98" s="134" t="s">
        <v>495</v>
      </c>
      <c r="H98" s="135">
        <v>1</v>
      </c>
      <c r="I98" s="136"/>
      <c r="J98" s="137">
        <f t="shared" si="0"/>
        <v>0</v>
      </c>
      <c r="K98" s="133" t="s">
        <v>3</v>
      </c>
      <c r="L98" s="31"/>
      <c r="M98" s="138" t="s">
        <v>3</v>
      </c>
      <c r="N98" s="139" t="s">
        <v>43</v>
      </c>
      <c r="P98" s="140">
        <f t="shared" si="1"/>
        <v>0</v>
      </c>
      <c r="Q98" s="140">
        <v>0</v>
      </c>
      <c r="R98" s="140">
        <f t="shared" si="2"/>
        <v>0</v>
      </c>
      <c r="S98" s="140">
        <v>0</v>
      </c>
      <c r="T98" s="141">
        <f t="shared" si="3"/>
        <v>0</v>
      </c>
      <c r="AR98" s="142" t="s">
        <v>166</v>
      </c>
      <c r="AT98" s="142" t="s">
        <v>161</v>
      </c>
      <c r="AU98" s="142" t="s">
        <v>72</v>
      </c>
      <c r="AY98" s="16" t="s">
        <v>157</v>
      </c>
      <c r="BE98" s="143">
        <f t="shared" si="4"/>
        <v>0</v>
      </c>
      <c r="BF98" s="143">
        <f t="shared" si="5"/>
        <v>0</v>
      </c>
      <c r="BG98" s="143">
        <f t="shared" si="6"/>
        <v>0</v>
      </c>
      <c r="BH98" s="143">
        <f t="shared" si="7"/>
        <v>0</v>
      </c>
      <c r="BI98" s="143">
        <f t="shared" si="8"/>
        <v>0</v>
      </c>
      <c r="BJ98" s="16" t="s">
        <v>80</v>
      </c>
      <c r="BK98" s="143">
        <f t="shared" si="9"/>
        <v>0</v>
      </c>
      <c r="BL98" s="16" t="s">
        <v>166</v>
      </c>
      <c r="BM98" s="142" t="s">
        <v>468</v>
      </c>
    </row>
    <row r="99" spans="2:65" s="1" customFormat="1" ht="24.2" customHeight="1">
      <c r="B99" s="130"/>
      <c r="C99" s="131" t="s">
        <v>373</v>
      </c>
      <c r="D99" s="131" t="s">
        <v>161</v>
      </c>
      <c r="E99" s="132" t="s">
        <v>1575</v>
      </c>
      <c r="F99" s="133" t="s">
        <v>1576</v>
      </c>
      <c r="G99" s="134" t="s">
        <v>495</v>
      </c>
      <c r="H99" s="135">
        <v>2</v>
      </c>
      <c r="I99" s="136"/>
      <c r="J99" s="137">
        <f t="shared" si="0"/>
        <v>0</v>
      </c>
      <c r="K99" s="133" t="s">
        <v>3</v>
      </c>
      <c r="L99" s="31"/>
      <c r="M99" s="138" t="s">
        <v>3</v>
      </c>
      <c r="N99" s="139" t="s">
        <v>43</v>
      </c>
      <c r="P99" s="140">
        <f t="shared" si="1"/>
        <v>0</v>
      </c>
      <c r="Q99" s="140">
        <v>0</v>
      </c>
      <c r="R99" s="140">
        <f t="shared" si="2"/>
        <v>0</v>
      </c>
      <c r="S99" s="140">
        <v>0</v>
      </c>
      <c r="T99" s="141">
        <f t="shared" si="3"/>
        <v>0</v>
      </c>
      <c r="AR99" s="142" t="s">
        <v>166</v>
      </c>
      <c r="AT99" s="142" t="s">
        <v>161</v>
      </c>
      <c r="AU99" s="142" t="s">
        <v>72</v>
      </c>
      <c r="AY99" s="16" t="s">
        <v>157</v>
      </c>
      <c r="BE99" s="143">
        <f t="shared" si="4"/>
        <v>0</v>
      </c>
      <c r="BF99" s="143">
        <f t="shared" si="5"/>
        <v>0</v>
      </c>
      <c r="BG99" s="143">
        <f t="shared" si="6"/>
        <v>0</v>
      </c>
      <c r="BH99" s="143">
        <f t="shared" si="7"/>
        <v>0</v>
      </c>
      <c r="BI99" s="143">
        <f t="shared" si="8"/>
        <v>0</v>
      </c>
      <c r="BJ99" s="16" t="s">
        <v>80</v>
      </c>
      <c r="BK99" s="143">
        <f t="shared" si="9"/>
        <v>0</v>
      </c>
      <c r="BL99" s="16" t="s">
        <v>166</v>
      </c>
      <c r="BM99" s="142" t="s">
        <v>480</v>
      </c>
    </row>
    <row r="100" spans="2:65" s="1" customFormat="1" ht="21.75" customHeight="1">
      <c r="B100" s="130"/>
      <c r="C100" s="131" t="s">
        <v>8</v>
      </c>
      <c r="D100" s="131" t="s">
        <v>161</v>
      </c>
      <c r="E100" s="132" t="s">
        <v>1577</v>
      </c>
      <c r="F100" s="133" t="s">
        <v>1578</v>
      </c>
      <c r="G100" s="134" t="s">
        <v>495</v>
      </c>
      <c r="H100" s="135">
        <v>2</v>
      </c>
      <c r="I100" s="136"/>
      <c r="J100" s="137">
        <f t="shared" si="0"/>
        <v>0</v>
      </c>
      <c r="K100" s="133" t="s">
        <v>3</v>
      </c>
      <c r="L100" s="31"/>
      <c r="M100" s="138" t="s">
        <v>3</v>
      </c>
      <c r="N100" s="139" t="s">
        <v>43</v>
      </c>
      <c r="P100" s="140">
        <f t="shared" si="1"/>
        <v>0</v>
      </c>
      <c r="Q100" s="140">
        <v>0</v>
      </c>
      <c r="R100" s="140">
        <f t="shared" si="2"/>
        <v>0</v>
      </c>
      <c r="S100" s="140">
        <v>0</v>
      </c>
      <c r="T100" s="141">
        <f t="shared" si="3"/>
        <v>0</v>
      </c>
      <c r="AR100" s="142" t="s">
        <v>166</v>
      </c>
      <c r="AT100" s="142" t="s">
        <v>161</v>
      </c>
      <c r="AU100" s="142" t="s">
        <v>72</v>
      </c>
      <c r="AY100" s="16" t="s">
        <v>157</v>
      </c>
      <c r="BE100" s="143">
        <f t="shared" si="4"/>
        <v>0</v>
      </c>
      <c r="BF100" s="143">
        <f t="shared" si="5"/>
        <v>0</v>
      </c>
      <c r="BG100" s="143">
        <f t="shared" si="6"/>
        <v>0</v>
      </c>
      <c r="BH100" s="143">
        <f t="shared" si="7"/>
        <v>0</v>
      </c>
      <c r="BI100" s="143">
        <f t="shared" si="8"/>
        <v>0</v>
      </c>
      <c r="BJ100" s="16" t="s">
        <v>80</v>
      </c>
      <c r="BK100" s="143">
        <f t="shared" si="9"/>
        <v>0</v>
      </c>
      <c r="BL100" s="16" t="s">
        <v>166</v>
      </c>
      <c r="BM100" s="142" t="s">
        <v>492</v>
      </c>
    </row>
    <row r="101" spans="2:65" s="1" customFormat="1" ht="24.2" customHeight="1">
      <c r="B101" s="130"/>
      <c r="C101" s="131" t="s">
        <v>383</v>
      </c>
      <c r="D101" s="131" t="s">
        <v>161</v>
      </c>
      <c r="E101" s="132" t="s">
        <v>1579</v>
      </c>
      <c r="F101" s="133" t="s">
        <v>1580</v>
      </c>
      <c r="G101" s="134" t="s">
        <v>495</v>
      </c>
      <c r="H101" s="135">
        <v>1</v>
      </c>
      <c r="I101" s="136"/>
      <c r="J101" s="137">
        <f t="shared" si="0"/>
        <v>0</v>
      </c>
      <c r="K101" s="133" t="s">
        <v>3</v>
      </c>
      <c r="L101" s="31"/>
      <c r="M101" s="180" t="s">
        <v>3</v>
      </c>
      <c r="N101" s="181" t="s">
        <v>43</v>
      </c>
      <c r="O101" s="178"/>
      <c r="P101" s="182">
        <f t="shared" si="1"/>
        <v>0</v>
      </c>
      <c r="Q101" s="182">
        <v>0</v>
      </c>
      <c r="R101" s="182">
        <f t="shared" si="2"/>
        <v>0</v>
      </c>
      <c r="S101" s="182">
        <v>0</v>
      </c>
      <c r="T101" s="183">
        <f t="shared" si="3"/>
        <v>0</v>
      </c>
      <c r="AR101" s="142" t="s">
        <v>166</v>
      </c>
      <c r="AT101" s="142" t="s">
        <v>161</v>
      </c>
      <c r="AU101" s="142" t="s">
        <v>72</v>
      </c>
      <c r="AY101" s="16" t="s">
        <v>157</v>
      </c>
      <c r="BE101" s="143">
        <f t="shared" si="4"/>
        <v>0</v>
      </c>
      <c r="BF101" s="143">
        <f t="shared" si="5"/>
        <v>0</v>
      </c>
      <c r="BG101" s="143">
        <f t="shared" si="6"/>
        <v>0</v>
      </c>
      <c r="BH101" s="143">
        <f t="shared" si="7"/>
        <v>0</v>
      </c>
      <c r="BI101" s="143">
        <f t="shared" si="8"/>
        <v>0</v>
      </c>
      <c r="BJ101" s="16" t="s">
        <v>80</v>
      </c>
      <c r="BK101" s="143">
        <f t="shared" si="9"/>
        <v>0</v>
      </c>
      <c r="BL101" s="16" t="s">
        <v>166</v>
      </c>
      <c r="BM101" s="142" t="s">
        <v>503</v>
      </c>
    </row>
    <row r="102" spans="2:65" s="1" customFormat="1" ht="6.95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31"/>
    </row>
  </sheetData>
  <autoFilter ref="C78:K101" xr:uid="{00000000-0009-0000-0000-00000C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8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122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s="1" customFormat="1" ht="12" customHeight="1">
      <c r="B8" s="31"/>
      <c r="D8" s="26" t="s">
        <v>130</v>
      </c>
      <c r="L8" s="31"/>
    </row>
    <row r="9" spans="2:46" s="1" customFormat="1" ht="16.5" customHeight="1">
      <c r="B9" s="31"/>
      <c r="E9" s="278" t="s">
        <v>1581</v>
      </c>
      <c r="F9" s="317"/>
      <c r="G9" s="317"/>
      <c r="H9" s="31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15. 5. 2024</v>
      </c>
      <c r="L12" s="31"/>
    </row>
    <row r="13" spans="2:46" s="1" customFormat="1" ht="21.75" customHeight="1">
      <c r="B13" s="31"/>
      <c r="D13" s="23" t="s">
        <v>1582</v>
      </c>
      <c r="F13" s="184" t="s">
        <v>1583</v>
      </c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8" t="str">
        <f>'Rekapitulace stavby'!E14</f>
        <v>Vyplň údaj</v>
      </c>
      <c r="F18" s="284"/>
      <c r="G18" s="284"/>
      <c r="H18" s="28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26" t="s">
        <v>28</v>
      </c>
      <c r="J24" s="24" t="s">
        <v>3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47.25" customHeight="1">
      <c r="B27" s="90"/>
      <c r="E27" s="289" t="s">
        <v>37</v>
      </c>
      <c r="F27" s="289"/>
      <c r="G27" s="289"/>
      <c r="H27" s="289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38</v>
      </c>
      <c r="J30" s="62">
        <f>ROUND(J86,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1" t="s">
        <v>42</v>
      </c>
      <c r="E33" s="26" t="s">
        <v>43</v>
      </c>
      <c r="F33" s="82">
        <f>ROUND((SUM(BE86:BE185)),  2)</f>
        <v>0</v>
      </c>
      <c r="I33" s="92">
        <v>0.21</v>
      </c>
      <c r="J33" s="82">
        <f>ROUND(((SUM(BE86:BE185))*I33),  2)</f>
        <v>0</v>
      </c>
      <c r="L33" s="31"/>
    </row>
    <row r="34" spans="2:12" s="1" customFormat="1" ht="14.45" customHeight="1">
      <c r="B34" s="31"/>
      <c r="E34" s="26" t="s">
        <v>44</v>
      </c>
      <c r="F34" s="82">
        <f>ROUND((SUM(BF86:BF185)),  2)</f>
        <v>0</v>
      </c>
      <c r="I34" s="92">
        <v>0.12</v>
      </c>
      <c r="J34" s="82">
        <f>ROUND(((SUM(BF86:BF185))*I34),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82">
        <f>ROUND((SUM(BG86:BG185)),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82">
        <f>ROUND((SUM(BH86:BH185)),  2)</f>
        <v>0</v>
      </c>
      <c r="I36" s="92">
        <v>0.12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ROUND((SUM(BI86:BI185)),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3"/>
      <c r="F39" s="53"/>
      <c r="G39" s="95" t="s">
        <v>49</v>
      </c>
      <c r="H39" s="96" t="s">
        <v>50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132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15" t="str">
        <f>E7</f>
        <v>Rekonstrukce venkovního bazénu</v>
      </c>
      <c r="F48" s="316"/>
      <c r="G48" s="316"/>
      <c r="H48" s="316"/>
      <c r="L48" s="31"/>
    </row>
    <row r="49" spans="2:47" s="1" customFormat="1" ht="12" customHeight="1">
      <c r="B49" s="31"/>
      <c r="C49" s="26" t="s">
        <v>130</v>
      </c>
      <c r="L49" s="31"/>
    </row>
    <row r="50" spans="2:47" s="1" customFormat="1" ht="16.5" customHeight="1">
      <c r="B50" s="31"/>
      <c r="E50" s="278" t="str">
        <f>E9</f>
        <v>08 - Elektro</v>
      </c>
      <c r="F50" s="317"/>
      <c r="G50" s="317"/>
      <c r="H50" s="317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Nový Jičín</v>
      </c>
      <c r="I52" s="26" t="s">
        <v>23</v>
      </c>
      <c r="J52" s="48" t="str">
        <f>IF(J12="","",J12)</f>
        <v>15. 5. 2024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26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>MP Pro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133</v>
      </c>
      <c r="D57" s="93"/>
      <c r="E57" s="93"/>
      <c r="F57" s="93"/>
      <c r="G57" s="93"/>
      <c r="H57" s="93"/>
      <c r="I57" s="93"/>
      <c r="J57" s="100" t="s">
        <v>134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70</v>
      </c>
      <c r="J59" s="62">
        <f>J86</f>
        <v>0</v>
      </c>
      <c r="L59" s="31"/>
      <c r="AU59" s="16" t="s">
        <v>135</v>
      </c>
    </row>
    <row r="60" spans="2:47" s="8" customFormat="1" ht="24.95" customHeight="1">
      <c r="B60" s="102"/>
      <c r="D60" s="103" t="s">
        <v>140</v>
      </c>
      <c r="E60" s="104"/>
      <c r="F60" s="104"/>
      <c r="G60" s="104"/>
      <c r="H60" s="104"/>
      <c r="I60" s="104"/>
      <c r="J60" s="105">
        <f>J87</f>
        <v>0</v>
      </c>
      <c r="L60" s="102"/>
    </row>
    <row r="61" spans="2:47" s="9" customFormat="1" ht="19.899999999999999" customHeight="1">
      <c r="B61" s="106"/>
      <c r="D61" s="107" t="s">
        <v>1584</v>
      </c>
      <c r="E61" s="108"/>
      <c r="F61" s="108"/>
      <c r="G61" s="108"/>
      <c r="H61" s="108"/>
      <c r="I61" s="108"/>
      <c r="J61" s="109">
        <f>J88</f>
        <v>0</v>
      </c>
      <c r="L61" s="106"/>
    </row>
    <row r="62" spans="2:47" s="9" customFormat="1" ht="19.899999999999999" customHeight="1">
      <c r="B62" s="106"/>
      <c r="D62" s="107" t="s">
        <v>1585</v>
      </c>
      <c r="E62" s="108"/>
      <c r="F62" s="108"/>
      <c r="G62" s="108"/>
      <c r="H62" s="108"/>
      <c r="I62" s="108"/>
      <c r="J62" s="109">
        <f>J152</f>
        <v>0</v>
      </c>
      <c r="L62" s="106"/>
    </row>
    <row r="63" spans="2:47" s="8" customFormat="1" ht="24.95" customHeight="1">
      <c r="B63" s="102"/>
      <c r="D63" s="103" t="s">
        <v>263</v>
      </c>
      <c r="E63" s="104"/>
      <c r="F63" s="104"/>
      <c r="G63" s="104"/>
      <c r="H63" s="104"/>
      <c r="I63" s="104"/>
      <c r="J63" s="105">
        <f>J159</f>
        <v>0</v>
      </c>
      <c r="L63" s="102"/>
    </row>
    <row r="64" spans="2:47" s="9" customFormat="1" ht="19.899999999999999" customHeight="1">
      <c r="B64" s="106"/>
      <c r="D64" s="107" t="s">
        <v>264</v>
      </c>
      <c r="E64" s="108"/>
      <c r="F64" s="108"/>
      <c r="G64" s="108"/>
      <c r="H64" s="108"/>
      <c r="I64" s="108"/>
      <c r="J64" s="109">
        <f>J160</f>
        <v>0</v>
      </c>
      <c r="L64" s="106"/>
    </row>
    <row r="65" spans="2:12" s="9" customFormat="1" ht="19.899999999999999" customHeight="1">
      <c r="B65" s="106"/>
      <c r="D65" s="107" t="s">
        <v>1586</v>
      </c>
      <c r="E65" s="108"/>
      <c r="F65" s="108"/>
      <c r="G65" s="108"/>
      <c r="H65" s="108"/>
      <c r="I65" s="108"/>
      <c r="J65" s="109">
        <f>J169</f>
        <v>0</v>
      </c>
      <c r="L65" s="106"/>
    </row>
    <row r="66" spans="2:12" s="9" customFormat="1" ht="19.899999999999999" customHeight="1">
      <c r="B66" s="106"/>
      <c r="D66" s="107" t="s">
        <v>1587</v>
      </c>
      <c r="E66" s="108"/>
      <c r="F66" s="108"/>
      <c r="G66" s="108"/>
      <c r="H66" s="108"/>
      <c r="I66" s="108"/>
      <c r="J66" s="109">
        <f>J177</f>
        <v>0</v>
      </c>
      <c r="L66" s="106"/>
    </row>
    <row r="67" spans="2:12" s="1" customFormat="1" ht="21.75" customHeight="1">
      <c r="B67" s="31"/>
      <c r="L67" s="31"/>
    </row>
    <row r="68" spans="2:12" s="1" customFormat="1" ht="6.95" customHeight="1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31"/>
    </row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1"/>
    </row>
    <row r="73" spans="2:12" s="1" customFormat="1" ht="24.95" customHeight="1">
      <c r="B73" s="31"/>
      <c r="C73" s="20" t="s">
        <v>142</v>
      </c>
      <c r="L73" s="31"/>
    </row>
    <row r="74" spans="2:12" s="1" customFormat="1" ht="6.95" customHeight="1">
      <c r="B74" s="31"/>
      <c r="L74" s="31"/>
    </row>
    <row r="75" spans="2:12" s="1" customFormat="1" ht="12" customHeight="1">
      <c r="B75" s="31"/>
      <c r="C75" s="26" t="s">
        <v>17</v>
      </c>
      <c r="L75" s="31"/>
    </row>
    <row r="76" spans="2:12" s="1" customFormat="1" ht="16.5" customHeight="1">
      <c r="B76" s="31"/>
      <c r="E76" s="315" t="str">
        <f>E7</f>
        <v>Rekonstrukce venkovního bazénu</v>
      </c>
      <c r="F76" s="316"/>
      <c r="G76" s="316"/>
      <c r="H76" s="316"/>
      <c r="L76" s="31"/>
    </row>
    <row r="77" spans="2:12" s="1" customFormat="1" ht="12" customHeight="1">
      <c r="B77" s="31"/>
      <c r="C77" s="26" t="s">
        <v>130</v>
      </c>
      <c r="L77" s="31"/>
    </row>
    <row r="78" spans="2:12" s="1" customFormat="1" ht="16.5" customHeight="1">
      <c r="B78" s="31"/>
      <c r="E78" s="278" t="str">
        <f>E9</f>
        <v>08 - Elektro</v>
      </c>
      <c r="F78" s="317"/>
      <c r="G78" s="317"/>
      <c r="H78" s="317"/>
      <c r="L78" s="31"/>
    </row>
    <row r="79" spans="2:12" s="1" customFormat="1" ht="6.95" customHeight="1">
      <c r="B79" s="31"/>
      <c r="L79" s="31"/>
    </row>
    <row r="80" spans="2:12" s="1" customFormat="1" ht="12" customHeight="1">
      <c r="B80" s="31"/>
      <c r="C80" s="26" t="s">
        <v>21</v>
      </c>
      <c r="F80" s="24" t="str">
        <f>F12</f>
        <v>Nový Jičín</v>
      </c>
      <c r="I80" s="26" t="s">
        <v>23</v>
      </c>
      <c r="J80" s="48" t="str">
        <f>IF(J12="","",J12)</f>
        <v>15. 5. 2024</v>
      </c>
      <c r="L80" s="31"/>
    </row>
    <row r="81" spans="2:65" s="1" customFormat="1" ht="6.95" customHeight="1">
      <c r="B81" s="31"/>
      <c r="L81" s="31"/>
    </row>
    <row r="82" spans="2:65" s="1" customFormat="1" ht="15.2" customHeight="1">
      <c r="B82" s="31"/>
      <c r="C82" s="26" t="s">
        <v>25</v>
      </c>
      <c r="F82" s="24" t="str">
        <f>E15</f>
        <v xml:space="preserve"> </v>
      </c>
      <c r="I82" s="26" t="s">
        <v>31</v>
      </c>
      <c r="J82" s="29" t="str">
        <f>E21</f>
        <v xml:space="preserve"> </v>
      </c>
      <c r="L82" s="31"/>
    </row>
    <row r="83" spans="2:65" s="1" customFormat="1" ht="15.2" customHeight="1">
      <c r="B83" s="31"/>
      <c r="C83" s="26" t="s">
        <v>29</v>
      </c>
      <c r="F83" s="24" t="str">
        <f>IF(E18="","",E18)</f>
        <v>Vyplň údaj</v>
      </c>
      <c r="I83" s="26" t="s">
        <v>33</v>
      </c>
      <c r="J83" s="29" t="str">
        <f>E24</f>
        <v>MP Pro s.r.o.</v>
      </c>
      <c r="L83" s="31"/>
    </row>
    <row r="84" spans="2:65" s="1" customFormat="1" ht="10.35" customHeight="1">
      <c r="B84" s="31"/>
      <c r="L84" s="31"/>
    </row>
    <row r="85" spans="2:65" s="10" customFormat="1" ht="29.25" customHeight="1">
      <c r="B85" s="110"/>
      <c r="C85" s="111" t="s">
        <v>143</v>
      </c>
      <c r="D85" s="112" t="s">
        <v>57</v>
      </c>
      <c r="E85" s="112" t="s">
        <v>53</v>
      </c>
      <c r="F85" s="112" t="s">
        <v>54</v>
      </c>
      <c r="G85" s="112" t="s">
        <v>144</v>
      </c>
      <c r="H85" s="112" t="s">
        <v>145</v>
      </c>
      <c r="I85" s="112" t="s">
        <v>146</v>
      </c>
      <c r="J85" s="112" t="s">
        <v>134</v>
      </c>
      <c r="K85" s="113" t="s">
        <v>147</v>
      </c>
      <c r="L85" s="110"/>
      <c r="M85" s="55" t="s">
        <v>3</v>
      </c>
      <c r="N85" s="56" t="s">
        <v>42</v>
      </c>
      <c r="O85" s="56" t="s">
        <v>148</v>
      </c>
      <c r="P85" s="56" t="s">
        <v>149</v>
      </c>
      <c r="Q85" s="56" t="s">
        <v>150</v>
      </c>
      <c r="R85" s="56" t="s">
        <v>151</v>
      </c>
      <c r="S85" s="56" t="s">
        <v>152</v>
      </c>
      <c r="T85" s="57" t="s">
        <v>153</v>
      </c>
    </row>
    <row r="86" spans="2:65" s="1" customFormat="1" ht="22.9" customHeight="1">
      <c r="B86" s="31"/>
      <c r="C86" s="60" t="s">
        <v>154</v>
      </c>
      <c r="J86" s="114">
        <f>BK86</f>
        <v>0</v>
      </c>
      <c r="L86" s="31"/>
      <c r="M86" s="58"/>
      <c r="N86" s="49"/>
      <c r="O86" s="49"/>
      <c r="P86" s="115">
        <f>P87+P159</f>
        <v>0</v>
      </c>
      <c r="Q86" s="49"/>
      <c r="R86" s="115">
        <f>R87+R159</f>
        <v>1.7158555600000001</v>
      </c>
      <c r="S86" s="49"/>
      <c r="T86" s="116">
        <f>T87+T159</f>
        <v>0</v>
      </c>
      <c r="AT86" s="16" t="s">
        <v>71</v>
      </c>
      <c r="AU86" s="16" t="s">
        <v>135</v>
      </c>
      <c r="BK86" s="117">
        <f>BK87+BK159</f>
        <v>0</v>
      </c>
    </row>
    <row r="87" spans="2:65" s="11" customFormat="1" ht="25.9" customHeight="1">
      <c r="B87" s="118"/>
      <c r="D87" s="119" t="s">
        <v>71</v>
      </c>
      <c r="E87" s="120" t="s">
        <v>241</v>
      </c>
      <c r="F87" s="120" t="s">
        <v>242</v>
      </c>
      <c r="I87" s="121"/>
      <c r="J87" s="122">
        <f>BK87</f>
        <v>0</v>
      </c>
      <c r="L87" s="118"/>
      <c r="M87" s="123"/>
      <c r="P87" s="124">
        <f>P88+P152</f>
        <v>0</v>
      </c>
      <c r="R87" s="124">
        <f>R88+R152</f>
        <v>1.50313556</v>
      </c>
      <c r="T87" s="125">
        <f>T88+T152</f>
        <v>0</v>
      </c>
      <c r="AR87" s="119" t="s">
        <v>82</v>
      </c>
      <c r="AT87" s="126" t="s">
        <v>71</v>
      </c>
      <c r="AU87" s="126" t="s">
        <v>72</v>
      </c>
      <c r="AY87" s="119" t="s">
        <v>157</v>
      </c>
      <c r="BK87" s="127">
        <f>BK88+BK152</f>
        <v>0</v>
      </c>
    </row>
    <row r="88" spans="2:65" s="11" customFormat="1" ht="22.9" customHeight="1">
      <c r="B88" s="118"/>
      <c r="D88" s="119" t="s">
        <v>71</v>
      </c>
      <c r="E88" s="128" t="s">
        <v>1588</v>
      </c>
      <c r="F88" s="128" t="s">
        <v>1589</v>
      </c>
      <c r="I88" s="121"/>
      <c r="J88" s="129">
        <f>BK88</f>
        <v>0</v>
      </c>
      <c r="L88" s="118"/>
      <c r="M88" s="123"/>
      <c r="P88" s="124">
        <f>SUM(P89:P151)</f>
        <v>0</v>
      </c>
      <c r="R88" s="124">
        <f>SUM(R89:R151)</f>
        <v>1.1872855599999999</v>
      </c>
      <c r="T88" s="125">
        <f>SUM(T89:T151)</f>
        <v>0</v>
      </c>
      <c r="AR88" s="119" t="s">
        <v>82</v>
      </c>
      <c r="AT88" s="126" t="s">
        <v>71</v>
      </c>
      <c r="AU88" s="126" t="s">
        <v>80</v>
      </c>
      <c r="AY88" s="119" t="s">
        <v>157</v>
      </c>
      <c r="BK88" s="127">
        <f>SUM(BK89:BK151)</f>
        <v>0</v>
      </c>
    </row>
    <row r="89" spans="2:65" s="1" customFormat="1" ht="16.5" customHeight="1">
      <c r="B89" s="130"/>
      <c r="C89" s="131" t="s">
        <v>344</v>
      </c>
      <c r="D89" s="131" t="s">
        <v>161</v>
      </c>
      <c r="E89" s="132" t="s">
        <v>1590</v>
      </c>
      <c r="F89" s="133" t="s">
        <v>1591</v>
      </c>
      <c r="G89" s="134" t="s">
        <v>164</v>
      </c>
      <c r="H89" s="135">
        <v>660</v>
      </c>
      <c r="I89" s="136"/>
      <c r="J89" s="137">
        <f t="shared" ref="J89:J98" si="0">ROUND(I89*H89,2)</f>
        <v>0</v>
      </c>
      <c r="K89" s="133" t="s">
        <v>3</v>
      </c>
      <c r="L89" s="31"/>
      <c r="M89" s="138" t="s">
        <v>3</v>
      </c>
      <c r="N89" s="139" t="s">
        <v>43</v>
      </c>
      <c r="P89" s="140">
        <f t="shared" ref="P89:P98" si="1">O89*H89</f>
        <v>0</v>
      </c>
      <c r="Q89" s="140">
        <v>0</v>
      </c>
      <c r="R89" s="140">
        <f t="shared" ref="R89:R98" si="2">Q89*H89</f>
        <v>0</v>
      </c>
      <c r="S89" s="140">
        <v>0</v>
      </c>
      <c r="T89" s="141">
        <f t="shared" ref="T89:T98" si="3">S89*H89</f>
        <v>0</v>
      </c>
      <c r="AR89" s="142" t="s">
        <v>247</v>
      </c>
      <c r="AT89" s="142" t="s">
        <v>161</v>
      </c>
      <c r="AU89" s="142" t="s">
        <v>82</v>
      </c>
      <c r="AY89" s="16" t="s">
        <v>157</v>
      </c>
      <c r="BE89" s="143">
        <f t="shared" ref="BE89:BE98" si="4">IF(N89="základní",J89,0)</f>
        <v>0</v>
      </c>
      <c r="BF89" s="143">
        <f t="shared" ref="BF89:BF98" si="5">IF(N89="snížená",J89,0)</f>
        <v>0</v>
      </c>
      <c r="BG89" s="143">
        <f t="shared" ref="BG89:BG98" si="6">IF(N89="zákl. přenesená",J89,0)</f>
        <v>0</v>
      </c>
      <c r="BH89" s="143">
        <f t="shared" ref="BH89:BH98" si="7">IF(N89="sníž. přenesená",J89,0)</f>
        <v>0</v>
      </c>
      <c r="BI89" s="143">
        <f t="shared" ref="BI89:BI98" si="8">IF(N89="nulová",J89,0)</f>
        <v>0</v>
      </c>
      <c r="BJ89" s="16" t="s">
        <v>80</v>
      </c>
      <c r="BK89" s="143">
        <f t="shared" ref="BK89:BK98" si="9">ROUND(I89*H89,2)</f>
        <v>0</v>
      </c>
      <c r="BL89" s="16" t="s">
        <v>247</v>
      </c>
      <c r="BM89" s="142" t="s">
        <v>1592</v>
      </c>
    </row>
    <row r="90" spans="2:65" s="1" customFormat="1" ht="16.5" customHeight="1">
      <c r="B90" s="130"/>
      <c r="C90" s="167" t="s">
        <v>247</v>
      </c>
      <c r="D90" s="167" t="s">
        <v>281</v>
      </c>
      <c r="E90" s="168" t="s">
        <v>1593</v>
      </c>
      <c r="F90" s="169" t="s">
        <v>1594</v>
      </c>
      <c r="G90" s="170" t="s">
        <v>164</v>
      </c>
      <c r="H90" s="171">
        <v>693</v>
      </c>
      <c r="I90" s="172"/>
      <c r="J90" s="173">
        <f t="shared" si="0"/>
        <v>0</v>
      </c>
      <c r="K90" s="169" t="s">
        <v>3</v>
      </c>
      <c r="L90" s="174"/>
      <c r="M90" s="175" t="s">
        <v>3</v>
      </c>
      <c r="N90" s="176" t="s">
        <v>43</v>
      </c>
      <c r="P90" s="140">
        <f t="shared" si="1"/>
        <v>0</v>
      </c>
      <c r="Q90" s="140">
        <v>2.0000000000000001E-4</v>
      </c>
      <c r="R90" s="140">
        <f t="shared" si="2"/>
        <v>0.1386</v>
      </c>
      <c r="S90" s="140">
        <v>0</v>
      </c>
      <c r="T90" s="141">
        <f t="shared" si="3"/>
        <v>0</v>
      </c>
      <c r="AR90" s="142" t="s">
        <v>442</v>
      </c>
      <c r="AT90" s="142" t="s">
        <v>281</v>
      </c>
      <c r="AU90" s="142" t="s">
        <v>82</v>
      </c>
      <c r="AY90" s="16" t="s">
        <v>157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6" t="s">
        <v>80</v>
      </c>
      <c r="BK90" s="143">
        <f t="shared" si="9"/>
        <v>0</v>
      </c>
      <c r="BL90" s="16" t="s">
        <v>247</v>
      </c>
      <c r="BM90" s="142" t="s">
        <v>1595</v>
      </c>
    </row>
    <row r="91" spans="2:65" s="1" customFormat="1" ht="16.5" customHeight="1">
      <c r="B91" s="130"/>
      <c r="C91" s="131" t="s">
        <v>194</v>
      </c>
      <c r="D91" s="131" t="s">
        <v>161</v>
      </c>
      <c r="E91" s="132" t="s">
        <v>1596</v>
      </c>
      <c r="F91" s="133" t="s">
        <v>1597</v>
      </c>
      <c r="G91" s="134" t="s">
        <v>164</v>
      </c>
      <c r="H91" s="135">
        <v>93</v>
      </c>
      <c r="I91" s="136"/>
      <c r="J91" s="137">
        <f t="shared" si="0"/>
        <v>0</v>
      </c>
      <c r="K91" s="133" t="s">
        <v>3</v>
      </c>
      <c r="L91" s="31"/>
      <c r="M91" s="138" t="s">
        <v>3</v>
      </c>
      <c r="N91" s="139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247</v>
      </c>
      <c r="AT91" s="142" t="s">
        <v>161</v>
      </c>
      <c r="AU91" s="142" t="s">
        <v>82</v>
      </c>
      <c r="AY91" s="16" t="s">
        <v>157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6" t="s">
        <v>80</v>
      </c>
      <c r="BK91" s="143">
        <f t="shared" si="9"/>
        <v>0</v>
      </c>
      <c r="BL91" s="16" t="s">
        <v>247</v>
      </c>
      <c r="BM91" s="142" t="s">
        <v>1598</v>
      </c>
    </row>
    <row r="92" spans="2:65" s="1" customFormat="1" ht="16.5" customHeight="1">
      <c r="B92" s="130"/>
      <c r="C92" s="167" t="s">
        <v>183</v>
      </c>
      <c r="D92" s="167" t="s">
        <v>281</v>
      </c>
      <c r="E92" s="168" t="s">
        <v>1599</v>
      </c>
      <c r="F92" s="169" t="s">
        <v>1600</v>
      </c>
      <c r="G92" s="170" t="s">
        <v>164</v>
      </c>
      <c r="H92" s="171">
        <v>97.65</v>
      </c>
      <c r="I92" s="172"/>
      <c r="J92" s="173">
        <f t="shared" si="0"/>
        <v>0</v>
      </c>
      <c r="K92" s="169" t="s">
        <v>3</v>
      </c>
      <c r="L92" s="174"/>
      <c r="M92" s="175" t="s">
        <v>3</v>
      </c>
      <c r="N92" s="176" t="s">
        <v>43</v>
      </c>
      <c r="P92" s="140">
        <f t="shared" si="1"/>
        <v>0</v>
      </c>
      <c r="Q92" s="140">
        <v>3.4000000000000002E-4</v>
      </c>
      <c r="R92" s="140">
        <f t="shared" si="2"/>
        <v>3.3201000000000001E-2</v>
      </c>
      <c r="S92" s="140">
        <v>0</v>
      </c>
      <c r="T92" s="141">
        <f t="shared" si="3"/>
        <v>0</v>
      </c>
      <c r="AR92" s="142" t="s">
        <v>442</v>
      </c>
      <c r="AT92" s="142" t="s">
        <v>281</v>
      </c>
      <c r="AU92" s="142" t="s">
        <v>82</v>
      </c>
      <c r="AY92" s="16" t="s">
        <v>157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6" t="s">
        <v>80</v>
      </c>
      <c r="BK92" s="143">
        <f t="shared" si="9"/>
        <v>0</v>
      </c>
      <c r="BL92" s="16" t="s">
        <v>247</v>
      </c>
      <c r="BM92" s="142" t="s">
        <v>1601</v>
      </c>
    </row>
    <row r="93" spans="2:65" s="1" customFormat="1" ht="16.5" customHeight="1">
      <c r="B93" s="130"/>
      <c r="C93" s="131" t="s">
        <v>708</v>
      </c>
      <c r="D93" s="131" t="s">
        <v>161</v>
      </c>
      <c r="E93" s="132" t="s">
        <v>1596</v>
      </c>
      <c r="F93" s="133" t="s">
        <v>1597</v>
      </c>
      <c r="G93" s="134" t="s">
        <v>164</v>
      </c>
      <c r="H93" s="135">
        <v>52</v>
      </c>
      <c r="I93" s="136"/>
      <c r="J93" s="137">
        <f t="shared" si="0"/>
        <v>0</v>
      </c>
      <c r="K93" s="133" t="s">
        <v>3</v>
      </c>
      <c r="L93" s="31"/>
      <c r="M93" s="138" t="s">
        <v>3</v>
      </c>
      <c r="N93" s="139" t="s">
        <v>43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247</v>
      </c>
      <c r="AT93" s="142" t="s">
        <v>161</v>
      </c>
      <c r="AU93" s="142" t="s">
        <v>82</v>
      </c>
      <c r="AY93" s="16" t="s">
        <v>157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6" t="s">
        <v>80</v>
      </c>
      <c r="BK93" s="143">
        <f t="shared" si="9"/>
        <v>0</v>
      </c>
      <c r="BL93" s="16" t="s">
        <v>247</v>
      </c>
      <c r="BM93" s="142" t="s">
        <v>1602</v>
      </c>
    </row>
    <row r="94" spans="2:65" s="1" customFormat="1" ht="16.5" customHeight="1">
      <c r="B94" s="130"/>
      <c r="C94" s="167" t="s">
        <v>715</v>
      </c>
      <c r="D94" s="167" t="s">
        <v>281</v>
      </c>
      <c r="E94" s="168" t="s">
        <v>1603</v>
      </c>
      <c r="F94" s="169" t="s">
        <v>1604</v>
      </c>
      <c r="G94" s="170" t="s">
        <v>164</v>
      </c>
      <c r="H94" s="171">
        <v>54.6</v>
      </c>
      <c r="I94" s="172"/>
      <c r="J94" s="173">
        <f t="shared" si="0"/>
        <v>0</v>
      </c>
      <c r="K94" s="169" t="s">
        <v>3</v>
      </c>
      <c r="L94" s="174"/>
      <c r="M94" s="175" t="s">
        <v>3</v>
      </c>
      <c r="N94" s="176" t="s">
        <v>43</v>
      </c>
      <c r="P94" s="140">
        <f t="shared" si="1"/>
        <v>0</v>
      </c>
      <c r="Q94" s="140">
        <v>2.1000000000000001E-4</v>
      </c>
      <c r="R94" s="140">
        <f t="shared" si="2"/>
        <v>1.1466E-2</v>
      </c>
      <c r="S94" s="140">
        <v>0</v>
      </c>
      <c r="T94" s="141">
        <f t="shared" si="3"/>
        <v>0</v>
      </c>
      <c r="AR94" s="142" t="s">
        <v>442</v>
      </c>
      <c r="AT94" s="142" t="s">
        <v>281</v>
      </c>
      <c r="AU94" s="142" t="s">
        <v>82</v>
      </c>
      <c r="AY94" s="16" t="s">
        <v>157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6" t="s">
        <v>80</v>
      </c>
      <c r="BK94" s="143">
        <f t="shared" si="9"/>
        <v>0</v>
      </c>
      <c r="BL94" s="16" t="s">
        <v>247</v>
      </c>
      <c r="BM94" s="142" t="s">
        <v>1605</v>
      </c>
    </row>
    <row r="95" spans="2:65" s="1" customFormat="1" ht="16.5" customHeight="1">
      <c r="B95" s="130"/>
      <c r="C95" s="131" t="s">
        <v>721</v>
      </c>
      <c r="D95" s="131" t="s">
        <v>161</v>
      </c>
      <c r="E95" s="132" t="s">
        <v>1606</v>
      </c>
      <c r="F95" s="133" t="s">
        <v>1607</v>
      </c>
      <c r="G95" s="134" t="s">
        <v>495</v>
      </c>
      <c r="H95" s="135">
        <v>1</v>
      </c>
      <c r="I95" s="136"/>
      <c r="J95" s="137">
        <f t="shared" si="0"/>
        <v>0</v>
      </c>
      <c r="K95" s="133" t="s">
        <v>3</v>
      </c>
      <c r="L95" s="31"/>
      <c r="M95" s="138" t="s">
        <v>3</v>
      </c>
      <c r="N95" s="139" t="s">
        <v>43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247</v>
      </c>
      <c r="AT95" s="142" t="s">
        <v>161</v>
      </c>
      <c r="AU95" s="142" t="s">
        <v>82</v>
      </c>
      <c r="AY95" s="16" t="s">
        <v>157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6" t="s">
        <v>80</v>
      </c>
      <c r="BK95" s="143">
        <f t="shared" si="9"/>
        <v>0</v>
      </c>
      <c r="BL95" s="16" t="s">
        <v>247</v>
      </c>
      <c r="BM95" s="142" t="s">
        <v>1608</v>
      </c>
    </row>
    <row r="96" spans="2:65" s="1" customFormat="1" ht="16.5" customHeight="1">
      <c r="B96" s="130"/>
      <c r="C96" s="167" t="s">
        <v>726</v>
      </c>
      <c r="D96" s="167" t="s">
        <v>281</v>
      </c>
      <c r="E96" s="168" t="s">
        <v>1609</v>
      </c>
      <c r="F96" s="169" t="s">
        <v>1610</v>
      </c>
      <c r="G96" s="170" t="s">
        <v>495</v>
      </c>
      <c r="H96" s="171">
        <v>1</v>
      </c>
      <c r="I96" s="172"/>
      <c r="J96" s="173">
        <f t="shared" si="0"/>
        <v>0</v>
      </c>
      <c r="K96" s="169" t="s">
        <v>3</v>
      </c>
      <c r="L96" s="174"/>
      <c r="M96" s="175" t="s">
        <v>3</v>
      </c>
      <c r="N96" s="176" t="s">
        <v>43</v>
      </c>
      <c r="P96" s="140">
        <f t="shared" si="1"/>
        <v>0</v>
      </c>
      <c r="Q96" s="140">
        <v>0</v>
      </c>
      <c r="R96" s="140">
        <f t="shared" si="2"/>
        <v>0</v>
      </c>
      <c r="S96" s="140">
        <v>0</v>
      </c>
      <c r="T96" s="141">
        <f t="shared" si="3"/>
        <v>0</v>
      </c>
      <c r="AR96" s="142" t="s">
        <v>442</v>
      </c>
      <c r="AT96" s="142" t="s">
        <v>281</v>
      </c>
      <c r="AU96" s="142" t="s">
        <v>82</v>
      </c>
      <c r="AY96" s="16" t="s">
        <v>157</v>
      </c>
      <c r="BE96" s="143">
        <f t="shared" si="4"/>
        <v>0</v>
      </c>
      <c r="BF96" s="143">
        <f t="shared" si="5"/>
        <v>0</v>
      </c>
      <c r="BG96" s="143">
        <f t="shared" si="6"/>
        <v>0</v>
      </c>
      <c r="BH96" s="143">
        <f t="shared" si="7"/>
        <v>0</v>
      </c>
      <c r="BI96" s="143">
        <f t="shared" si="8"/>
        <v>0</v>
      </c>
      <c r="BJ96" s="16" t="s">
        <v>80</v>
      </c>
      <c r="BK96" s="143">
        <f t="shared" si="9"/>
        <v>0</v>
      </c>
      <c r="BL96" s="16" t="s">
        <v>247</v>
      </c>
      <c r="BM96" s="142" t="s">
        <v>1611</v>
      </c>
    </row>
    <row r="97" spans="2:65" s="1" customFormat="1" ht="21.75" customHeight="1">
      <c r="B97" s="130"/>
      <c r="C97" s="131" t="s">
        <v>753</v>
      </c>
      <c r="D97" s="131" t="s">
        <v>161</v>
      </c>
      <c r="E97" s="132" t="s">
        <v>1612</v>
      </c>
      <c r="F97" s="133" t="s">
        <v>1613</v>
      </c>
      <c r="G97" s="134" t="s">
        <v>164</v>
      </c>
      <c r="H97" s="135">
        <v>10</v>
      </c>
      <c r="I97" s="136"/>
      <c r="J97" s="137">
        <f t="shared" si="0"/>
        <v>0</v>
      </c>
      <c r="K97" s="133" t="s">
        <v>3</v>
      </c>
      <c r="L97" s="31"/>
      <c r="M97" s="138" t="s">
        <v>3</v>
      </c>
      <c r="N97" s="139" t="s">
        <v>43</v>
      </c>
      <c r="P97" s="140">
        <f t="shared" si="1"/>
        <v>0</v>
      </c>
      <c r="Q97" s="140">
        <v>0</v>
      </c>
      <c r="R97" s="140">
        <f t="shared" si="2"/>
        <v>0</v>
      </c>
      <c r="S97" s="140">
        <v>0</v>
      </c>
      <c r="T97" s="141">
        <f t="shared" si="3"/>
        <v>0</v>
      </c>
      <c r="AR97" s="142" t="s">
        <v>247</v>
      </c>
      <c r="AT97" s="142" t="s">
        <v>161</v>
      </c>
      <c r="AU97" s="142" t="s">
        <v>82</v>
      </c>
      <c r="AY97" s="16" t="s">
        <v>157</v>
      </c>
      <c r="BE97" s="143">
        <f t="shared" si="4"/>
        <v>0</v>
      </c>
      <c r="BF97" s="143">
        <f t="shared" si="5"/>
        <v>0</v>
      </c>
      <c r="BG97" s="143">
        <f t="shared" si="6"/>
        <v>0</v>
      </c>
      <c r="BH97" s="143">
        <f t="shared" si="7"/>
        <v>0</v>
      </c>
      <c r="BI97" s="143">
        <f t="shared" si="8"/>
        <v>0</v>
      </c>
      <c r="BJ97" s="16" t="s">
        <v>80</v>
      </c>
      <c r="BK97" s="143">
        <f t="shared" si="9"/>
        <v>0</v>
      </c>
      <c r="BL97" s="16" t="s">
        <v>247</v>
      </c>
      <c r="BM97" s="142" t="s">
        <v>1614</v>
      </c>
    </row>
    <row r="98" spans="2:65" s="1" customFormat="1" ht="16.5" customHeight="1">
      <c r="B98" s="130"/>
      <c r="C98" s="167" t="s">
        <v>759</v>
      </c>
      <c r="D98" s="167" t="s">
        <v>281</v>
      </c>
      <c r="E98" s="168" t="s">
        <v>1615</v>
      </c>
      <c r="F98" s="169" t="s">
        <v>1616</v>
      </c>
      <c r="G98" s="170" t="s">
        <v>164</v>
      </c>
      <c r="H98" s="171">
        <v>11.5</v>
      </c>
      <c r="I98" s="172"/>
      <c r="J98" s="173">
        <f t="shared" si="0"/>
        <v>0</v>
      </c>
      <c r="K98" s="169" t="s">
        <v>3</v>
      </c>
      <c r="L98" s="174"/>
      <c r="M98" s="175" t="s">
        <v>3</v>
      </c>
      <c r="N98" s="176" t="s">
        <v>43</v>
      </c>
      <c r="P98" s="140">
        <f t="shared" si="1"/>
        <v>0</v>
      </c>
      <c r="Q98" s="140">
        <v>2.2000000000000001E-4</v>
      </c>
      <c r="R98" s="140">
        <f t="shared" si="2"/>
        <v>2.5300000000000001E-3</v>
      </c>
      <c r="S98" s="140">
        <v>0</v>
      </c>
      <c r="T98" s="141">
        <f t="shared" si="3"/>
        <v>0</v>
      </c>
      <c r="AR98" s="142" t="s">
        <v>442</v>
      </c>
      <c r="AT98" s="142" t="s">
        <v>281</v>
      </c>
      <c r="AU98" s="142" t="s">
        <v>82</v>
      </c>
      <c r="AY98" s="16" t="s">
        <v>157</v>
      </c>
      <c r="BE98" s="143">
        <f t="shared" si="4"/>
        <v>0</v>
      </c>
      <c r="BF98" s="143">
        <f t="shared" si="5"/>
        <v>0</v>
      </c>
      <c r="BG98" s="143">
        <f t="shared" si="6"/>
        <v>0</v>
      </c>
      <c r="BH98" s="143">
        <f t="shared" si="7"/>
        <v>0</v>
      </c>
      <c r="BI98" s="143">
        <f t="shared" si="8"/>
        <v>0</v>
      </c>
      <c r="BJ98" s="16" t="s">
        <v>80</v>
      </c>
      <c r="BK98" s="143">
        <f t="shared" si="9"/>
        <v>0</v>
      </c>
      <c r="BL98" s="16" t="s">
        <v>247</v>
      </c>
      <c r="BM98" s="142" t="s">
        <v>1617</v>
      </c>
    </row>
    <row r="99" spans="2:65" s="1" customFormat="1" ht="19.5">
      <c r="B99" s="31"/>
      <c r="D99" s="149" t="s">
        <v>216</v>
      </c>
      <c r="F99" s="163" t="s">
        <v>1618</v>
      </c>
      <c r="I99" s="146"/>
      <c r="L99" s="31"/>
      <c r="M99" s="147"/>
      <c r="T99" s="52"/>
      <c r="AT99" s="16" t="s">
        <v>216</v>
      </c>
      <c r="AU99" s="16" t="s">
        <v>82</v>
      </c>
    </row>
    <row r="100" spans="2:65" s="1" customFormat="1" ht="16.5" customHeight="1">
      <c r="B100" s="130"/>
      <c r="C100" s="131" t="s">
        <v>231</v>
      </c>
      <c r="D100" s="131" t="s">
        <v>161</v>
      </c>
      <c r="E100" s="132" t="s">
        <v>1619</v>
      </c>
      <c r="F100" s="133" t="s">
        <v>1620</v>
      </c>
      <c r="G100" s="134" t="s">
        <v>164</v>
      </c>
      <c r="H100" s="135">
        <v>492</v>
      </c>
      <c r="I100" s="136"/>
      <c r="J100" s="137">
        <f t="shared" ref="J100:J112" si="10">ROUND(I100*H100,2)</f>
        <v>0</v>
      </c>
      <c r="K100" s="133" t="s">
        <v>3</v>
      </c>
      <c r="L100" s="31"/>
      <c r="M100" s="138" t="s">
        <v>3</v>
      </c>
      <c r="N100" s="139" t="s">
        <v>43</v>
      </c>
      <c r="P100" s="140">
        <f t="shared" ref="P100:P112" si="11">O100*H100</f>
        <v>0</v>
      </c>
      <c r="Q100" s="140">
        <v>0</v>
      </c>
      <c r="R100" s="140">
        <f t="shared" ref="R100:R112" si="12">Q100*H100</f>
        <v>0</v>
      </c>
      <c r="S100" s="140">
        <v>0</v>
      </c>
      <c r="T100" s="141">
        <f t="shared" ref="T100:T112" si="13">S100*H100</f>
        <v>0</v>
      </c>
      <c r="AR100" s="142" t="s">
        <v>247</v>
      </c>
      <c r="AT100" s="142" t="s">
        <v>161</v>
      </c>
      <c r="AU100" s="142" t="s">
        <v>82</v>
      </c>
      <c r="AY100" s="16" t="s">
        <v>157</v>
      </c>
      <c r="BE100" s="143">
        <f t="shared" ref="BE100:BE112" si="14">IF(N100="základní",J100,0)</f>
        <v>0</v>
      </c>
      <c r="BF100" s="143">
        <f t="shared" ref="BF100:BF112" si="15">IF(N100="snížená",J100,0)</f>
        <v>0</v>
      </c>
      <c r="BG100" s="143">
        <f t="shared" ref="BG100:BG112" si="16">IF(N100="zákl. přenesená",J100,0)</f>
        <v>0</v>
      </c>
      <c r="BH100" s="143">
        <f t="shared" ref="BH100:BH112" si="17">IF(N100="sníž. přenesená",J100,0)</f>
        <v>0</v>
      </c>
      <c r="BI100" s="143">
        <f t="shared" ref="BI100:BI112" si="18">IF(N100="nulová",J100,0)</f>
        <v>0</v>
      </c>
      <c r="BJ100" s="16" t="s">
        <v>80</v>
      </c>
      <c r="BK100" s="143">
        <f t="shared" ref="BK100:BK112" si="19">ROUND(I100*H100,2)</f>
        <v>0</v>
      </c>
      <c r="BL100" s="16" t="s">
        <v>247</v>
      </c>
      <c r="BM100" s="142" t="s">
        <v>1621</v>
      </c>
    </row>
    <row r="101" spans="2:65" s="1" customFormat="1" ht="16.5" customHeight="1">
      <c r="B101" s="130"/>
      <c r="C101" s="167" t="s">
        <v>9</v>
      </c>
      <c r="D101" s="167" t="s">
        <v>281</v>
      </c>
      <c r="E101" s="168" t="s">
        <v>1622</v>
      </c>
      <c r="F101" s="169" t="s">
        <v>1623</v>
      </c>
      <c r="G101" s="170" t="s">
        <v>164</v>
      </c>
      <c r="H101" s="171">
        <v>565.79999999999995</v>
      </c>
      <c r="I101" s="172"/>
      <c r="J101" s="173">
        <f t="shared" si="10"/>
        <v>0</v>
      </c>
      <c r="K101" s="169" t="s">
        <v>3</v>
      </c>
      <c r="L101" s="174"/>
      <c r="M101" s="175" t="s">
        <v>3</v>
      </c>
      <c r="N101" s="176" t="s">
        <v>43</v>
      </c>
      <c r="P101" s="140">
        <f t="shared" si="11"/>
        <v>0</v>
      </c>
      <c r="Q101" s="140">
        <v>2.3000000000000001E-4</v>
      </c>
      <c r="R101" s="140">
        <f t="shared" si="12"/>
        <v>0.130134</v>
      </c>
      <c r="S101" s="140">
        <v>0</v>
      </c>
      <c r="T101" s="141">
        <f t="shared" si="13"/>
        <v>0</v>
      </c>
      <c r="AR101" s="142" t="s">
        <v>442</v>
      </c>
      <c r="AT101" s="142" t="s">
        <v>281</v>
      </c>
      <c r="AU101" s="142" t="s">
        <v>82</v>
      </c>
      <c r="AY101" s="16" t="s">
        <v>157</v>
      </c>
      <c r="BE101" s="143">
        <f t="shared" si="14"/>
        <v>0</v>
      </c>
      <c r="BF101" s="143">
        <f t="shared" si="15"/>
        <v>0</v>
      </c>
      <c r="BG101" s="143">
        <f t="shared" si="16"/>
        <v>0</v>
      </c>
      <c r="BH101" s="143">
        <f t="shared" si="17"/>
        <v>0</v>
      </c>
      <c r="BI101" s="143">
        <f t="shared" si="18"/>
        <v>0</v>
      </c>
      <c r="BJ101" s="16" t="s">
        <v>80</v>
      </c>
      <c r="BK101" s="143">
        <f t="shared" si="19"/>
        <v>0</v>
      </c>
      <c r="BL101" s="16" t="s">
        <v>247</v>
      </c>
      <c r="BM101" s="142" t="s">
        <v>1624</v>
      </c>
    </row>
    <row r="102" spans="2:65" s="1" customFormat="1" ht="16.5" customHeight="1">
      <c r="B102" s="130"/>
      <c r="C102" s="131" t="s">
        <v>210</v>
      </c>
      <c r="D102" s="131" t="s">
        <v>161</v>
      </c>
      <c r="E102" s="132" t="s">
        <v>1625</v>
      </c>
      <c r="F102" s="133" t="s">
        <v>1626</v>
      </c>
      <c r="G102" s="134" t="s">
        <v>164</v>
      </c>
      <c r="H102" s="135">
        <v>168</v>
      </c>
      <c r="I102" s="136"/>
      <c r="J102" s="137">
        <f t="shared" si="10"/>
        <v>0</v>
      </c>
      <c r="K102" s="133" t="s">
        <v>3</v>
      </c>
      <c r="L102" s="31"/>
      <c r="M102" s="138" t="s">
        <v>3</v>
      </c>
      <c r="N102" s="139" t="s">
        <v>43</v>
      </c>
      <c r="P102" s="140">
        <f t="shared" si="11"/>
        <v>0</v>
      </c>
      <c r="Q102" s="140">
        <v>0</v>
      </c>
      <c r="R102" s="140">
        <f t="shared" si="12"/>
        <v>0</v>
      </c>
      <c r="S102" s="140">
        <v>0</v>
      </c>
      <c r="T102" s="141">
        <f t="shared" si="13"/>
        <v>0</v>
      </c>
      <c r="AR102" s="142" t="s">
        <v>247</v>
      </c>
      <c r="AT102" s="142" t="s">
        <v>161</v>
      </c>
      <c r="AU102" s="142" t="s">
        <v>82</v>
      </c>
      <c r="AY102" s="16" t="s">
        <v>157</v>
      </c>
      <c r="BE102" s="143">
        <f t="shared" si="14"/>
        <v>0</v>
      </c>
      <c r="BF102" s="143">
        <f t="shared" si="15"/>
        <v>0</v>
      </c>
      <c r="BG102" s="143">
        <f t="shared" si="16"/>
        <v>0</v>
      </c>
      <c r="BH102" s="143">
        <f t="shared" si="17"/>
        <v>0</v>
      </c>
      <c r="BI102" s="143">
        <f t="shared" si="18"/>
        <v>0</v>
      </c>
      <c r="BJ102" s="16" t="s">
        <v>80</v>
      </c>
      <c r="BK102" s="143">
        <f t="shared" si="19"/>
        <v>0</v>
      </c>
      <c r="BL102" s="16" t="s">
        <v>247</v>
      </c>
      <c r="BM102" s="142" t="s">
        <v>1627</v>
      </c>
    </row>
    <row r="103" spans="2:65" s="1" customFormat="1" ht="16.5" customHeight="1">
      <c r="B103" s="130"/>
      <c r="C103" s="167" t="s">
        <v>338</v>
      </c>
      <c r="D103" s="167" t="s">
        <v>281</v>
      </c>
      <c r="E103" s="168" t="s">
        <v>1628</v>
      </c>
      <c r="F103" s="169" t="s">
        <v>1629</v>
      </c>
      <c r="G103" s="170" t="s">
        <v>164</v>
      </c>
      <c r="H103" s="171">
        <v>193.2</v>
      </c>
      <c r="I103" s="172"/>
      <c r="J103" s="173">
        <f t="shared" si="10"/>
        <v>0</v>
      </c>
      <c r="K103" s="169" t="s">
        <v>3</v>
      </c>
      <c r="L103" s="174"/>
      <c r="M103" s="175" t="s">
        <v>3</v>
      </c>
      <c r="N103" s="176" t="s">
        <v>43</v>
      </c>
      <c r="P103" s="140">
        <f t="shared" si="11"/>
        <v>0</v>
      </c>
      <c r="Q103" s="140">
        <v>5.2999999999999998E-4</v>
      </c>
      <c r="R103" s="140">
        <f t="shared" si="12"/>
        <v>0.10239599999999999</v>
      </c>
      <c r="S103" s="140">
        <v>0</v>
      </c>
      <c r="T103" s="141">
        <f t="shared" si="13"/>
        <v>0</v>
      </c>
      <c r="AR103" s="142" t="s">
        <v>442</v>
      </c>
      <c r="AT103" s="142" t="s">
        <v>281</v>
      </c>
      <c r="AU103" s="142" t="s">
        <v>82</v>
      </c>
      <c r="AY103" s="16" t="s">
        <v>157</v>
      </c>
      <c r="BE103" s="143">
        <f t="shared" si="14"/>
        <v>0</v>
      </c>
      <c r="BF103" s="143">
        <f t="shared" si="15"/>
        <v>0</v>
      </c>
      <c r="BG103" s="143">
        <f t="shared" si="16"/>
        <v>0</v>
      </c>
      <c r="BH103" s="143">
        <f t="shared" si="17"/>
        <v>0</v>
      </c>
      <c r="BI103" s="143">
        <f t="shared" si="18"/>
        <v>0</v>
      </c>
      <c r="BJ103" s="16" t="s">
        <v>80</v>
      </c>
      <c r="BK103" s="143">
        <f t="shared" si="19"/>
        <v>0</v>
      </c>
      <c r="BL103" s="16" t="s">
        <v>247</v>
      </c>
      <c r="BM103" s="142" t="s">
        <v>1630</v>
      </c>
    </row>
    <row r="104" spans="2:65" s="1" customFormat="1" ht="16.5" customHeight="1">
      <c r="B104" s="130"/>
      <c r="C104" s="131" t="s">
        <v>406</v>
      </c>
      <c r="D104" s="131" t="s">
        <v>161</v>
      </c>
      <c r="E104" s="132" t="s">
        <v>1631</v>
      </c>
      <c r="F104" s="133" t="s">
        <v>1632</v>
      </c>
      <c r="G104" s="134" t="s">
        <v>164</v>
      </c>
      <c r="H104" s="135">
        <v>42</v>
      </c>
      <c r="I104" s="136"/>
      <c r="J104" s="137">
        <f t="shared" si="10"/>
        <v>0</v>
      </c>
      <c r="K104" s="133" t="s">
        <v>3</v>
      </c>
      <c r="L104" s="31"/>
      <c r="M104" s="138" t="s">
        <v>3</v>
      </c>
      <c r="N104" s="139" t="s">
        <v>43</v>
      </c>
      <c r="P104" s="140">
        <f t="shared" si="11"/>
        <v>0</v>
      </c>
      <c r="Q104" s="140">
        <v>0</v>
      </c>
      <c r="R104" s="140">
        <f t="shared" si="12"/>
        <v>0</v>
      </c>
      <c r="S104" s="140">
        <v>0</v>
      </c>
      <c r="T104" s="141">
        <f t="shared" si="13"/>
        <v>0</v>
      </c>
      <c r="AR104" s="142" t="s">
        <v>247</v>
      </c>
      <c r="AT104" s="142" t="s">
        <v>161</v>
      </c>
      <c r="AU104" s="142" t="s">
        <v>82</v>
      </c>
      <c r="AY104" s="16" t="s">
        <v>157</v>
      </c>
      <c r="BE104" s="143">
        <f t="shared" si="14"/>
        <v>0</v>
      </c>
      <c r="BF104" s="143">
        <f t="shared" si="15"/>
        <v>0</v>
      </c>
      <c r="BG104" s="143">
        <f t="shared" si="16"/>
        <v>0</v>
      </c>
      <c r="BH104" s="143">
        <f t="shared" si="17"/>
        <v>0</v>
      </c>
      <c r="BI104" s="143">
        <f t="shared" si="18"/>
        <v>0</v>
      </c>
      <c r="BJ104" s="16" t="s">
        <v>80</v>
      </c>
      <c r="BK104" s="143">
        <f t="shared" si="19"/>
        <v>0</v>
      </c>
      <c r="BL104" s="16" t="s">
        <v>247</v>
      </c>
      <c r="BM104" s="142" t="s">
        <v>1633</v>
      </c>
    </row>
    <row r="105" spans="2:65" s="1" customFormat="1" ht="16.5" customHeight="1">
      <c r="B105" s="130"/>
      <c r="C105" s="167" t="s">
        <v>412</v>
      </c>
      <c r="D105" s="167" t="s">
        <v>281</v>
      </c>
      <c r="E105" s="168" t="s">
        <v>1634</v>
      </c>
      <c r="F105" s="169" t="s">
        <v>1635</v>
      </c>
      <c r="G105" s="170" t="s">
        <v>164</v>
      </c>
      <c r="H105" s="171">
        <v>48.3</v>
      </c>
      <c r="I105" s="172"/>
      <c r="J105" s="173">
        <f t="shared" si="10"/>
        <v>0</v>
      </c>
      <c r="K105" s="169" t="s">
        <v>3</v>
      </c>
      <c r="L105" s="174"/>
      <c r="M105" s="175" t="s">
        <v>3</v>
      </c>
      <c r="N105" s="176" t="s">
        <v>43</v>
      </c>
      <c r="P105" s="140">
        <f t="shared" si="11"/>
        <v>0</v>
      </c>
      <c r="Q105" s="140">
        <v>1E-4</v>
      </c>
      <c r="R105" s="140">
        <f t="shared" si="12"/>
        <v>4.8300000000000001E-3</v>
      </c>
      <c r="S105" s="140">
        <v>0</v>
      </c>
      <c r="T105" s="141">
        <f t="shared" si="13"/>
        <v>0</v>
      </c>
      <c r="AR105" s="142" t="s">
        <v>442</v>
      </c>
      <c r="AT105" s="142" t="s">
        <v>281</v>
      </c>
      <c r="AU105" s="142" t="s">
        <v>82</v>
      </c>
      <c r="AY105" s="16" t="s">
        <v>157</v>
      </c>
      <c r="BE105" s="143">
        <f t="shared" si="14"/>
        <v>0</v>
      </c>
      <c r="BF105" s="143">
        <f t="shared" si="15"/>
        <v>0</v>
      </c>
      <c r="BG105" s="143">
        <f t="shared" si="16"/>
        <v>0</v>
      </c>
      <c r="BH105" s="143">
        <f t="shared" si="17"/>
        <v>0</v>
      </c>
      <c r="BI105" s="143">
        <f t="shared" si="18"/>
        <v>0</v>
      </c>
      <c r="BJ105" s="16" t="s">
        <v>80</v>
      </c>
      <c r="BK105" s="143">
        <f t="shared" si="19"/>
        <v>0</v>
      </c>
      <c r="BL105" s="16" t="s">
        <v>247</v>
      </c>
      <c r="BM105" s="142" t="s">
        <v>1636</v>
      </c>
    </row>
    <row r="106" spans="2:65" s="1" customFormat="1" ht="16.5" customHeight="1">
      <c r="B106" s="130"/>
      <c r="C106" s="131" t="s">
        <v>418</v>
      </c>
      <c r="D106" s="131" t="s">
        <v>161</v>
      </c>
      <c r="E106" s="132" t="s">
        <v>1637</v>
      </c>
      <c r="F106" s="133" t="s">
        <v>1638</v>
      </c>
      <c r="G106" s="134" t="s">
        <v>164</v>
      </c>
      <c r="H106" s="135">
        <v>460</v>
      </c>
      <c r="I106" s="136"/>
      <c r="J106" s="137">
        <f t="shared" si="10"/>
        <v>0</v>
      </c>
      <c r="K106" s="133" t="s">
        <v>3</v>
      </c>
      <c r="L106" s="31"/>
      <c r="M106" s="138" t="s">
        <v>3</v>
      </c>
      <c r="N106" s="139" t="s">
        <v>43</v>
      </c>
      <c r="P106" s="140">
        <f t="shared" si="11"/>
        <v>0</v>
      </c>
      <c r="Q106" s="140">
        <v>0</v>
      </c>
      <c r="R106" s="140">
        <f t="shared" si="12"/>
        <v>0</v>
      </c>
      <c r="S106" s="140">
        <v>0</v>
      </c>
      <c r="T106" s="141">
        <f t="shared" si="13"/>
        <v>0</v>
      </c>
      <c r="AR106" s="142" t="s">
        <v>247</v>
      </c>
      <c r="AT106" s="142" t="s">
        <v>161</v>
      </c>
      <c r="AU106" s="142" t="s">
        <v>82</v>
      </c>
      <c r="AY106" s="16" t="s">
        <v>157</v>
      </c>
      <c r="BE106" s="143">
        <f t="shared" si="14"/>
        <v>0</v>
      </c>
      <c r="BF106" s="143">
        <f t="shared" si="15"/>
        <v>0</v>
      </c>
      <c r="BG106" s="143">
        <f t="shared" si="16"/>
        <v>0</v>
      </c>
      <c r="BH106" s="143">
        <f t="shared" si="17"/>
        <v>0</v>
      </c>
      <c r="BI106" s="143">
        <f t="shared" si="18"/>
        <v>0</v>
      </c>
      <c r="BJ106" s="16" t="s">
        <v>80</v>
      </c>
      <c r="BK106" s="143">
        <f t="shared" si="19"/>
        <v>0</v>
      </c>
      <c r="BL106" s="16" t="s">
        <v>247</v>
      </c>
      <c r="BM106" s="142" t="s">
        <v>1639</v>
      </c>
    </row>
    <row r="107" spans="2:65" s="1" customFormat="1" ht="24.2" customHeight="1">
      <c r="B107" s="130"/>
      <c r="C107" s="167" t="s">
        <v>425</v>
      </c>
      <c r="D107" s="167" t="s">
        <v>281</v>
      </c>
      <c r="E107" s="168" t="s">
        <v>1640</v>
      </c>
      <c r="F107" s="169" t="s">
        <v>1641</v>
      </c>
      <c r="G107" s="170" t="s">
        <v>164</v>
      </c>
      <c r="H107" s="171">
        <v>371.81099999999998</v>
      </c>
      <c r="I107" s="172"/>
      <c r="J107" s="173">
        <f t="shared" si="10"/>
        <v>0</v>
      </c>
      <c r="K107" s="169" t="s">
        <v>3</v>
      </c>
      <c r="L107" s="174"/>
      <c r="M107" s="175" t="s">
        <v>3</v>
      </c>
      <c r="N107" s="176" t="s">
        <v>43</v>
      </c>
      <c r="P107" s="140">
        <f t="shared" si="11"/>
        <v>0</v>
      </c>
      <c r="Q107" s="140">
        <v>1.2E-4</v>
      </c>
      <c r="R107" s="140">
        <f t="shared" si="12"/>
        <v>4.4617320000000002E-2</v>
      </c>
      <c r="S107" s="140">
        <v>0</v>
      </c>
      <c r="T107" s="141">
        <f t="shared" si="13"/>
        <v>0</v>
      </c>
      <c r="AR107" s="142" t="s">
        <v>442</v>
      </c>
      <c r="AT107" s="142" t="s">
        <v>281</v>
      </c>
      <c r="AU107" s="142" t="s">
        <v>82</v>
      </c>
      <c r="AY107" s="16" t="s">
        <v>157</v>
      </c>
      <c r="BE107" s="143">
        <f t="shared" si="14"/>
        <v>0</v>
      </c>
      <c r="BF107" s="143">
        <f t="shared" si="15"/>
        <v>0</v>
      </c>
      <c r="BG107" s="143">
        <f t="shared" si="16"/>
        <v>0</v>
      </c>
      <c r="BH107" s="143">
        <f t="shared" si="17"/>
        <v>0</v>
      </c>
      <c r="BI107" s="143">
        <f t="shared" si="18"/>
        <v>0</v>
      </c>
      <c r="BJ107" s="16" t="s">
        <v>80</v>
      </c>
      <c r="BK107" s="143">
        <f t="shared" si="19"/>
        <v>0</v>
      </c>
      <c r="BL107" s="16" t="s">
        <v>247</v>
      </c>
      <c r="BM107" s="142" t="s">
        <v>1642</v>
      </c>
    </row>
    <row r="108" spans="2:65" s="1" customFormat="1" ht="24.2" customHeight="1">
      <c r="B108" s="130"/>
      <c r="C108" s="167" t="s">
        <v>431</v>
      </c>
      <c r="D108" s="167" t="s">
        <v>281</v>
      </c>
      <c r="E108" s="168" t="s">
        <v>1643</v>
      </c>
      <c r="F108" s="169" t="s">
        <v>1644</v>
      </c>
      <c r="G108" s="170" t="s">
        <v>164</v>
      </c>
      <c r="H108" s="171">
        <v>157.18899999999999</v>
      </c>
      <c r="I108" s="172"/>
      <c r="J108" s="173">
        <f t="shared" si="10"/>
        <v>0</v>
      </c>
      <c r="K108" s="169" t="s">
        <v>3</v>
      </c>
      <c r="L108" s="174"/>
      <c r="M108" s="175" t="s">
        <v>3</v>
      </c>
      <c r="N108" s="176" t="s">
        <v>43</v>
      </c>
      <c r="P108" s="140">
        <f t="shared" si="11"/>
        <v>0</v>
      </c>
      <c r="Q108" s="140">
        <v>1.6000000000000001E-4</v>
      </c>
      <c r="R108" s="140">
        <f t="shared" si="12"/>
        <v>2.5150240000000001E-2</v>
      </c>
      <c r="S108" s="140">
        <v>0</v>
      </c>
      <c r="T108" s="141">
        <f t="shared" si="13"/>
        <v>0</v>
      </c>
      <c r="AR108" s="142" t="s">
        <v>442</v>
      </c>
      <c r="AT108" s="142" t="s">
        <v>281</v>
      </c>
      <c r="AU108" s="142" t="s">
        <v>82</v>
      </c>
      <c r="AY108" s="16" t="s">
        <v>157</v>
      </c>
      <c r="BE108" s="143">
        <f t="shared" si="14"/>
        <v>0</v>
      </c>
      <c r="BF108" s="143">
        <f t="shared" si="15"/>
        <v>0</v>
      </c>
      <c r="BG108" s="143">
        <f t="shared" si="16"/>
        <v>0</v>
      </c>
      <c r="BH108" s="143">
        <f t="shared" si="17"/>
        <v>0</v>
      </c>
      <c r="BI108" s="143">
        <f t="shared" si="18"/>
        <v>0</v>
      </c>
      <c r="BJ108" s="16" t="s">
        <v>80</v>
      </c>
      <c r="BK108" s="143">
        <f t="shared" si="19"/>
        <v>0</v>
      </c>
      <c r="BL108" s="16" t="s">
        <v>247</v>
      </c>
      <c r="BM108" s="142" t="s">
        <v>1645</v>
      </c>
    </row>
    <row r="109" spans="2:65" s="1" customFormat="1" ht="16.5" customHeight="1">
      <c r="B109" s="130"/>
      <c r="C109" s="131" t="s">
        <v>172</v>
      </c>
      <c r="D109" s="131" t="s">
        <v>161</v>
      </c>
      <c r="E109" s="132" t="s">
        <v>1646</v>
      </c>
      <c r="F109" s="133" t="s">
        <v>1647</v>
      </c>
      <c r="G109" s="134" t="s">
        <v>164</v>
      </c>
      <c r="H109" s="135">
        <v>118</v>
      </c>
      <c r="I109" s="136"/>
      <c r="J109" s="137">
        <f t="shared" si="10"/>
        <v>0</v>
      </c>
      <c r="K109" s="133" t="s">
        <v>3</v>
      </c>
      <c r="L109" s="31"/>
      <c r="M109" s="138" t="s">
        <v>3</v>
      </c>
      <c r="N109" s="139" t="s">
        <v>43</v>
      </c>
      <c r="P109" s="140">
        <f t="shared" si="11"/>
        <v>0</v>
      </c>
      <c r="Q109" s="140">
        <v>0</v>
      </c>
      <c r="R109" s="140">
        <f t="shared" si="12"/>
        <v>0</v>
      </c>
      <c r="S109" s="140">
        <v>0</v>
      </c>
      <c r="T109" s="141">
        <f t="shared" si="13"/>
        <v>0</v>
      </c>
      <c r="AR109" s="142" t="s">
        <v>247</v>
      </c>
      <c r="AT109" s="142" t="s">
        <v>161</v>
      </c>
      <c r="AU109" s="142" t="s">
        <v>82</v>
      </c>
      <c r="AY109" s="16" t="s">
        <v>157</v>
      </c>
      <c r="BE109" s="143">
        <f t="shared" si="14"/>
        <v>0</v>
      </c>
      <c r="BF109" s="143">
        <f t="shared" si="15"/>
        <v>0</v>
      </c>
      <c r="BG109" s="143">
        <f t="shared" si="16"/>
        <v>0</v>
      </c>
      <c r="BH109" s="143">
        <f t="shared" si="17"/>
        <v>0</v>
      </c>
      <c r="BI109" s="143">
        <f t="shared" si="18"/>
        <v>0</v>
      </c>
      <c r="BJ109" s="16" t="s">
        <v>80</v>
      </c>
      <c r="BK109" s="143">
        <f t="shared" si="19"/>
        <v>0</v>
      </c>
      <c r="BL109" s="16" t="s">
        <v>247</v>
      </c>
      <c r="BM109" s="142" t="s">
        <v>1648</v>
      </c>
    </row>
    <row r="110" spans="2:65" s="1" customFormat="1" ht="24.2" customHeight="1">
      <c r="B110" s="130"/>
      <c r="C110" s="167" t="s">
        <v>126</v>
      </c>
      <c r="D110" s="167" t="s">
        <v>281</v>
      </c>
      <c r="E110" s="168" t="s">
        <v>1649</v>
      </c>
      <c r="F110" s="169" t="s">
        <v>1650</v>
      </c>
      <c r="G110" s="170" t="s">
        <v>164</v>
      </c>
      <c r="H110" s="171">
        <v>135.69999999999999</v>
      </c>
      <c r="I110" s="172"/>
      <c r="J110" s="173">
        <f t="shared" si="10"/>
        <v>0</v>
      </c>
      <c r="K110" s="169" t="s">
        <v>3</v>
      </c>
      <c r="L110" s="174"/>
      <c r="M110" s="175" t="s">
        <v>3</v>
      </c>
      <c r="N110" s="176" t="s">
        <v>43</v>
      </c>
      <c r="P110" s="140">
        <f t="shared" si="11"/>
        <v>0</v>
      </c>
      <c r="Q110" s="140">
        <v>4.3600000000000002E-3</v>
      </c>
      <c r="R110" s="140">
        <f t="shared" si="12"/>
        <v>0.59165199999999996</v>
      </c>
      <c r="S110" s="140">
        <v>0</v>
      </c>
      <c r="T110" s="141">
        <f t="shared" si="13"/>
        <v>0</v>
      </c>
      <c r="AR110" s="142" t="s">
        <v>442</v>
      </c>
      <c r="AT110" s="142" t="s">
        <v>281</v>
      </c>
      <c r="AU110" s="142" t="s">
        <v>82</v>
      </c>
      <c r="AY110" s="16" t="s">
        <v>157</v>
      </c>
      <c r="BE110" s="143">
        <f t="shared" si="14"/>
        <v>0</v>
      </c>
      <c r="BF110" s="143">
        <f t="shared" si="15"/>
        <v>0</v>
      </c>
      <c r="BG110" s="143">
        <f t="shared" si="16"/>
        <v>0</v>
      </c>
      <c r="BH110" s="143">
        <f t="shared" si="17"/>
        <v>0</v>
      </c>
      <c r="BI110" s="143">
        <f t="shared" si="18"/>
        <v>0</v>
      </c>
      <c r="BJ110" s="16" t="s">
        <v>80</v>
      </c>
      <c r="BK110" s="143">
        <f t="shared" si="19"/>
        <v>0</v>
      </c>
      <c r="BL110" s="16" t="s">
        <v>247</v>
      </c>
      <c r="BM110" s="142" t="s">
        <v>1651</v>
      </c>
    </row>
    <row r="111" spans="2:65" s="1" customFormat="1" ht="16.5" customHeight="1">
      <c r="B111" s="130"/>
      <c r="C111" s="131" t="s">
        <v>742</v>
      </c>
      <c r="D111" s="131" t="s">
        <v>161</v>
      </c>
      <c r="E111" s="132" t="s">
        <v>1652</v>
      </c>
      <c r="F111" s="133" t="s">
        <v>1653</v>
      </c>
      <c r="G111" s="134" t="s">
        <v>164</v>
      </c>
      <c r="H111" s="135">
        <v>3</v>
      </c>
      <c r="I111" s="136"/>
      <c r="J111" s="137">
        <f t="shared" si="10"/>
        <v>0</v>
      </c>
      <c r="K111" s="133" t="s">
        <v>3</v>
      </c>
      <c r="L111" s="31"/>
      <c r="M111" s="138" t="s">
        <v>3</v>
      </c>
      <c r="N111" s="139" t="s">
        <v>43</v>
      </c>
      <c r="P111" s="140">
        <f t="shared" si="11"/>
        <v>0</v>
      </c>
      <c r="Q111" s="140">
        <v>0</v>
      </c>
      <c r="R111" s="140">
        <f t="shared" si="12"/>
        <v>0</v>
      </c>
      <c r="S111" s="140">
        <v>0</v>
      </c>
      <c r="T111" s="141">
        <f t="shared" si="13"/>
        <v>0</v>
      </c>
      <c r="AR111" s="142" t="s">
        <v>247</v>
      </c>
      <c r="AT111" s="142" t="s">
        <v>161</v>
      </c>
      <c r="AU111" s="142" t="s">
        <v>82</v>
      </c>
      <c r="AY111" s="16" t="s">
        <v>157</v>
      </c>
      <c r="BE111" s="143">
        <f t="shared" si="14"/>
        <v>0</v>
      </c>
      <c r="BF111" s="143">
        <f t="shared" si="15"/>
        <v>0</v>
      </c>
      <c r="BG111" s="143">
        <f t="shared" si="16"/>
        <v>0</v>
      </c>
      <c r="BH111" s="143">
        <f t="shared" si="17"/>
        <v>0</v>
      </c>
      <c r="BI111" s="143">
        <f t="shared" si="18"/>
        <v>0</v>
      </c>
      <c r="BJ111" s="16" t="s">
        <v>80</v>
      </c>
      <c r="BK111" s="143">
        <f t="shared" si="19"/>
        <v>0</v>
      </c>
      <c r="BL111" s="16" t="s">
        <v>247</v>
      </c>
      <c r="BM111" s="142" t="s">
        <v>1654</v>
      </c>
    </row>
    <row r="112" spans="2:65" s="1" customFormat="1" ht="24.2" customHeight="1">
      <c r="B112" s="130"/>
      <c r="C112" s="167" t="s">
        <v>747</v>
      </c>
      <c r="D112" s="167" t="s">
        <v>281</v>
      </c>
      <c r="E112" s="168" t="s">
        <v>1655</v>
      </c>
      <c r="F112" s="169" t="s">
        <v>1656</v>
      </c>
      <c r="G112" s="170" t="s">
        <v>164</v>
      </c>
      <c r="H112" s="171">
        <v>3.45</v>
      </c>
      <c r="I112" s="172"/>
      <c r="J112" s="173">
        <f t="shared" si="10"/>
        <v>0</v>
      </c>
      <c r="K112" s="169" t="s">
        <v>3</v>
      </c>
      <c r="L112" s="174"/>
      <c r="M112" s="175" t="s">
        <v>3</v>
      </c>
      <c r="N112" s="176" t="s">
        <v>43</v>
      </c>
      <c r="P112" s="140">
        <f t="shared" si="11"/>
        <v>0</v>
      </c>
      <c r="Q112" s="140">
        <v>2.2000000000000001E-4</v>
      </c>
      <c r="R112" s="140">
        <f t="shared" si="12"/>
        <v>7.5900000000000002E-4</v>
      </c>
      <c r="S112" s="140">
        <v>0</v>
      </c>
      <c r="T112" s="141">
        <f t="shared" si="13"/>
        <v>0</v>
      </c>
      <c r="AR112" s="142" t="s">
        <v>442</v>
      </c>
      <c r="AT112" s="142" t="s">
        <v>281</v>
      </c>
      <c r="AU112" s="142" t="s">
        <v>82</v>
      </c>
      <c r="AY112" s="16" t="s">
        <v>157</v>
      </c>
      <c r="BE112" s="143">
        <f t="shared" si="14"/>
        <v>0</v>
      </c>
      <c r="BF112" s="143">
        <f t="shared" si="15"/>
        <v>0</v>
      </c>
      <c r="BG112" s="143">
        <f t="shared" si="16"/>
        <v>0</v>
      </c>
      <c r="BH112" s="143">
        <f t="shared" si="17"/>
        <v>0</v>
      </c>
      <c r="BI112" s="143">
        <f t="shared" si="18"/>
        <v>0</v>
      </c>
      <c r="BJ112" s="16" t="s">
        <v>80</v>
      </c>
      <c r="BK112" s="143">
        <f t="shared" si="19"/>
        <v>0</v>
      </c>
      <c r="BL112" s="16" t="s">
        <v>247</v>
      </c>
      <c r="BM112" s="142" t="s">
        <v>1657</v>
      </c>
    </row>
    <row r="113" spans="2:65" s="1" customFormat="1" ht="19.5">
      <c r="B113" s="31"/>
      <c r="D113" s="149" t="s">
        <v>216</v>
      </c>
      <c r="F113" s="163" t="s">
        <v>1658</v>
      </c>
      <c r="I113" s="146"/>
      <c r="L113" s="31"/>
      <c r="M113" s="147"/>
      <c r="T113" s="52"/>
      <c r="AT113" s="16" t="s">
        <v>216</v>
      </c>
      <c r="AU113" s="16" t="s">
        <v>82</v>
      </c>
    </row>
    <row r="114" spans="2:65" s="1" customFormat="1" ht="16.5" customHeight="1">
      <c r="B114" s="130"/>
      <c r="C114" s="131" t="s">
        <v>437</v>
      </c>
      <c r="D114" s="131" t="s">
        <v>161</v>
      </c>
      <c r="E114" s="132" t="s">
        <v>1659</v>
      </c>
      <c r="F114" s="133" t="s">
        <v>1660</v>
      </c>
      <c r="G114" s="134" t="s">
        <v>495</v>
      </c>
      <c r="H114" s="135">
        <v>1</v>
      </c>
      <c r="I114" s="136"/>
      <c r="J114" s="137">
        <f>ROUND(I114*H114,2)</f>
        <v>0</v>
      </c>
      <c r="K114" s="133" t="s">
        <v>3</v>
      </c>
      <c r="L114" s="31"/>
      <c r="M114" s="138" t="s">
        <v>3</v>
      </c>
      <c r="N114" s="139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247</v>
      </c>
      <c r="AT114" s="142" t="s">
        <v>161</v>
      </c>
      <c r="AU114" s="142" t="s">
        <v>82</v>
      </c>
      <c r="AY114" s="16" t="s">
        <v>157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6" t="s">
        <v>80</v>
      </c>
      <c r="BK114" s="143">
        <f>ROUND(I114*H114,2)</f>
        <v>0</v>
      </c>
      <c r="BL114" s="16" t="s">
        <v>247</v>
      </c>
      <c r="BM114" s="142" t="s">
        <v>1661</v>
      </c>
    </row>
    <row r="115" spans="2:65" s="1" customFormat="1" ht="16.5" customHeight="1">
      <c r="B115" s="130"/>
      <c r="C115" s="167" t="s">
        <v>442</v>
      </c>
      <c r="D115" s="167" t="s">
        <v>281</v>
      </c>
      <c r="E115" s="168" t="s">
        <v>1102</v>
      </c>
      <c r="F115" s="169" t="s">
        <v>1662</v>
      </c>
      <c r="G115" s="170" t="s">
        <v>1154</v>
      </c>
      <c r="H115" s="171">
        <v>1</v>
      </c>
      <c r="I115" s="172"/>
      <c r="J115" s="173">
        <f>ROUND(I115*H115,2)</f>
        <v>0</v>
      </c>
      <c r="K115" s="169" t="s">
        <v>3</v>
      </c>
      <c r="L115" s="174"/>
      <c r="M115" s="175" t="s">
        <v>3</v>
      </c>
      <c r="N115" s="176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442</v>
      </c>
      <c r="AT115" s="142" t="s">
        <v>281</v>
      </c>
      <c r="AU115" s="142" t="s">
        <v>82</v>
      </c>
      <c r="AY115" s="16" t="s">
        <v>157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6" t="s">
        <v>80</v>
      </c>
      <c r="BK115" s="143">
        <f>ROUND(I115*H115,2)</f>
        <v>0</v>
      </c>
      <c r="BL115" s="16" t="s">
        <v>247</v>
      </c>
      <c r="BM115" s="142" t="s">
        <v>1663</v>
      </c>
    </row>
    <row r="116" spans="2:65" s="1" customFormat="1" ht="185.25">
      <c r="B116" s="31"/>
      <c r="D116" s="149" t="s">
        <v>216</v>
      </c>
      <c r="F116" s="163" t="s">
        <v>1664</v>
      </c>
      <c r="I116" s="146"/>
      <c r="L116" s="31"/>
      <c r="M116" s="147"/>
      <c r="T116" s="52"/>
      <c r="AT116" s="16" t="s">
        <v>216</v>
      </c>
      <c r="AU116" s="16" t="s">
        <v>82</v>
      </c>
    </row>
    <row r="117" spans="2:65" s="1" customFormat="1" ht="16.5" customHeight="1">
      <c r="B117" s="130"/>
      <c r="C117" s="131" t="s">
        <v>448</v>
      </c>
      <c r="D117" s="131" t="s">
        <v>161</v>
      </c>
      <c r="E117" s="132" t="s">
        <v>1665</v>
      </c>
      <c r="F117" s="133" t="s">
        <v>1666</v>
      </c>
      <c r="G117" s="134" t="s">
        <v>495</v>
      </c>
      <c r="H117" s="135">
        <v>2</v>
      </c>
      <c r="I117" s="136"/>
      <c r="J117" s="137">
        <f t="shared" ref="J117:J151" si="20">ROUND(I117*H117,2)</f>
        <v>0</v>
      </c>
      <c r="K117" s="133" t="s">
        <v>3</v>
      </c>
      <c r="L117" s="31"/>
      <c r="M117" s="138" t="s">
        <v>3</v>
      </c>
      <c r="N117" s="139" t="s">
        <v>43</v>
      </c>
      <c r="P117" s="140">
        <f t="shared" ref="P117:P151" si="21">O117*H117</f>
        <v>0</v>
      </c>
      <c r="Q117" s="140">
        <v>0</v>
      </c>
      <c r="R117" s="140">
        <f t="shared" ref="R117:R151" si="22">Q117*H117</f>
        <v>0</v>
      </c>
      <c r="S117" s="140">
        <v>0</v>
      </c>
      <c r="T117" s="141">
        <f t="shared" ref="T117:T151" si="23">S117*H117</f>
        <v>0</v>
      </c>
      <c r="AR117" s="142" t="s">
        <v>247</v>
      </c>
      <c r="AT117" s="142" t="s">
        <v>161</v>
      </c>
      <c r="AU117" s="142" t="s">
        <v>82</v>
      </c>
      <c r="AY117" s="16" t="s">
        <v>157</v>
      </c>
      <c r="BE117" s="143">
        <f t="shared" ref="BE117:BE151" si="24">IF(N117="základní",J117,0)</f>
        <v>0</v>
      </c>
      <c r="BF117" s="143">
        <f t="shared" ref="BF117:BF151" si="25">IF(N117="snížená",J117,0)</f>
        <v>0</v>
      </c>
      <c r="BG117" s="143">
        <f t="shared" ref="BG117:BG151" si="26">IF(N117="zákl. přenesená",J117,0)</f>
        <v>0</v>
      </c>
      <c r="BH117" s="143">
        <f t="shared" ref="BH117:BH151" si="27">IF(N117="sníž. přenesená",J117,0)</f>
        <v>0</v>
      </c>
      <c r="BI117" s="143">
        <f t="shared" ref="BI117:BI151" si="28">IF(N117="nulová",J117,0)</f>
        <v>0</v>
      </c>
      <c r="BJ117" s="16" t="s">
        <v>80</v>
      </c>
      <c r="BK117" s="143">
        <f t="shared" ref="BK117:BK151" si="29">ROUND(I117*H117,2)</f>
        <v>0</v>
      </c>
      <c r="BL117" s="16" t="s">
        <v>247</v>
      </c>
      <c r="BM117" s="142" t="s">
        <v>1667</v>
      </c>
    </row>
    <row r="118" spans="2:65" s="1" customFormat="1" ht="16.5" customHeight="1">
      <c r="B118" s="130"/>
      <c r="C118" s="167" t="s">
        <v>455</v>
      </c>
      <c r="D118" s="167" t="s">
        <v>281</v>
      </c>
      <c r="E118" s="168" t="s">
        <v>1668</v>
      </c>
      <c r="F118" s="169" t="s">
        <v>1669</v>
      </c>
      <c r="G118" s="170" t="s">
        <v>495</v>
      </c>
      <c r="H118" s="171">
        <v>1</v>
      </c>
      <c r="I118" s="172"/>
      <c r="J118" s="173">
        <f t="shared" si="20"/>
        <v>0</v>
      </c>
      <c r="K118" s="169" t="s">
        <v>3</v>
      </c>
      <c r="L118" s="174"/>
      <c r="M118" s="175" t="s">
        <v>3</v>
      </c>
      <c r="N118" s="176" t="s">
        <v>43</v>
      </c>
      <c r="P118" s="140">
        <f t="shared" si="21"/>
        <v>0</v>
      </c>
      <c r="Q118" s="140">
        <v>0</v>
      </c>
      <c r="R118" s="140">
        <f t="shared" si="22"/>
        <v>0</v>
      </c>
      <c r="S118" s="140">
        <v>0</v>
      </c>
      <c r="T118" s="141">
        <f t="shared" si="23"/>
        <v>0</v>
      </c>
      <c r="AR118" s="142" t="s">
        <v>442</v>
      </c>
      <c r="AT118" s="142" t="s">
        <v>281</v>
      </c>
      <c r="AU118" s="142" t="s">
        <v>82</v>
      </c>
      <c r="AY118" s="16" t="s">
        <v>157</v>
      </c>
      <c r="BE118" s="143">
        <f t="shared" si="24"/>
        <v>0</v>
      </c>
      <c r="BF118" s="143">
        <f t="shared" si="25"/>
        <v>0</v>
      </c>
      <c r="BG118" s="143">
        <f t="shared" si="26"/>
        <v>0</v>
      </c>
      <c r="BH118" s="143">
        <f t="shared" si="27"/>
        <v>0</v>
      </c>
      <c r="BI118" s="143">
        <f t="shared" si="28"/>
        <v>0</v>
      </c>
      <c r="BJ118" s="16" t="s">
        <v>80</v>
      </c>
      <c r="BK118" s="143">
        <f t="shared" si="29"/>
        <v>0</v>
      </c>
      <c r="BL118" s="16" t="s">
        <v>247</v>
      </c>
      <c r="BM118" s="142" t="s">
        <v>1670</v>
      </c>
    </row>
    <row r="119" spans="2:65" s="1" customFormat="1" ht="16.5" customHeight="1">
      <c r="B119" s="130"/>
      <c r="C119" s="167" t="s">
        <v>461</v>
      </c>
      <c r="D119" s="167" t="s">
        <v>281</v>
      </c>
      <c r="E119" s="168" t="s">
        <v>1671</v>
      </c>
      <c r="F119" s="169" t="s">
        <v>1672</v>
      </c>
      <c r="G119" s="170" t="s">
        <v>495</v>
      </c>
      <c r="H119" s="171">
        <v>1</v>
      </c>
      <c r="I119" s="172"/>
      <c r="J119" s="173">
        <f t="shared" si="20"/>
        <v>0</v>
      </c>
      <c r="K119" s="169" t="s">
        <v>3</v>
      </c>
      <c r="L119" s="174"/>
      <c r="M119" s="175" t="s">
        <v>3</v>
      </c>
      <c r="N119" s="176" t="s">
        <v>43</v>
      </c>
      <c r="P119" s="140">
        <f t="shared" si="21"/>
        <v>0</v>
      </c>
      <c r="Q119" s="140">
        <v>0</v>
      </c>
      <c r="R119" s="140">
        <f t="shared" si="22"/>
        <v>0</v>
      </c>
      <c r="S119" s="140">
        <v>0</v>
      </c>
      <c r="T119" s="141">
        <f t="shared" si="23"/>
        <v>0</v>
      </c>
      <c r="AR119" s="142" t="s">
        <v>442</v>
      </c>
      <c r="AT119" s="142" t="s">
        <v>281</v>
      </c>
      <c r="AU119" s="142" t="s">
        <v>82</v>
      </c>
      <c r="AY119" s="16" t="s">
        <v>157</v>
      </c>
      <c r="BE119" s="143">
        <f t="shared" si="24"/>
        <v>0</v>
      </c>
      <c r="BF119" s="143">
        <f t="shared" si="25"/>
        <v>0</v>
      </c>
      <c r="BG119" s="143">
        <f t="shared" si="26"/>
        <v>0</v>
      </c>
      <c r="BH119" s="143">
        <f t="shared" si="27"/>
        <v>0</v>
      </c>
      <c r="BI119" s="143">
        <f t="shared" si="28"/>
        <v>0</v>
      </c>
      <c r="BJ119" s="16" t="s">
        <v>80</v>
      </c>
      <c r="BK119" s="143">
        <f t="shared" si="29"/>
        <v>0</v>
      </c>
      <c r="BL119" s="16" t="s">
        <v>247</v>
      </c>
      <c r="BM119" s="142" t="s">
        <v>1673</v>
      </c>
    </row>
    <row r="120" spans="2:65" s="1" customFormat="1" ht="16.5" customHeight="1">
      <c r="B120" s="130"/>
      <c r="C120" s="131" t="s">
        <v>634</v>
      </c>
      <c r="D120" s="131" t="s">
        <v>161</v>
      </c>
      <c r="E120" s="132" t="s">
        <v>1674</v>
      </c>
      <c r="F120" s="133" t="s">
        <v>1675</v>
      </c>
      <c r="G120" s="134" t="s">
        <v>495</v>
      </c>
      <c r="H120" s="135">
        <v>4</v>
      </c>
      <c r="I120" s="136"/>
      <c r="J120" s="137">
        <f t="shared" si="20"/>
        <v>0</v>
      </c>
      <c r="K120" s="133" t="s">
        <v>3</v>
      </c>
      <c r="L120" s="31"/>
      <c r="M120" s="138" t="s">
        <v>3</v>
      </c>
      <c r="N120" s="139" t="s">
        <v>43</v>
      </c>
      <c r="P120" s="140">
        <f t="shared" si="21"/>
        <v>0</v>
      </c>
      <c r="Q120" s="140">
        <v>0</v>
      </c>
      <c r="R120" s="140">
        <f t="shared" si="22"/>
        <v>0</v>
      </c>
      <c r="S120" s="140">
        <v>0</v>
      </c>
      <c r="T120" s="141">
        <f t="shared" si="23"/>
        <v>0</v>
      </c>
      <c r="AR120" s="142" t="s">
        <v>247</v>
      </c>
      <c r="AT120" s="142" t="s">
        <v>161</v>
      </c>
      <c r="AU120" s="142" t="s">
        <v>82</v>
      </c>
      <c r="AY120" s="16" t="s">
        <v>157</v>
      </c>
      <c r="BE120" s="143">
        <f t="shared" si="24"/>
        <v>0</v>
      </c>
      <c r="BF120" s="143">
        <f t="shared" si="25"/>
        <v>0</v>
      </c>
      <c r="BG120" s="143">
        <f t="shared" si="26"/>
        <v>0</v>
      </c>
      <c r="BH120" s="143">
        <f t="shared" si="27"/>
        <v>0</v>
      </c>
      <c r="BI120" s="143">
        <f t="shared" si="28"/>
        <v>0</v>
      </c>
      <c r="BJ120" s="16" t="s">
        <v>80</v>
      </c>
      <c r="BK120" s="143">
        <f t="shared" si="29"/>
        <v>0</v>
      </c>
      <c r="BL120" s="16" t="s">
        <v>247</v>
      </c>
      <c r="BM120" s="142" t="s">
        <v>1676</v>
      </c>
    </row>
    <row r="121" spans="2:65" s="1" customFormat="1" ht="16.5" customHeight="1">
      <c r="B121" s="130"/>
      <c r="C121" s="167" t="s">
        <v>640</v>
      </c>
      <c r="D121" s="167" t="s">
        <v>281</v>
      </c>
      <c r="E121" s="168" t="s">
        <v>1677</v>
      </c>
      <c r="F121" s="169" t="s">
        <v>1678</v>
      </c>
      <c r="G121" s="170" t="s">
        <v>495</v>
      </c>
      <c r="H121" s="171">
        <v>4</v>
      </c>
      <c r="I121" s="172"/>
      <c r="J121" s="173">
        <f t="shared" si="20"/>
        <v>0</v>
      </c>
      <c r="K121" s="169" t="s">
        <v>3</v>
      </c>
      <c r="L121" s="174"/>
      <c r="M121" s="175" t="s">
        <v>3</v>
      </c>
      <c r="N121" s="176" t="s">
        <v>43</v>
      </c>
      <c r="P121" s="140">
        <f t="shared" si="21"/>
        <v>0</v>
      </c>
      <c r="Q121" s="140">
        <v>9.0000000000000006E-5</v>
      </c>
      <c r="R121" s="140">
        <f t="shared" si="22"/>
        <v>3.6000000000000002E-4</v>
      </c>
      <c r="S121" s="140">
        <v>0</v>
      </c>
      <c r="T121" s="141">
        <f t="shared" si="23"/>
        <v>0</v>
      </c>
      <c r="AR121" s="142" t="s">
        <v>442</v>
      </c>
      <c r="AT121" s="142" t="s">
        <v>281</v>
      </c>
      <c r="AU121" s="142" t="s">
        <v>82</v>
      </c>
      <c r="AY121" s="16" t="s">
        <v>157</v>
      </c>
      <c r="BE121" s="143">
        <f t="shared" si="24"/>
        <v>0</v>
      </c>
      <c r="BF121" s="143">
        <f t="shared" si="25"/>
        <v>0</v>
      </c>
      <c r="BG121" s="143">
        <f t="shared" si="26"/>
        <v>0</v>
      </c>
      <c r="BH121" s="143">
        <f t="shared" si="27"/>
        <v>0</v>
      </c>
      <c r="BI121" s="143">
        <f t="shared" si="28"/>
        <v>0</v>
      </c>
      <c r="BJ121" s="16" t="s">
        <v>80</v>
      </c>
      <c r="BK121" s="143">
        <f t="shared" si="29"/>
        <v>0</v>
      </c>
      <c r="BL121" s="16" t="s">
        <v>247</v>
      </c>
      <c r="BM121" s="142" t="s">
        <v>1679</v>
      </c>
    </row>
    <row r="122" spans="2:65" s="1" customFormat="1" ht="16.5" customHeight="1">
      <c r="B122" s="130"/>
      <c r="C122" s="131" t="s">
        <v>593</v>
      </c>
      <c r="D122" s="131" t="s">
        <v>161</v>
      </c>
      <c r="E122" s="132" t="s">
        <v>1680</v>
      </c>
      <c r="F122" s="133" t="s">
        <v>1681</v>
      </c>
      <c r="G122" s="134" t="s">
        <v>495</v>
      </c>
      <c r="H122" s="135">
        <v>4</v>
      </c>
      <c r="I122" s="136"/>
      <c r="J122" s="137">
        <f t="shared" si="20"/>
        <v>0</v>
      </c>
      <c r="K122" s="133" t="s">
        <v>3</v>
      </c>
      <c r="L122" s="31"/>
      <c r="M122" s="138" t="s">
        <v>3</v>
      </c>
      <c r="N122" s="139" t="s">
        <v>43</v>
      </c>
      <c r="P122" s="140">
        <f t="shared" si="21"/>
        <v>0</v>
      </c>
      <c r="Q122" s="140">
        <v>0</v>
      </c>
      <c r="R122" s="140">
        <f t="shared" si="22"/>
        <v>0</v>
      </c>
      <c r="S122" s="140">
        <v>0</v>
      </c>
      <c r="T122" s="141">
        <f t="shared" si="23"/>
        <v>0</v>
      </c>
      <c r="AR122" s="142" t="s">
        <v>247</v>
      </c>
      <c r="AT122" s="142" t="s">
        <v>161</v>
      </c>
      <c r="AU122" s="142" t="s">
        <v>82</v>
      </c>
      <c r="AY122" s="16" t="s">
        <v>157</v>
      </c>
      <c r="BE122" s="143">
        <f t="shared" si="24"/>
        <v>0</v>
      </c>
      <c r="BF122" s="143">
        <f t="shared" si="25"/>
        <v>0</v>
      </c>
      <c r="BG122" s="143">
        <f t="shared" si="26"/>
        <v>0</v>
      </c>
      <c r="BH122" s="143">
        <f t="shared" si="27"/>
        <v>0</v>
      </c>
      <c r="BI122" s="143">
        <f t="shared" si="28"/>
        <v>0</v>
      </c>
      <c r="BJ122" s="16" t="s">
        <v>80</v>
      </c>
      <c r="BK122" s="143">
        <f t="shared" si="29"/>
        <v>0</v>
      </c>
      <c r="BL122" s="16" t="s">
        <v>247</v>
      </c>
      <c r="BM122" s="142" t="s">
        <v>1682</v>
      </c>
    </row>
    <row r="123" spans="2:65" s="1" customFormat="1" ht="16.5" customHeight="1">
      <c r="B123" s="130"/>
      <c r="C123" s="167" t="s">
        <v>598</v>
      </c>
      <c r="D123" s="167" t="s">
        <v>281</v>
      </c>
      <c r="E123" s="168" t="s">
        <v>1683</v>
      </c>
      <c r="F123" s="169" t="s">
        <v>1684</v>
      </c>
      <c r="G123" s="170" t="s">
        <v>495</v>
      </c>
      <c r="H123" s="171">
        <v>4</v>
      </c>
      <c r="I123" s="172"/>
      <c r="J123" s="173">
        <f t="shared" si="20"/>
        <v>0</v>
      </c>
      <c r="K123" s="169" t="s">
        <v>3</v>
      </c>
      <c r="L123" s="174"/>
      <c r="M123" s="175" t="s">
        <v>3</v>
      </c>
      <c r="N123" s="176" t="s">
        <v>43</v>
      </c>
      <c r="P123" s="140">
        <f t="shared" si="21"/>
        <v>0</v>
      </c>
      <c r="Q123" s="140">
        <v>0</v>
      </c>
      <c r="R123" s="140">
        <f t="shared" si="22"/>
        <v>0</v>
      </c>
      <c r="S123" s="140">
        <v>0</v>
      </c>
      <c r="T123" s="141">
        <f t="shared" si="23"/>
        <v>0</v>
      </c>
      <c r="AR123" s="142" t="s">
        <v>442</v>
      </c>
      <c r="AT123" s="142" t="s">
        <v>281</v>
      </c>
      <c r="AU123" s="142" t="s">
        <v>82</v>
      </c>
      <c r="AY123" s="16" t="s">
        <v>157</v>
      </c>
      <c r="BE123" s="143">
        <f t="shared" si="24"/>
        <v>0</v>
      </c>
      <c r="BF123" s="143">
        <f t="shared" si="25"/>
        <v>0</v>
      </c>
      <c r="BG123" s="143">
        <f t="shared" si="26"/>
        <v>0</v>
      </c>
      <c r="BH123" s="143">
        <f t="shared" si="27"/>
        <v>0</v>
      </c>
      <c r="BI123" s="143">
        <f t="shared" si="28"/>
        <v>0</v>
      </c>
      <c r="BJ123" s="16" t="s">
        <v>80</v>
      </c>
      <c r="BK123" s="143">
        <f t="shared" si="29"/>
        <v>0</v>
      </c>
      <c r="BL123" s="16" t="s">
        <v>247</v>
      </c>
      <c r="BM123" s="142" t="s">
        <v>1685</v>
      </c>
    </row>
    <row r="124" spans="2:65" s="1" customFormat="1" ht="21.75" customHeight="1">
      <c r="B124" s="130"/>
      <c r="C124" s="131" t="s">
        <v>603</v>
      </c>
      <c r="D124" s="131" t="s">
        <v>161</v>
      </c>
      <c r="E124" s="132" t="s">
        <v>1686</v>
      </c>
      <c r="F124" s="133" t="s">
        <v>1687</v>
      </c>
      <c r="G124" s="134" t="s">
        <v>495</v>
      </c>
      <c r="H124" s="135">
        <v>11</v>
      </c>
      <c r="I124" s="136"/>
      <c r="J124" s="137">
        <f t="shared" si="20"/>
        <v>0</v>
      </c>
      <c r="K124" s="133" t="s">
        <v>3</v>
      </c>
      <c r="L124" s="31"/>
      <c r="M124" s="138" t="s">
        <v>3</v>
      </c>
      <c r="N124" s="139" t="s">
        <v>43</v>
      </c>
      <c r="P124" s="140">
        <f t="shared" si="21"/>
        <v>0</v>
      </c>
      <c r="Q124" s="140">
        <v>0</v>
      </c>
      <c r="R124" s="140">
        <f t="shared" si="22"/>
        <v>0</v>
      </c>
      <c r="S124" s="140">
        <v>0</v>
      </c>
      <c r="T124" s="141">
        <f t="shared" si="23"/>
        <v>0</v>
      </c>
      <c r="AR124" s="142" t="s">
        <v>247</v>
      </c>
      <c r="AT124" s="142" t="s">
        <v>161</v>
      </c>
      <c r="AU124" s="142" t="s">
        <v>82</v>
      </c>
      <c r="AY124" s="16" t="s">
        <v>157</v>
      </c>
      <c r="BE124" s="143">
        <f t="shared" si="24"/>
        <v>0</v>
      </c>
      <c r="BF124" s="143">
        <f t="shared" si="25"/>
        <v>0</v>
      </c>
      <c r="BG124" s="143">
        <f t="shared" si="26"/>
        <v>0</v>
      </c>
      <c r="BH124" s="143">
        <f t="shared" si="27"/>
        <v>0</v>
      </c>
      <c r="BI124" s="143">
        <f t="shared" si="28"/>
        <v>0</v>
      </c>
      <c r="BJ124" s="16" t="s">
        <v>80</v>
      </c>
      <c r="BK124" s="143">
        <f t="shared" si="29"/>
        <v>0</v>
      </c>
      <c r="BL124" s="16" t="s">
        <v>247</v>
      </c>
      <c r="BM124" s="142" t="s">
        <v>1688</v>
      </c>
    </row>
    <row r="125" spans="2:65" s="1" customFormat="1" ht="16.5" customHeight="1">
      <c r="B125" s="130"/>
      <c r="C125" s="167" t="s">
        <v>608</v>
      </c>
      <c r="D125" s="167" t="s">
        <v>281</v>
      </c>
      <c r="E125" s="168" t="s">
        <v>1689</v>
      </c>
      <c r="F125" s="169" t="s">
        <v>1690</v>
      </c>
      <c r="G125" s="170" t="s">
        <v>495</v>
      </c>
      <c r="H125" s="171">
        <v>11</v>
      </c>
      <c r="I125" s="172"/>
      <c r="J125" s="173">
        <f t="shared" si="20"/>
        <v>0</v>
      </c>
      <c r="K125" s="169" t="s">
        <v>3</v>
      </c>
      <c r="L125" s="174"/>
      <c r="M125" s="175" t="s">
        <v>3</v>
      </c>
      <c r="N125" s="176" t="s">
        <v>43</v>
      </c>
      <c r="P125" s="140">
        <f t="shared" si="21"/>
        <v>0</v>
      </c>
      <c r="Q125" s="140">
        <v>2.0000000000000001E-4</v>
      </c>
      <c r="R125" s="140">
        <f t="shared" si="22"/>
        <v>2.2000000000000001E-3</v>
      </c>
      <c r="S125" s="140">
        <v>0</v>
      </c>
      <c r="T125" s="141">
        <f t="shared" si="23"/>
        <v>0</v>
      </c>
      <c r="AR125" s="142" t="s">
        <v>442</v>
      </c>
      <c r="AT125" s="142" t="s">
        <v>281</v>
      </c>
      <c r="AU125" s="142" t="s">
        <v>82</v>
      </c>
      <c r="AY125" s="16" t="s">
        <v>157</v>
      </c>
      <c r="BE125" s="143">
        <f t="shared" si="24"/>
        <v>0</v>
      </c>
      <c r="BF125" s="143">
        <f t="shared" si="25"/>
        <v>0</v>
      </c>
      <c r="BG125" s="143">
        <f t="shared" si="26"/>
        <v>0</v>
      </c>
      <c r="BH125" s="143">
        <f t="shared" si="27"/>
        <v>0</v>
      </c>
      <c r="BI125" s="143">
        <f t="shared" si="28"/>
        <v>0</v>
      </c>
      <c r="BJ125" s="16" t="s">
        <v>80</v>
      </c>
      <c r="BK125" s="143">
        <f t="shared" si="29"/>
        <v>0</v>
      </c>
      <c r="BL125" s="16" t="s">
        <v>247</v>
      </c>
      <c r="BM125" s="142" t="s">
        <v>1691</v>
      </c>
    </row>
    <row r="126" spans="2:65" s="1" customFormat="1" ht="16.5" customHeight="1">
      <c r="B126" s="130"/>
      <c r="C126" s="131" t="s">
        <v>731</v>
      </c>
      <c r="D126" s="131" t="s">
        <v>161</v>
      </c>
      <c r="E126" s="132" t="s">
        <v>1692</v>
      </c>
      <c r="F126" s="133" t="s">
        <v>1693</v>
      </c>
      <c r="G126" s="134" t="s">
        <v>495</v>
      </c>
      <c r="H126" s="135">
        <v>1</v>
      </c>
      <c r="I126" s="136"/>
      <c r="J126" s="137">
        <f t="shared" si="20"/>
        <v>0</v>
      </c>
      <c r="K126" s="133" t="s">
        <v>3</v>
      </c>
      <c r="L126" s="31"/>
      <c r="M126" s="138" t="s">
        <v>3</v>
      </c>
      <c r="N126" s="139" t="s">
        <v>43</v>
      </c>
      <c r="P126" s="140">
        <f t="shared" si="21"/>
        <v>0</v>
      </c>
      <c r="Q126" s="140">
        <v>0</v>
      </c>
      <c r="R126" s="140">
        <f t="shared" si="22"/>
        <v>0</v>
      </c>
      <c r="S126" s="140">
        <v>0</v>
      </c>
      <c r="T126" s="141">
        <f t="shared" si="23"/>
        <v>0</v>
      </c>
      <c r="AR126" s="142" t="s">
        <v>247</v>
      </c>
      <c r="AT126" s="142" t="s">
        <v>161</v>
      </c>
      <c r="AU126" s="142" t="s">
        <v>82</v>
      </c>
      <c r="AY126" s="16" t="s">
        <v>157</v>
      </c>
      <c r="BE126" s="143">
        <f t="shared" si="24"/>
        <v>0</v>
      </c>
      <c r="BF126" s="143">
        <f t="shared" si="25"/>
        <v>0</v>
      </c>
      <c r="BG126" s="143">
        <f t="shared" si="26"/>
        <v>0</v>
      </c>
      <c r="BH126" s="143">
        <f t="shared" si="27"/>
        <v>0</v>
      </c>
      <c r="BI126" s="143">
        <f t="shared" si="28"/>
        <v>0</v>
      </c>
      <c r="BJ126" s="16" t="s">
        <v>80</v>
      </c>
      <c r="BK126" s="143">
        <f t="shared" si="29"/>
        <v>0</v>
      </c>
      <c r="BL126" s="16" t="s">
        <v>247</v>
      </c>
      <c r="BM126" s="142" t="s">
        <v>1694</v>
      </c>
    </row>
    <row r="127" spans="2:65" s="1" customFormat="1" ht="16.5" customHeight="1">
      <c r="B127" s="130"/>
      <c r="C127" s="167" t="s">
        <v>736</v>
      </c>
      <c r="D127" s="167" t="s">
        <v>281</v>
      </c>
      <c r="E127" s="168" t="s">
        <v>1695</v>
      </c>
      <c r="F127" s="169" t="s">
        <v>1696</v>
      </c>
      <c r="G127" s="170" t="s">
        <v>495</v>
      </c>
      <c r="H127" s="171">
        <v>1</v>
      </c>
      <c r="I127" s="172"/>
      <c r="J127" s="173">
        <f t="shared" si="20"/>
        <v>0</v>
      </c>
      <c r="K127" s="169" t="s">
        <v>3</v>
      </c>
      <c r="L127" s="174"/>
      <c r="M127" s="175" t="s">
        <v>3</v>
      </c>
      <c r="N127" s="176" t="s">
        <v>43</v>
      </c>
      <c r="P127" s="140">
        <f t="shared" si="21"/>
        <v>0</v>
      </c>
      <c r="Q127" s="140">
        <v>2.5000000000000001E-4</v>
      </c>
      <c r="R127" s="140">
        <f t="shared" si="22"/>
        <v>2.5000000000000001E-4</v>
      </c>
      <c r="S127" s="140">
        <v>0</v>
      </c>
      <c r="T127" s="141">
        <f t="shared" si="23"/>
        <v>0</v>
      </c>
      <c r="AR127" s="142" t="s">
        <v>442</v>
      </c>
      <c r="AT127" s="142" t="s">
        <v>281</v>
      </c>
      <c r="AU127" s="142" t="s">
        <v>82</v>
      </c>
      <c r="AY127" s="16" t="s">
        <v>157</v>
      </c>
      <c r="BE127" s="143">
        <f t="shared" si="24"/>
        <v>0</v>
      </c>
      <c r="BF127" s="143">
        <f t="shared" si="25"/>
        <v>0</v>
      </c>
      <c r="BG127" s="143">
        <f t="shared" si="26"/>
        <v>0</v>
      </c>
      <c r="BH127" s="143">
        <f t="shared" si="27"/>
        <v>0</v>
      </c>
      <c r="BI127" s="143">
        <f t="shared" si="28"/>
        <v>0</v>
      </c>
      <c r="BJ127" s="16" t="s">
        <v>80</v>
      </c>
      <c r="BK127" s="143">
        <f t="shared" si="29"/>
        <v>0</v>
      </c>
      <c r="BL127" s="16" t="s">
        <v>247</v>
      </c>
      <c r="BM127" s="142" t="s">
        <v>1697</v>
      </c>
    </row>
    <row r="128" spans="2:65" s="1" customFormat="1" ht="16.5" customHeight="1">
      <c r="B128" s="130"/>
      <c r="C128" s="131" t="s">
        <v>570</v>
      </c>
      <c r="D128" s="131" t="s">
        <v>161</v>
      </c>
      <c r="E128" s="132" t="s">
        <v>1698</v>
      </c>
      <c r="F128" s="133" t="s">
        <v>1699</v>
      </c>
      <c r="G128" s="134" t="s">
        <v>495</v>
      </c>
      <c r="H128" s="135">
        <v>34</v>
      </c>
      <c r="I128" s="136"/>
      <c r="J128" s="137">
        <f t="shared" si="20"/>
        <v>0</v>
      </c>
      <c r="K128" s="133" t="s">
        <v>3</v>
      </c>
      <c r="L128" s="31"/>
      <c r="M128" s="138" t="s">
        <v>3</v>
      </c>
      <c r="N128" s="139" t="s">
        <v>43</v>
      </c>
      <c r="P128" s="140">
        <f t="shared" si="21"/>
        <v>0</v>
      </c>
      <c r="Q128" s="140">
        <v>0</v>
      </c>
      <c r="R128" s="140">
        <f t="shared" si="22"/>
        <v>0</v>
      </c>
      <c r="S128" s="140">
        <v>0</v>
      </c>
      <c r="T128" s="141">
        <f t="shared" si="23"/>
        <v>0</v>
      </c>
      <c r="AR128" s="142" t="s">
        <v>247</v>
      </c>
      <c r="AT128" s="142" t="s">
        <v>161</v>
      </c>
      <c r="AU128" s="142" t="s">
        <v>82</v>
      </c>
      <c r="AY128" s="16" t="s">
        <v>157</v>
      </c>
      <c r="BE128" s="143">
        <f t="shared" si="24"/>
        <v>0</v>
      </c>
      <c r="BF128" s="143">
        <f t="shared" si="25"/>
        <v>0</v>
      </c>
      <c r="BG128" s="143">
        <f t="shared" si="26"/>
        <v>0</v>
      </c>
      <c r="BH128" s="143">
        <f t="shared" si="27"/>
        <v>0</v>
      </c>
      <c r="BI128" s="143">
        <f t="shared" si="28"/>
        <v>0</v>
      </c>
      <c r="BJ128" s="16" t="s">
        <v>80</v>
      </c>
      <c r="BK128" s="143">
        <f t="shared" si="29"/>
        <v>0</v>
      </c>
      <c r="BL128" s="16" t="s">
        <v>247</v>
      </c>
      <c r="BM128" s="142" t="s">
        <v>1700</v>
      </c>
    </row>
    <row r="129" spans="2:65" s="1" customFormat="1" ht="16.5" customHeight="1">
      <c r="B129" s="130"/>
      <c r="C129" s="167" t="s">
        <v>576</v>
      </c>
      <c r="D129" s="167" t="s">
        <v>281</v>
      </c>
      <c r="E129" s="168" t="s">
        <v>1701</v>
      </c>
      <c r="F129" s="169" t="s">
        <v>1702</v>
      </c>
      <c r="G129" s="170" t="s">
        <v>495</v>
      </c>
      <c r="H129" s="171">
        <v>34</v>
      </c>
      <c r="I129" s="172"/>
      <c r="J129" s="173">
        <f t="shared" si="20"/>
        <v>0</v>
      </c>
      <c r="K129" s="169" t="s">
        <v>3</v>
      </c>
      <c r="L129" s="174"/>
      <c r="M129" s="175" t="s">
        <v>3</v>
      </c>
      <c r="N129" s="176" t="s">
        <v>43</v>
      </c>
      <c r="P129" s="140">
        <f t="shared" si="21"/>
        <v>0</v>
      </c>
      <c r="Q129" s="140">
        <v>5.6999999999999998E-4</v>
      </c>
      <c r="R129" s="140">
        <f t="shared" si="22"/>
        <v>1.9379999999999998E-2</v>
      </c>
      <c r="S129" s="140">
        <v>0</v>
      </c>
      <c r="T129" s="141">
        <f t="shared" si="23"/>
        <v>0</v>
      </c>
      <c r="AR129" s="142" t="s">
        <v>442</v>
      </c>
      <c r="AT129" s="142" t="s">
        <v>281</v>
      </c>
      <c r="AU129" s="142" t="s">
        <v>82</v>
      </c>
      <c r="AY129" s="16" t="s">
        <v>157</v>
      </c>
      <c r="BE129" s="143">
        <f t="shared" si="24"/>
        <v>0</v>
      </c>
      <c r="BF129" s="143">
        <f t="shared" si="25"/>
        <v>0</v>
      </c>
      <c r="BG129" s="143">
        <f t="shared" si="26"/>
        <v>0</v>
      </c>
      <c r="BH129" s="143">
        <f t="shared" si="27"/>
        <v>0</v>
      </c>
      <c r="BI129" s="143">
        <f t="shared" si="28"/>
        <v>0</v>
      </c>
      <c r="BJ129" s="16" t="s">
        <v>80</v>
      </c>
      <c r="BK129" s="143">
        <f t="shared" si="29"/>
        <v>0</v>
      </c>
      <c r="BL129" s="16" t="s">
        <v>247</v>
      </c>
      <c r="BM129" s="142" t="s">
        <v>1703</v>
      </c>
    </row>
    <row r="130" spans="2:65" s="1" customFormat="1" ht="16.5" customHeight="1">
      <c r="B130" s="130"/>
      <c r="C130" s="131" t="s">
        <v>581</v>
      </c>
      <c r="D130" s="131" t="s">
        <v>161</v>
      </c>
      <c r="E130" s="132" t="s">
        <v>1698</v>
      </c>
      <c r="F130" s="133" t="s">
        <v>1699</v>
      </c>
      <c r="G130" s="134" t="s">
        <v>495</v>
      </c>
      <c r="H130" s="135">
        <v>6</v>
      </c>
      <c r="I130" s="136"/>
      <c r="J130" s="137">
        <f t="shared" si="20"/>
        <v>0</v>
      </c>
      <c r="K130" s="133" t="s">
        <v>3</v>
      </c>
      <c r="L130" s="31"/>
      <c r="M130" s="138" t="s">
        <v>3</v>
      </c>
      <c r="N130" s="139" t="s">
        <v>43</v>
      </c>
      <c r="P130" s="140">
        <f t="shared" si="21"/>
        <v>0</v>
      </c>
      <c r="Q130" s="140">
        <v>0</v>
      </c>
      <c r="R130" s="140">
        <f t="shared" si="22"/>
        <v>0</v>
      </c>
      <c r="S130" s="140">
        <v>0</v>
      </c>
      <c r="T130" s="141">
        <f t="shared" si="23"/>
        <v>0</v>
      </c>
      <c r="AR130" s="142" t="s">
        <v>247</v>
      </c>
      <c r="AT130" s="142" t="s">
        <v>161</v>
      </c>
      <c r="AU130" s="142" t="s">
        <v>82</v>
      </c>
      <c r="AY130" s="16" t="s">
        <v>157</v>
      </c>
      <c r="BE130" s="143">
        <f t="shared" si="24"/>
        <v>0</v>
      </c>
      <c r="BF130" s="143">
        <f t="shared" si="25"/>
        <v>0</v>
      </c>
      <c r="BG130" s="143">
        <f t="shared" si="26"/>
        <v>0</v>
      </c>
      <c r="BH130" s="143">
        <f t="shared" si="27"/>
        <v>0</v>
      </c>
      <c r="BI130" s="143">
        <f t="shared" si="28"/>
        <v>0</v>
      </c>
      <c r="BJ130" s="16" t="s">
        <v>80</v>
      </c>
      <c r="BK130" s="143">
        <f t="shared" si="29"/>
        <v>0</v>
      </c>
      <c r="BL130" s="16" t="s">
        <v>247</v>
      </c>
      <c r="BM130" s="142" t="s">
        <v>1704</v>
      </c>
    </row>
    <row r="131" spans="2:65" s="1" customFormat="1" ht="16.5" customHeight="1">
      <c r="B131" s="130"/>
      <c r="C131" s="167" t="s">
        <v>587</v>
      </c>
      <c r="D131" s="167" t="s">
        <v>281</v>
      </c>
      <c r="E131" s="168" t="s">
        <v>1705</v>
      </c>
      <c r="F131" s="169" t="s">
        <v>1706</v>
      </c>
      <c r="G131" s="170" t="s">
        <v>495</v>
      </c>
      <c r="H131" s="171">
        <v>6</v>
      </c>
      <c r="I131" s="172"/>
      <c r="J131" s="173">
        <f t="shared" si="20"/>
        <v>0</v>
      </c>
      <c r="K131" s="169" t="s">
        <v>3</v>
      </c>
      <c r="L131" s="174"/>
      <c r="M131" s="175" t="s">
        <v>3</v>
      </c>
      <c r="N131" s="176" t="s">
        <v>43</v>
      </c>
      <c r="P131" s="140">
        <f t="shared" si="21"/>
        <v>0</v>
      </c>
      <c r="Q131" s="140">
        <v>0</v>
      </c>
      <c r="R131" s="140">
        <f t="shared" si="22"/>
        <v>0</v>
      </c>
      <c r="S131" s="140">
        <v>0</v>
      </c>
      <c r="T131" s="141">
        <f t="shared" si="23"/>
        <v>0</v>
      </c>
      <c r="AR131" s="142" t="s">
        <v>442</v>
      </c>
      <c r="AT131" s="142" t="s">
        <v>281</v>
      </c>
      <c r="AU131" s="142" t="s">
        <v>82</v>
      </c>
      <c r="AY131" s="16" t="s">
        <v>157</v>
      </c>
      <c r="BE131" s="143">
        <f t="shared" si="24"/>
        <v>0</v>
      </c>
      <c r="BF131" s="143">
        <f t="shared" si="25"/>
        <v>0</v>
      </c>
      <c r="BG131" s="143">
        <f t="shared" si="26"/>
        <v>0</v>
      </c>
      <c r="BH131" s="143">
        <f t="shared" si="27"/>
        <v>0</v>
      </c>
      <c r="BI131" s="143">
        <f t="shared" si="28"/>
        <v>0</v>
      </c>
      <c r="BJ131" s="16" t="s">
        <v>80</v>
      </c>
      <c r="BK131" s="143">
        <f t="shared" si="29"/>
        <v>0</v>
      </c>
      <c r="BL131" s="16" t="s">
        <v>247</v>
      </c>
      <c r="BM131" s="142" t="s">
        <v>1707</v>
      </c>
    </row>
    <row r="132" spans="2:65" s="1" customFormat="1" ht="16.5" customHeight="1">
      <c r="B132" s="130"/>
      <c r="C132" s="131" t="s">
        <v>468</v>
      </c>
      <c r="D132" s="131" t="s">
        <v>161</v>
      </c>
      <c r="E132" s="132" t="s">
        <v>1708</v>
      </c>
      <c r="F132" s="133" t="s">
        <v>1709</v>
      </c>
      <c r="G132" s="134" t="s">
        <v>164</v>
      </c>
      <c r="H132" s="135">
        <v>340</v>
      </c>
      <c r="I132" s="136"/>
      <c r="J132" s="137">
        <f t="shared" si="20"/>
        <v>0</v>
      </c>
      <c r="K132" s="133" t="s">
        <v>3</v>
      </c>
      <c r="L132" s="31"/>
      <c r="M132" s="138" t="s">
        <v>3</v>
      </c>
      <c r="N132" s="139" t="s">
        <v>43</v>
      </c>
      <c r="P132" s="140">
        <f t="shared" si="21"/>
        <v>0</v>
      </c>
      <c r="Q132" s="140">
        <v>0</v>
      </c>
      <c r="R132" s="140">
        <f t="shared" si="22"/>
        <v>0</v>
      </c>
      <c r="S132" s="140">
        <v>0</v>
      </c>
      <c r="T132" s="141">
        <f t="shared" si="23"/>
        <v>0</v>
      </c>
      <c r="AR132" s="142" t="s">
        <v>247</v>
      </c>
      <c r="AT132" s="142" t="s">
        <v>161</v>
      </c>
      <c r="AU132" s="142" t="s">
        <v>82</v>
      </c>
      <c r="AY132" s="16" t="s">
        <v>157</v>
      </c>
      <c r="BE132" s="143">
        <f t="shared" si="24"/>
        <v>0</v>
      </c>
      <c r="BF132" s="143">
        <f t="shared" si="25"/>
        <v>0</v>
      </c>
      <c r="BG132" s="143">
        <f t="shared" si="26"/>
        <v>0</v>
      </c>
      <c r="BH132" s="143">
        <f t="shared" si="27"/>
        <v>0</v>
      </c>
      <c r="BI132" s="143">
        <f t="shared" si="28"/>
        <v>0</v>
      </c>
      <c r="BJ132" s="16" t="s">
        <v>80</v>
      </c>
      <c r="BK132" s="143">
        <f t="shared" si="29"/>
        <v>0</v>
      </c>
      <c r="BL132" s="16" t="s">
        <v>247</v>
      </c>
      <c r="BM132" s="142" t="s">
        <v>1710</v>
      </c>
    </row>
    <row r="133" spans="2:65" s="1" customFormat="1" ht="16.5" customHeight="1">
      <c r="B133" s="130"/>
      <c r="C133" s="167" t="s">
        <v>474</v>
      </c>
      <c r="D133" s="167" t="s">
        <v>281</v>
      </c>
      <c r="E133" s="168" t="s">
        <v>1711</v>
      </c>
      <c r="F133" s="169" t="s">
        <v>1712</v>
      </c>
      <c r="G133" s="170" t="s">
        <v>164</v>
      </c>
      <c r="H133" s="171">
        <v>340</v>
      </c>
      <c r="I133" s="172"/>
      <c r="J133" s="173">
        <f t="shared" si="20"/>
        <v>0</v>
      </c>
      <c r="K133" s="169" t="s">
        <v>3</v>
      </c>
      <c r="L133" s="174"/>
      <c r="M133" s="175" t="s">
        <v>3</v>
      </c>
      <c r="N133" s="176" t="s">
        <v>43</v>
      </c>
      <c r="P133" s="140">
        <f t="shared" si="21"/>
        <v>0</v>
      </c>
      <c r="Q133" s="140">
        <v>0</v>
      </c>
      <c r="R133" s="140">
        <f t="shared" si="22"/>
        <v>0</v>
      </c>
      <c r="S133" s="140">
        <v>0</v>
      </c>
      <c r="T133" s="141">
        <f t="shared" si="23"/>
        <v>0</v>
      </c>
      <c r="AR133" s="142" t="s">
        <v>442</v>
      </c>
      <c r="AT133" s="142" t="s">
        <v>281</v>
      </c>
      <c r="AU133" s="142" t="s">
        <v>82</v>
      </c>
      <c r="AY133" s="16" t="s">
        <v>157</v>
      </c>
      <c r="BE133" s="143">
        <f t="shared" si="24"/>
        <v>0</v>
      </c>
      <c r="BF133" s="143">
        <f t="shared" si="25"/>
        <v>0</v>
      </c>
      <c r="BG133" s="143">
        <f t="shared" si="26"/>
        <v>0</v>
      </c>
      <c r="BH133" s="143">
        <f t="shared" si="27"/>
        <v>0</v>
      </c>
      <c r="BI133" s="143">
        <f t="shared" si="28"/>
        <v>0</v>
      </c>
      <c r="BJ133" s="16" t="s">
        <v>80</v>
      </c>
      <c r="BK133" s="143">
        <f t="shared" si="29"/>
        <v>0</v>
      </c>
      <c r="BL133" s="16" t="s">
        <v>247</v>
      </c>
      <c r="BM133" s="142" t="s">
        <v>1713</v>
      </c>
    </row>
    <row r="134" spans="2:65" s="1" customFormat="1" ht="16.5" customHeight="1">
      <c r="B134" s="130"/>
      <c r="C134" s="131" t="s">
        <v>480</v>
      </c>
      <c r="D134" s="131" t="s">
        <v>161</v>
      </c>
      <c r="E134" s="132" t="s">
        <v>1714</v>
      </c>
      <c r="F134" s="133" t="s">
        <v>1715</v>
      </c>
      <c r="G134" s="134" t="s">
        <v>495</v>
      </c>
      <c r="H134" s="135">
        <v>45</v>
      </c>
      <c r="I134" s="136"/>
      <c r="J134" s="137">
        <f t="shared" si="20"/>
        <v>0</v>
      </c>
      <c r="K134" s="133" t="s">
        <v>3</v>
      </c>
      <c r="L134" s="31"/>
      <c r="M134" s="138" t="s">
        <v>3</v>
      </c>
      <c r="N134" s="139" t="s">
        <v>43</v>
      </c>
      <c r="P134" s="140">
        <f t="shared" si="21"/>
        <v>0</v>
      </c>
      <c r="Q134" s="140">
        <v>0</v>
      </c>
      <c r="R134" s="140">
        <f t="shared" si="22"/>
        <v>0</v>
      </c>
      <c r="S134" s="140">
        <v>0</v>
      </c>
      <c r="T134" s="141">
        <f t="shared" si="23"/>
        <v>0</v>
      </c>
      <c r="AR134" s="142" t="s">
        <v>247</v>
      </c>
      <c r="AT134" s="142" t="s">
        <v>161</v>
      </c>
      <c r="AU134" s="142" t="s">
        <v>82</v>
      </c>
      <c r="AY134" s="16" t="s">
        <v>157</v>
      </c>
      <c r="BE134" s="143">
        <f t="shared" si="24"/>
        <v>0</v>
      </c>
      <c r="BF134" s="143">
        <f t="shared" si="25"/>
        <v>0</v>
      </c>
      <c r="BG134" s="143">
        <f t="shared" si="26"/>
        <v>0</v>
      </c>
      <c r="BH134" s="143">
        <f t="shared" si="27"/>
        <v>0</v>
      </c>
      <c r="BI134" s="143">
        <f t="shared" si="28"/>
        <v>0</v>
      </c>
      <c r="BJ134" s="16" t="s">
        <v>80</v>
      </c>
      <c r="BK134" s="143">
        <f t="shared" si="29"/>
        <v>0</v>
      </c>
      <c r="BL134" s="16" t="s">
        <v>247</v>
      </c>
      <c r="BM134" s="142" t="s">
        <v>1716</v>
      </c>
    </row>
    <row r="135" spans="2:65" s="1" customFormat="1" ht="16.5" customHeight="1">
      <c r="B135" s="130"/>
      <c r="C135" s="131" t="s">
        <v>645</v>
      </c>
      <c r="D135" s="131" t="s">
        <v>161</v>
      </c>
      <c r="E135" s="132" t="s">
        <v>1717</v>
      </c>
      <c r="F135" s="133" t="s">
        <v>1718</v>
      </c>
      <c r="G135" s="134" t="s">
        <v>164</v>
      </c>
      <c r="H135" s="135">
        <v>56</v>
      </c>
      <c r="I135" s="136"/>
      <c r="J135" s="137">
        <f t="shared" si="20"/>
        <v>0</v>
      </c>
      <c r="K135" s="133" t="s">
        <v>3</v>
      </c>
      <c r="L135" s="31"/>
      <c r="M135" s="138" t="s">
        <v>3</v>
      </c>
      <c r="N135" s="139" t="s">
        <v>43</v>
      </c>
      <c r="P135" s="140">
        <f t="shared" si="21"/>
        <v>0</v>
      </c>
      <c r="Q135" s="140">
        <v>0</v>
      </c>
      <c r="R135" s="140">
        <f t="shared" si="22"/>
        <v>0</v>
      </c>
      <c r="S135" s="140">
        <v>0</v>
      </c>
      <c r="T135" s="141">
        <f t="shared" si="23"/>
        <v>0</v>
      </c>
      <c r="AR135" s="142" t="s">
        <v>247</v>
      </c>
      <c r="AT135" s="142" t="s">
        <v>161</v>
      </c>
      <c r="AU135" s="142" t="s">
        <v>82</v>
      </c>
      <c r="AY135" s="16" t="s">
        <v>157</v>
      </c>
      <c r="BE135" s="143">
        <f t="shared" si="24"/>
        <v>0</v>
      </c>
      <c r="BF135" s="143">
        <f t="shared" si="25"/>
        <v>0</v>
      </c>
      <c r="BG135" s="143">
        <f t="shared" si="26"/>
        <v>0</v>
      </c>
      <c r="BH135" s="143">
        <f t="shared" si="27"/>
        <v>0</v>
      </c>
      <c r="BI135" s="143">
        <f t="shared" si="28"/>
        <v>0</v>
      </c>
      <c r="BJ135" s="16" t="s">
        <v>80</v>
      </c>
      <c r="BK135" s="143">
        <f t="shared" si="29"/>
        <v>0</v>
      </c>
      <c r="BL135" s="16" t="s">
        <v>247</v>
      </c>
      <c r="BM135" s="142" t="s">
        <v>1719</v>
      </c>
    </row>
    <row r="136" spans="2:65" s="1" customFormat="1" ht="16.5" customHeight="1">
      <c r="B136" s="130"/>
      <c r="C136" s="167" t="s">
        <v>649</v>
      </c>
      <c r="D136" s="167" t="s">
        <v>281</v>
      </c>
      <c r="E136" s="168" t="s">
        <v>1720</v>
      </c>
      <c r="F136" s="169" t="s">
        <v>1721</v>
      </c>
      <c r="G136" s="170" t="s">
        <v>1088</v>
      </c>
      <c r="H136" s="171">
        <v>8.74</v>
      </c>
      <c r="I136" s="172"/>
      <c r="J136" s="173">
        <f t="shared" si="20"/>
        <v>0</v>
      </c>
      <c r="K136" s="169" t="s">
        <v>3</v>
      </c>
      <c r="L136" s="174"/>
      <c r="M136" s="175" t="s">
        <v>3</v>
      </c>
      <c r="N136" s="176" t="s">
        <v>43</v>
      </c>
      <c r="P136" s="140">
        <f t="shared" si="21"/>
        <v>0</v>
      </c>
      <c r="Q136" s="140">
        <v>1E-3</v>
      </c>
      <c r="R136" s="140">
        <f t="shared" si="22"/>
        <v>8.7400000000000012E-3</v>
      </c>
      <c r="S136" s="140">
        <v>0</v>
      </c>
      <c r="T136" s="141">
        <f t="shared" si="23"/>
        <v>0</v>
      </c>
      <c r="AR136" s="142" t="s">
        <v>442</v>
      </c>
      <c r="AT136" s="142" t="s">
        <v>281</v>
      </c>
      <c r="AU136" s="142" t="s">
        <v>82</v>
      </c>
      <c r="AY136" s="16" t="s">
        <v>157</v>
      </c>
      <c r="BE136" s="143">
        <f t="shared" si="24"/>
        <v>0</v>
      </c>
      <c r="BF136" s="143">
        <f t="shared" si="25"/>
        <v>0</v>
      </c>
      <c r="BG136" s="143">
        <f t="shared" si="26"/>
        <v>0</v>
      </c>
      <c r="BH136" s="143">
        <f t="shared" si="27"/>
        <v>0</v>
      </c>
      <c r="BI136" s="143">
        <f t="shared" si="28"/>
        <v>0</v>
      </c>
      <c r="BJ136" s="16" t="s">
        <v>80</v>
      </c>
      <c r="BK136" s="143">
        <f t="shared" si="29"/>
        <v>0</v>
      </c>
      <c r="BL136" s="16" t="s">
        <v>247</v>
      </c>
      <c r="BM136" s="142" t="s">
        <v>1722</v>
      </c>
    </row>
    <row r="137" spans="2:65" s="1" customFormat="1" ht="24.2" customHeight="1">
      <c r="B137" s="130"/>
      <c r="C137" s="167" t="s">
        <v>655</v>
      </c>
      <c r="D137" s="167" t="s">
        <v>281</v>
      </c>
      <c r="E137" s="168" t="s">
        <v>1723</v>
      </c>
      <c r="F137" s="169" t="s">
        <v>1724</v>
      </c>
      <c r="G137" s="170" t="s">
        <v>495</v>
      </c>
      <c r="H137" s="171">
        <v>56</v>
      </c>
      <c r="I137" s="172"/>
      <c r="J137" s="173">
        <f t="shared" si="20"/>
        <v>0</v>
      </c>
      <c r="K137" s="169" t="s">
        <v>3</v>
      </c>
      <c r="L137" s="174"/>
      <c r="M137" s="175" t="s">
        <v>3</v>
      </c>
      <c r="N137" s="176" t="s">
        <v>43</v>
      </c>
      <c r="P137" s="140">
        <f t="shared" si="21"/>
        <v>0</v>
      </c>
      <c r="Q137" s="140">
        <v>1E-3</v>
      </c>
      <c r="R137" s="140">
        <f t="shared" si="22"/>
        <v>5.6000000000000001E-2</v>
      </c>
      <c r="S137" s="140">
        <v>0</v>
      </c>
      <c r="T137" s="141">
        <f t="shared" si="23"/>
        <v>0</v>
      </c>
      <c r="AR137" s="142" t="s">
        <v>442</v>
      </c>
      <c r="AT137" s="142" t="s">
        <v>281</v>
      </c>
      <c r="AU137" s="142" t="s">
        <v>82</v>
      </c>
      <c r="AY137" s="16" t="s">
        <v>157</v>
      </c>
      <c r="BE137" s="143">
        <f t="shared" si="24"/>
        <v>0</v>
      </c>
      <c r="BF137" s="143">
        <f t="shared" si="25"/>
        <v>0</v>
      </c>
      <c r="BG137" s="143">
        <f t="shared" si="26"/>
        <v>0</v>
      </c>
      <c r="BH137" s="143">
        <f t="shared" si="27"/>
        <v>0</v>
      </c>
      <c r="BI137" s="143">
        <f t="shared" si="28"/>
        <v>0</v>
      </c>
      <c r="BJ137" s="16" t="s">
        <v>80</v>
      </c>
      <c r="BK137" s="143">
        <f t="shared" si="29"/>
        <v>0</v>
      </c>
      <c r="BL137" s="16" t="s">
        <v>247</v>
      </c>
      <c r="BM137" s="142" t="s">
        <v>1725</v>
      </c>
    </row>
    <row r="138" spans="2:65" s="1" customFormat="1" ht="16.5" customHeight="1">
      <c r="B138" s="130"/>
      <c r="C138" s="131" t="s">
        <v>698</v>
      </c>
      <c r="D138" s="131" t="s">
        <v>161</v>
      </c>
      <c r="E138" s="132" t="s">
        <v>1717</v>
      </c>
      <c r="F138" s="133" t="s">
        <v>1718</v>
      </c>
      <c r="G138" s="134" t="s">
        <v>164</v>
      </c>
      <c r="H138" s="135">
        <v>9</v>
      </c>
      <c r="I138" s="136"/>
      <c r="J138" s="137">
        <f t="shared" si="20"/>
        <v>0</v>
      </c>
      <c r="K138" s="133" t="s">
        <v>3</v>
      </c>
      <c r="L138" s="31"/>
      <c r="M138" s="138" t="s">
        <v>3</v>
      </c>
      <c r="N138" s="139" t="s">
        <v>43</v>
      </c>
      <c r="P138" s="140">
        <f t="shared" si="21"/>
        <v>0</v>
      </c>
      <c r="Q138" s="140">
        <v>0</v>
      </c>
      <c r="R138" s="140">
        <f t="shared" si="22"/>
        <v>0</v>
      </c>
      <c r="S138" s="140">
        <v>0</v>
      </c>
      <c r="T138" s="141">
        <f t="shared" si="23"/>
        <v>0</v>
      </c>
      <c r="AR138" s="142" t="s">
        <v>247</v>
      </c>
      <c r="AT138" s="142" t="s">
        <v>161</v>
      </c>
      <c r="AU138" s="142" t="s">
        <v>82</v>
      </c>
      <c r="AY138" s="16" t="s">
        <v>157</v>
      </c>
      <c r="BE138" s="143">
        <f t="shared" si="24"/>
        <v>0</v>
      </c>
      <c r="BF138" s="143">
        <f t="shared" si="25"/>
        <v>0</v>
      </c>
      <c r="BG138" s="143">
        <f t="shared" si="26"/>
        <v>0</v>
      </c>
      <c r="BH138" s="143">
        <f t="shared" si="27"/>
        <v>0</v>
      </c>
      <c r="BI138" s="143">
        <f t="shared" si="28"/>
        <v>0</v>
      </c>
      <c r="BJ138" s="16" t="s">
        <v>80</v>
      </c>
      <c r="BK138" s="143">
        <f t="shared" si="29"/>
        <v>0</v>
      </c>
      <c r="BL138" s="16" t="s">
        <v>247</v>
      </c>
      <c r="BM138" s="142" t="s">
        <v>1726</v>
      </c>
    </row>
    <row r="139" spans="2:65" s="1" customFormat="1" ht="16.5" customHeight="1">
      <c r="B139" s="130"/>
      <c r="C139" s="167" t="s">
        <v>703</v>
      </c>
      <c r="D139" s="167" t="s">
        <v>281</v>
      </c>
      <c r="E139" s="168" t="s">
        <v>1727</v>
      </c>
      <c r="F139" s="169" t="s">
        <v>1728</v>
      </c>
      <c r="G139" s="170" t="s">
        <v>164</v>
      </c>
      <c r="H139" s="171">
        <v>9</v>
      </c>
      <c r="I139" s="172"/>
      <c r="J139" s="173">
        <f t="shared" si="20"/>
        <v>0</v>
      </c>
      <c r="K139" s="169" t="s">
        <v>3</v>
      </c>
      <c r="L139" s="174"/>
      <c r="M139" s="175" t="s">
        <v>3</v>
      </c>
      <c r="N139" s="176" t="s">
        <v>43</v>
      </c>
      <c r="P139" s="140">
        <f t="shared" si="21"/>
        <v>0</v>
      </c>
      <c r="Q139" s="140">
        <v>0</v>
      </c>
      <c r="R139" s="140">
        <f t="shared" si="22"/>
        <v>0</v>
      </c>
      <c r="S139" s="140">
        <v>0</v>
      </c>
      <c r="T139" s="141">
        <f t="shared" si="23"/>
        <v>0</v>
      </c>
      <c r="AR139" s="142" t="s">
        <v>442</v>
      </c>
      <c r="AT139" s="142" t="s">
        <v>281</v>
      </c>
      <c r="AU139" s="142" t="s">
        <v>82</v>
      </c>
      <c r="AY139" s="16" t="s">
        <v>157</v>
      </c>
      <c r="BE139" s="143">
        <f t="shared" si="24"/>
        <v>0</v>
      </c>
      <c r="BF139" s="143">
        <f t="shared" si="25"/>
        <v>0</v>
      </c>
      <c r="BG139" s="143">
        <f t="shared" si="26"/>
        <v>0</v>
      </c>
      <c r="BH139" s="143">
        <f t="shared" si="27"/>
        <v>0</v>
      </c>
      <c r="BI139" s="143">
        <f t="shared" si="28"/>
        <v>0</v>
      </c>
      <c r="BJ139" s="16" t="s">
        <v>80</v>
      </c>
      <c r="BK139" s="143">
        <f t="shared" si="29"/>
        <v>0</v>
      </c>
      <c r="BL139" s="16" t="s">
        <v>247</v>
      </c>
      <c r="BM139" s="142" t="s">
        <v>1729</v>
      </c>
    </row>
    <row r="140" spans="2:65" s="1" customFormat="1" ht="16.5" customHeight="1">
      <c r="B140" s="130"/>
      <c r="C140" s="131" t="s">
        <v>671</v>
      </c>
      <c r="D140" s="131" t="s">
        <v>161</v>
      </c>
      <c r="E140" s="132" t="s">
        <v>1730</v>
      </c>
      <c r="F140" s="133" t="s">
        <v>1731</v>
      </c>
      <c r="G140" s="134" t="s">
        <v>495</v>
      </c>
      <c r="H140" s="135">
        <v>3</v>
      </c>
      <c r="I140" s="136"/>
      <c r="J140" s="137">
        <f t="shared" si="20"/>
        <v>0</v>
      </c>
      <c r="K140" s="133" t="s">
        <v>3</v>
      </c>
      <c r="L140" s="31"/>
      <c r="M140" s="138" t="s">
        <v>3</v>
      </c>
      <c r="N140" s="139" t="s">
        <v>43</v>
      </c>
      <c r="P140" s="140">
        <f t="shared" si="21"/>
        <v>0</v>
      </c>
      <c r="Q140" s="140">
        <v>0</v>
      </c>
      <c r="R140" s="140">
        <f t="shared" si="22"/>
        <v>0</v>
      </c>
      <c r="S140" s="140">
        <v>0</v>
      </c>
      <c r="T140" s="141">
        <f t="shared" si="23"/>
        <v>0</v>
      </c>
      <c r="AR140" s="142" t="s">
        <v>247</v>
      </c>
      <c r="AT140" s="142" t="s">
        <v>161</v>
      </c>
      <c r="AU140" s="142" t="s">
        <v>82</v>
      </c>
      <c r="AY140" s="16" t="s">
        <v>157</v>
      </c>
      <c r="BE140" s="143">
        <f t="shared" si="24"/>
        <v>0</v>
      </c>
      <c r="BF140" s="143">
        <f t="shared" si="25"/>
        <v>0</v>
      </c>
      <c r="BG140" s="143">
        <f t="shared" si="26"/>
        <v>0</v>
      </c>
      <c r="BH140" s="143">
        <f t="shared" si="27"/>
        <v>0</v>
      </c>
      <c r="BI140" s="143">
        <f t="shared" si="28"/>
        <v>0</v>
      </c>
      <c r="BJ140" s="16" t="s">
        <v>80</v>
      </c>
      <c r="BK140" s="143">
        <f t="shared" si="29"/>
        <v>0</v>
      </c>
      <c r="BL140" s="16" t="s">
        <v>247</v>
      </c>
      <c r="BM140" s="142" t="s">
        <v>1732</v>
      </c>
    </row>
    <row r="141" spans="2:65" s="1" customFormat="1" ht="16.5" customHeight="1">
      <c r="B141" s="130"/>
      <c r="C141" s="167" t="s">
        <v>676</v>
      </c>
      <c r="D141" s="167" t="s">
        <v>281</v>
      </c>
      <c r="E141" s="168" t="s">
        <v>1733</v>
      </c>
      <c r="F141" s="169" t="s">
        <v>1734</v>
      </c>
      <c r="G141" s="170" t="s">
        <v>495</v>
      </c>
      <c r="H141" s="171">
        <v>3</v>
      </c>
      <c r="I141" s="172"/>
      <c r="J141" s="173">
        <f t="shared" si="20"/>
        <v>0</v>
      </c>
      <c r="K141" s="169" t="s">
        <v>3</v>
      </c>
      <c r="L141" s="174"/>
      <c r="M141" s="175" t="s">
        <v>3</v>
      </c>
      <c r="N141" s="176" t="s">
        <v>43</v>
      </c>
      <c r="P141" s="140">
        <f t="shared" si="21"/>
        <v>0</v>
      </c>
      <c r="Q141" s="140">
        <v>6.9999999999999999E-4</v>
      </c>
      <c r="R141" s="140">
        <f t="shared" si="22"/>
        <v>2.0999999999999999E-3</v>
      </c>
      <c r="S141" s="140">
        <v>0</v>
      </c>
      <c r="T141" s="141">
        <f t="shared" si="23"/>
        <v>0</v>
      </c>
      <c r="AR141" s="142" t="s">
        <v>442</v>
      </c>
      <c r="AT141" s="142" t="s">
        <v>281</v>
      </c>
      <c r="AU141" s="142" t="s">
        <v>82</v>
      </c>
      <c r="AY141" s="16" t="s">
        <v>157</v>
      </c>
      <c r="BE141" s="143">
        <f t="shared" si="24"/>
        <v>0</v>
      </c>
      <c r="BF141" s="143">
        <f t="shared" si="25"/>
        <v>0</v>
      </c>
      <c r="BG141" s="143">
        <f t="shared" si="26"/>
        <v>0</v>
      </c>
      <c r="BH141" s="143">
        <f t="shared" si="27"/>
        <v>0</v>
      </c>
      <c r="BI141" s="143">
        <f t="shared" si="28"/>
        <v>0</v>
      </c>
      <c r="BJ141" s="16" t="s">
        <v>80</v>
      </c>
      <c r="BK141" s="143">
        <f t="shared" si="29"/>
        <v>0</v>
      </c>
      <c r="BL141" s="16" t="s">
        <v>247</v>
      </c>
      <c r="BM141" s="142" t="s">
        <v>1735</v>
      </c>
    </row>
    <row r="142" spans="2:65" s="1" customFormat="1" ht="16.5" customHeight="1">
      <c r="B142" s="130"/>
      <c r="C142" s="131" t="s">
        <v>689</v>
      </c>
      <c r="D142" s="131" t="s">
        <v>161</v>
      </c>
      <c r="E142" s="132" t="s">
        <v>1736</v>
      </c>
      <c r="F142" s="133" t="s">
        <v>1737</v>
      </c>
      <c r="G142" s="134" t="s">
        <v>495</v>
      </c>
      <c r="H142" s="135">
        <v>2</v>
      </c>
      <c r="I142" s="136"/>
      <c r="J142" s="137">
        <f t="shared" si="20"/>
        <v>0</v>
      </c>
      <c r="K142" s="133" t="s">
        <v>3</v>
      </c>
      <c r="L142" s="31"/>
      <c r="M142" s="138" t="s">
        <v>3</v>
      </c>
      <c r="N142" s="139" t="s">
        <v>43</v>
      </c>
      <c r="P142" s="140">
        <f t="shared" si="21"/>
        <v>0</v>
      </c>
      <c r="Q142" s="140">
        <v>0</v>
      </c>
      <c r="R142" s="140">
        <f t="shared" si="22"/>
        <v>0</v>
      </c>
      <c r="S142" s="140">
        <v>0</v>
      </c>
      <c r="T142" s="141">
        <f t="shared" si="23"/>
        <v>0</v>
      </c>
      <c r="AR142" s="142" t="s">
        <v>247</v>
      </c>
      <c r="AT142" s="142" t="s">
        <v>161</v>
      </c>
      <c r="AU142" s="142" t="s">
        <v>82</v>
      </c>
      <c r="AY142" s="16" t="s">
        <v>157</v>
      </c>
      <c r="BE142" s="143">
        <f t="shared" si="24"/>
        <v>0</v>
      </c>
      <c r="BF142" s="143">
        <f t="shared" si="25"/>
        <v>0</v>
      </c>
      <c r="BG142" s="143">
        <f t="shared" si="26"/>
        <v>0</v>
      </c>
      <c r="BH142" s="143">
        <f t="shared" si="27"/>
        <v>0</v>
      </c>
      <c r="BI142" s="143">
        <f t="shared" si="28"/>
        <v>0</v>
      </c>
      <c r="BJ142" s="16" t="s">
        <v>80</v>
      </c>
      <c r="BK142" s="143">
        <f t="shared" si="29"/>
        <v>0</v>
      </c>
      <c r="BL142" s="16" t="s">
        <v>247</v>
      </c>
      <c r="BM142" s="142" t="s">
        <v>1738</v>
      </c>
    </row>
    <row r="143" spans="2:65" s="1" customFormat="1" ht="16.5" customHeight="1">
      <c r="B143" s="130"/>
      <c r="C143" s="167" t="s">
        <v>693</v>
      </c>
      <c r="D143" s="167" t="s">
        <v>281</v>
      </c>
      <c r="E143" s="168" t="s">
        <v>1739</v>
      </c>
      <c r="F143" s="169" t="s">
        <v>1740</v>
      </c>
      <c r="G143" s="170" t="s">
        <v>495</v>
      </c>
      <c r="H143" s="171">
        <v>2</v>
      </c>
      <c r="I143" s="172"/>
      <c r="J143" s="173">
        <f t="shared" si="20"/>
        <v>0</v>
      </c>
      <c r="K143" s="169" t="s">
        <v>3</v>
      </c>
      <c r="L143" s="174"/>
      <c r="M143" s="175" t="s">
        <v>3</v>
      </c>
      <c r="N143" s="176" t="s">
        <v>43</v>
      </c>
      <c r="P143" s="140">
        <f t="shared" si="21"/>
        <v>0</v>
      </c>
      <c r="Q143" s="140">
        <v>1.6000000000000001E-4</v>
      </c>
      <c r="R143" s="140">
        <f t="shared" si="22"/>
        <v>3.2000000000000003E-4</v>
      </c>
      <c r="S143" s="140">
        <v>0</v>
      </c>
      <c r="T143" s="141">
        <f t="shared" si="23"/>
        <v>0</v>
      </c>
      <c r="AR143" s="142" t="s">
        <v>442</v>
      </c>
      <c r="AT143" s="142" t="s">
        <v>281</v>
      </c>
      <c r="AU143" s="142" t="s">
        <v>82</v>
      </c>
      <c r="AY143" s="16" t="s">
        <v>157</v>
      </c>
      <c r="BE143" s="143">
        <f t="shared" si="24"/>
        <v>0</v>
      </c>
      <c r="BF143" s="143">
        <f t="shared" si="25"/>
        <v>0</v>
      </c>
      <c r="BG143" s="143">
        <f t="shared" si="26"/>
        <v>0</v>
      </c>
      <c r="BH143" s="143">
        <f t="shared" si="27"/>
        <v>0</v>
      </c>
      <c r="BI143" s="143">
        <f t="shared" si="28"/>
        <v>0</v>
      </c>
      <c r="BJ143" s="16" t="s">
        <v>80</v>
      </c>
      <c r="BK143" s="143">
        <f t="shared" si="29"/>
        <v>0</v>
      </c>
      <c r="BL143" s="16" t="s">
        <v>247</v>
      </c>
      <c r="BM143" s="142" t="s">
        <v>1741</v>
      </c>
    </row>
    <row r="144" spans="2:65" s="1" customFormat="1" ht="16.5" customHeight="1">
      <c r="B144" s="130"/>
      <c r="C144" s="131" t="s">
        <v>661</v>
      </c>
      <c r="D144" s="131" t="s">
        <v>161</v>
      </c>
      <c r="E144" s="132" t="s">
        <v>1742</v>
      </c>
      <c r="F144" s="133" t="s">
        <v>1743</v>
      </c>
      <c r="G144" s="134" t="s">
        <v>495</v>
      </c>
      <c r="H144" s="135">
        <v>3</v>
      </c>
      <c r="I144" s="136"/>
      <c r="J144" s="137">
        <f t="shared" si="20"/>
        <v>0</v>
      </c>
      <c r="K144" s="133" t="s">
        <v>3</v>
      </c>
      <c r="L144" s="31"/>
      <c r="M144" s="138" t="s">
        <v>3</v>
      </c>
      <c r="N144" s="139" t="s">
        <v>43</v>
      </c>
      <c r="P144" s="140">
        <f t="shared" si="21"/>
        <v>0</v>
      </c>
      <c r="Q144" s="140">
        <v>0</v>
      </c>
      <c r="R144" s="140">
        <f t="shared" si="22"/>
        <v>0</v>
      </c>
      <c r="S144" s="140">
        <v>0</v>
      </c>
      <c r="T144" s="141">
        <f t="shared" si="23"/>
        <v>0</v>
      </c>
      <c r="AR144" s="142" t="s">
        <v>247</v>
      </c>
      <c r="AT144" s="142" t="s">
        <v>161</v>
      </c>
      <c r="AU144" s="142" t="s">
        <v>82</v>
      </c>
      <c r="AY144" s="16" t="s">
        <v>157</v>
      </c>
      <c r="BE144" s="143">
        <f t="shared" si="24"/>
        <v>0</v>
      </c>
      <c r="BF144" s="143">
        <f t="shared" si="25"/>
        <v>0</v>
      </c>
      <c r="BG144" s="143">
        <f t="shared" si="26"/>
        <v>0</v>
      </c>
      <c r="BH144" s="143">
        <f t="shared" si="27"/>
        <v>0</v>
      </c>
      <c r="BI144" s="143">
        <f t="shared" si="28"/>
        <v>0</v>
      </c>
      <c r="BJ144" s="16" t="s">
        <v>80</v>
      </c>
      <c r="BK144" s="143">
        <f t="shared" si="29"/>
        <v>0</v>
      </c>
      <c r="BL144" s="16" t="s">
        <v>247</v>
      </c>
      <c r="BM144" s="142" t="s">
        <v>1744</v>
      </c>
    </row>
    <row r="145" spans="2:65" s="1" customFormat="1" ht="16.5" customHeight="1">
      <c r="B145" s="130"/>
      <c r="C145" s="167" t="s">
        <v>667</v>
      </c>
      <c r="D145" s="167" t="s">
        <v>281</v>
      </c>
      <c r="E145" s="168" t="s">
        <v>1745</v>
      </c>
      <c r="F145" s="169" t="s">
        <v>1746</v>
      </c>
      <c r="G145" s="170" t="s">
        <v>495</v>
      </c>
      <c r="H145" s="171">
        <v>3</v>
      </c>
      <c r="I145" s="172"/>
      <c r="J145" s="173">
        <f t="shared" si="20"/>
        <v>0</v>
      </c>
      <c r="K145" s="169" t="s">
        <v>3</v>
      </c>
      <c r="L145" s="174"/>
      <c r="M145" s="175" t="s">
        <v>3</v>
      </c>
      <c r="N145" s="176" t="s">
        <v>43</v>
      </c>
      <c r="P145" s="140">
        <f t="shared" si="21"/>
        <v>0</v>
      </c>
      <c r="Q145" s="140">
        <v>4.1999999999999997E-3</v>
      </c>
      <c r="R145" s="140">
        <f t="shared" si="22"/>
        <v>1.26E-2</v>
      </c>
      <c r="S145" s="140">
        <v>0</v>
      </c>
      <c r="T145" s="141">
        <f t="shared" si="23"/>
        <v>0</v>
      </c>
      <c r="AR145" s="142" t="s">
        <v>442</v>
      </c>
      <c r="AT145" s="142" t="s">
        <v>281</v>
      </c>
      <c r="AU145" s="142" t="s">
        <v>82</v>
      </c>
      <c r="AY145" s="16" t="s">
        <v>157</v>
      </c>
      <c r="BE145" s="143">
        <f t="shared" si="24"/>
        <v>0</v>
      </c>
      <c r="BF145" s="143">
        <f t="shared" si="25"/>
        <v>0</v>
      </c>
      <c r="BG145" s="143">
        <f t="shared" si="26"/>
        <v>0</v>
      </c>
      <c r="BH145" s="143">
        <f t="shared" si="27"/>
        <v>0</v>
      </c>
      <c r="BI145" s="143">
        <f t="shared" si="28"/>
        <v>0</v>
      </c>
      <c r="BJ145" s="16" t="s">
        <v>80</v>
      </c>
      <c r="BK145" s="143">
        <f t="shared" si="29"/>
        <v>0</v>
      </c>
      <c r="BL145" s="16" t="s">
        <v>247</v>
      </c>
      <c r="BM145" s="142" t="s">
        <v>1747</v>
      </c>
    </row>
    <row r="146" spans="2:65" s="1" customFormat="1" ht="16.5" customHeight="1">
      <c r="B146" s="130"/>
      <c r="C146" s="131" t="s">
        <v>681</v>
      </c>
      <c r="D146" s="131" t="s">
        <v>161</v>
      </c>
      <c r="E146" s="132" t="s">
        <v>1748</v>
      </c>
      <c r="F146" s="133" t="s">
        <v>1749</v>
      </c>
      <c r="G146" s="134" t="s">
        <v>495</v>
      </c>
      <c r="H146" s="135">
        <v>3</v>
      </c>
      <c r="I146" s="136"/>
      <c r="J146" s="137">
        <f t="shared" si="20"/>
        <v>0</v>
      </c>
      <c r="K146" s="133" t="s">
        <v>3</v>
      </c>
      <c r="L146" s="31"/>
      <c r="M146" s="138" t="s">
        <v>3</v>
      </c>
      <c r="N146" s="139" t="s">
        <v>43</v>
      </c>
      <c r="P146" s="140">
        <f t="shared" si="21"/>
        <v>0</v>
      </c>
      <c r="Q146" s="140">
        <v>0</v>
      </c>
      <c r="R146" s="140">
        <f t="shared" si="22"/>
        <v>0</v>
      </c>
      <c r="S146" s="140">
        <v>0</v>
      </c>
      <c r="T146" s="141">
        <f t="shared" si="23"/>
        <v>0</v>
      </c>
      <c r="AR146" s="142" t="s">
        <v>247</v>
      </c>
      <c r="AT146" s="142" t="s">
        <v>161</v>
      </c>
      <c r="AU146" s="142" t="s">
        <v>82</v>
      </c>
      <c r="AY146" s="16" t="s">
        <v>157</v>
      </c>
      <c r="BE146" s="143">
        <f t="shared" si="24"/>
        <v>0</v>
      </c>
      <c r="BF146" s="143">
        <f t="shared" si="25"/>
        <v>0</v>
      </c>
      <c r="BG146" s="143">
        <f t="shared" si="26"/>
        <v>0</v>
      </c>
      <c r="BH146" s="143">
        <f t="shared" si="27"/>
        <v>0</v>
      </c>
      <c r="BI146" s="143">
        <f t="shared" si="28"/>
        <v>0</v>
      </c>
      <c r="BJ146" s="16" t="s">
        <v>80</v>
      </c>
      <c r="BK146" s="143">
        <f t="shared" si="29"/>
        <v>0</v>
      </c>
      <c r="BL146" s="16" t="s">
        <v>247</v>
      </c>
      <c r="BM146" s="142" t="s">
        <v>1750</v>
      </c>
    </row>
    <row r="147" spans="2:65" s="1" customFormat="1" ht="16.5" customHeight="1">
      <c r="B147" s="130"/>
      <c r="C147" s="167" t="s">
        <v>685</v>
      </c>
      <c r="D147" s="167" t="s">
        <v>281</v>
      </c>
      <c r="E147" s="168" t="s">
        <v>1751</v>
      </c>
      <c r="F147" s="169" t="s">
        <v>1752</v>
      </c>
      <c r="G147" s="170" t="s">
        <v>495</v>
      </c>
      <c r="H147" s="171">
        <v>3</v>
      </c>
      <c r="I147" s="172"/>
      <c r="J147" s="173">
        <f t="shared" si="20"/>
        <v>0</v>
      </c>
      <c r="K147" s="169" t="s">
        <v>3</v>
      </c>
      <c r="L147" s="174"/>
      <c r="M147" s="175" t="s">
        <v>3</v>
      </c>
      <c r="N147" s="176" t="s">
        <v>43</v>
      </c>
      <c r="P147" s="140">
        <f t="shared" si="21"/>
        <v>0</v>
      </c>
      <c r="Q147" s="140">
        <v>0</v>
      </c>
      <c r="R147" s="140">
        <f t="shared" si="22"/>
        <v>0</v>
      </c>
      <c r="S147" s="140">
        <v>0</v>
      </c>
      <c r="T147" s="141">
        <f t="shared" si="23"/>
        <v>0</v>
      </c>
      <c r="AR147" s="142" t="s">
        <v>442</v>
      </c>
      <c r="AT147" s="142" t="s">
        <v>281</v>
      </c>
      <c r="AU147" s="142" t="s">
        <v>82</v>
      </c>
      <c r="AY147" s="16" t="s">
        <v>157</v>
      </c>
      <c r="BE147" s="143">
        <f t="shared" si="24"/>
        <v>0</v>
      </c>
      <c r="BF147" s="143">
        <f t="shared" si="25"/>
        <v>0</v>
      </c>
      <c r="BG147" s="143">
        <f t="shared" si="26"/>
        <v>0</v>
      </c>
      <c r="BH147" s="143">
        <f t="shared" si="27"/>
        <v>0</v>
      </c>
      <c r="BI147" s="143">
        <f t="shared" si="28"/>
        <v>0</v>
      </c>
      <c r="BJ147" s="16" t="s">
        <v>80</v>
      </c>
      <c r="BK147" s="143">
        <f t="shared" si="29"/>
        <v>0</v>
      </c>
      <c r="BL147" s="16" t="s">
        <v>247</v>
      </c>
      <c r="BM147" s="142" t="s">
        <v>1753</v>
      </c>
    </row>
    <row r="148" spans="2:65" s="1" customFormat="1" ht="16.5" customHeight="1">
      <c r="B148" s="130"/>
      <c r="C148" s="131" t="s">
        <v>624</v>
      </c>
      <c r="D148" s="131" t="s">
        <v>161</v>
      </c>
      <c r="E148" s="132" t="s">
        <v>1754</v>
      </c>
      <c r="F148" s="133" t="s">
        <v>1755</v>
      </c>
      <c r="G148" s="134" t="s">
        <v>495</v>
      </c>
      <c r="H148" s="135">
        <v>1</v>
      </c>
      <c r="I148" s="136"/>
      <c r="J148" s="137">
        <f t="shared" si="20"/>
        <v>0</v>
      </c>
      <c r="K148" s="133" t="s">
        <v>3</v>
      </c>
      <c r="L148" s="31"/>
      <c r="M148" s="138" t="s">
        <v>3</v>
      </c>
      <c r="N148" s="139" t="s">
        <v>43</v>
      </c>
      <c r="P148" s="140">
        <f t="shared" si="21"/>
        <v>0</v>
      </c>
      <c r="Q148" s="140">
        <v>0</v>
      </c>
      <c r="R148" s="140">
        <f t="shared" si="22"/>
        <v>0</v>
      </c>
      <c r="S148" s="140">
        <v>0</v>
      </c>
      <c r="T148" s="141">
        <f t="shared" si="23"/>
        <v>0</v>
      </c>
      <c r="AR148" s="142" t="s">
        <v>247</v>
      </c>
      <c r="AT148" s="142" t="s">
        <v>161</v>
      </c>
      <c r="AU148" s="142" t="s">
        <v>82</v>
      </c>
      <c r="AY148" s="16" t="s">
        <v>157</v>
      </c>
      <c r="BE148" s="143">
        <f t="shared" si="24"/>
        <v>0</v>
      </c>
      <c r="BF148" s="143">
        <f t="shared" si="25"/>
        <v>0</v>
      </c>
      <c r="BG148" s="143">
        <f t="shared" si="26"/>
        <v>0</v>
      </c>
      <c r="BH148" s="143">
        <f t="shared" si="27"/>
        <v>0</v>
      </c>
      <c r="BI148" s="143">
        <f t="shared" si="28"/>
        <v>0</v>
      </c>
      <c r="BJ148" s="16" t="s">
        <v>80</v>
      </c>
      <c r="BK148" s="143">
        <f t="shared" si="29"/>
        <v>0</v>
      </c>
      <c r="BL148" s="16" t="s">
        <v>247</v>
      </c>
      <c r="BM148" s="142" t="s">
        <v>1756</v>
      </c>
    </row>
    <row r="149" spans="2:65" s="1" customFormat="1" ht="16.5" customHeight="1">
      <c r="B149" s="130"/>
      <c r="C149" s="131" t="s">
        <v>629</v>
      </c>
      <c r="D149" s="131" t="s">
        <v>161</v>
      </c>
      <c r="E149" s="132" t="s">
        <v>1757</v>
      </c>
      <c r="F149" s="133" t="s">
        <v>1758</v>
      </c>
      <c r="G149" s="134" t="s">
        <v>495</v>
      </c>
      <c r="H149" s="135">
        <v>2</v>
      </c>
      <c r="I149" s="136"/>
      <c r="J149" s="137">
        <f t="shared" si="20"/>
        <v>0</v>
      </c>
      <c r="K149" s="133" t="s">
        <v>3</v>
      </c>
      <c r="L149" s="31"/>
      <c r="M149" s="138" t="s">
        <v>3</v>
      </c>
      <c r="N149" s="139" t="s">
        <v>43</v>
      </c>
      <c r="P149" s="140">
        <f t="shared" si="21"/>
        <v>0</v>
      </c>
      <c r="Q149" s="140">
        <v>0</v>
      </c>
      <c r="R149" s="140">
        <f t="shared" si="22"/>
        <v>0</v>
      </c>
      <c r="S149" s="140">
        <v>0</v>
      </c>
      <c r="T149" s="141">
        <f t="shared" si="23"/>
        <v>0</v>
      </c>
      <c r="AR149" s="142" t="s">
        <v>247</v>
      </c>
      <c r="AT149" s="142" t="s">
        <v>161</v>
      </c>
      <c r="AU149" s="142" t="s">
        <v>82</v>
      </c>
      <c r="AY149" s="16" t="s">
        <v>157</v>
      </c>
      <c r="BE149" s="143">
        <f t="shared" si="24"/>
        <v>0</v>
      </c>
      <c r="BF149" s="143">
        <f t="shared" si="25"/>
        <v>0</v>
      </c>
      <c r="BG149" s="143">
        <f t="shared" si="26"/>
        <v>0</v>
      </c>
      <c r="BH149" s="143">
        <f t="shared" si="27"/>
        <v>0</v>
      </c>
      <c r="BI149" s="143">
        <f t="shared" si="28"/>
        <v>0</v>
      </c>
      <c r="BJ149" s="16" t="s">
        <v>80</v>
      </c>
      <c r="BK149" s="143">
        <f t="shared" si="29"/>
        <v>0</v>
      </c>
      <c r="BL149" s="16" t="s">
        <v>247</v>
      </c>
      <c r="BM149" s="142" t="s">
        <v>1759</v>
      </c>
    </row>
    <row r="150" spans="2:65" s="1" customFormat="1" ht="16.5" customHeight="1">
      <c r="B150" s="130"/>
      <c r="C150" s="131" t="s">
        <v>614</v>
      </c>
      <c r="D150" s="131" t="s">
        <v>161</v>
      </c>
      <c r="E150" s="132" t="s">
        <v>1760</v>
      </c>
      <c r="F150" s="133" t="s">
        <v>1761</v>
      </c>
      <c r="G150" s="134" t="s">
        <v>213</v>
      </c>
      <c r="H150" s="135">
        <v>1.1870000000000001</v>
      </c>
      <c r="I150" s="136"/>
      <c r="J150" s="137">
        <f t="shared" si="20"/>
        <v>0</v>
      </c>
      <c r="K150" s="133" t="s">
        <v>3</v>
      </c>
      <c r="L150" s="31"/>
      <c r="M150" s="138" t="s">
        <v>3</v>
      </c>
      <c r="N150" s="139" t="s">
        <v>43</v>
      </c>
      <c r="P150" s="140">
        <f t="shared" si="21"/>
        <v>0</v>
      </c>
      <c r="Q150" s="140">
        <v>0</v>
      </c>
      <c r="R150" s="140">
        <f t="shared" si="22"/>
        <v>0</v>
      </c>
      <c r="S150" s="140">
        <v>0</v>
      </c>
      <c r="T150" s="141">
        <f t="shared" si="23"/>
        <v>0</v>
      </c>
      <c r="AR150" s="142" t="s">
        <v>247</v>
      </c>
      <c r="AT150" s="142" t="s">
        <v>161</v>
      </c>
      <c r="AU150" s="142" t="s">
        <v>82</v>
      </c>
      <c r="AY150" s="16" t="s">
        <v>157</v>
      </c>
      <c r="BE150" s="143">
        <f t="shared" si="24"/>
        <v>0</v>
      </c>
      <c r="BF150" s="143">
        <f t="shared" si="25"/>
        <v>0</v>
      </c>
      <c r="BG150" s="143">
        <f t="shared" si="26"/>
        <v>0</v>
      </c>
      <c r="BH150" s="143">
        <f t="shared" si="27"/>
        <v>0</v>
      </c>
      <c r="BI150" s="143">
        <f t="shared" si="28"/>
        <v>0</v>
      </c>
      <c r="BJ150" s="16" t="s">
        <v>80</v>
      </c>
      <c r="BK150" s="143">
        <f t="shared" si="29"/>
        <v>0</v>
      </c>
      <c r="BL150" s="16" t="s">
        <v>247</v>
      </c>
      <c r="BM150" s="142" t="s">
        <v>1762</v>
      </c>
    </row>
    <row r="151" spans="2:65" s="1" customFormat="1" ht="16.5" customHeight="1">
      <c r="B151" s="130"/>
      <c r="C151" s="131" t="s">
        <v>619</v>
      </c>
      <c r="D151" s="131" t="s">
        <v>161</v>
      </c>
      <c r="E151" s="132" t="s">
        <v>1763</v>
      </c>
      <c r="F151" s="133" t="s">
        <v>1764</v>
      </c>
      <c r="G151" s="134" t="s">
        <v>213</v>
      </c>
      <c r="H151" s="135">
        <v>1.1870000000000001</v>
      </c>
      <c r="I151" s="136"/>
      <c r="J151" s="137">
        <f t="shared" si="20"/>
        <v>0</v>
      </c>
      <c r="K151" s="133" t="s">
        <v>3</v>
      </c>
      <c r="L151" s="31"/>
      <c r="M151" s="138" t="s">
        <v>3</v>
      </c>
      <c r="N151" s="139" t="s">
        <v>43</v>
      </c>
      <c r="P151" s="140">
        <f t="shared" si="21"/>
        <v>0</v>
      </c>
      <c r="Q151" s="140">
        <v>0</v>
      </c>
      <c r="R151" s="140">
        <f t="shared" si="22"/>
        <v>0</v>
      </c>
      <c r="S151" s="140">
        <v>0</v>
      </c>
      <c r="T151" s="141">
        <f t="shared" si="23"/>
        <v>0</v>
      </c>
      <c r="AR151" s="142" t="s">
        <v>247</v>
      </c>
      <c r="AT151" s="142" t="s">
        <v>161</v>
      </c>
      <c r="AU151" s="142" t="s">
        <v>82</v>
      </c>
      <c r="AY151" s="16" t="s">
        <v>157</v>
      </c>
      <c r="BE151" s="143">
        <f t="shared" si="24"/>
        <v>0</v>
      </c>
      <c r="BF151" s="143">
        <f t="shared" si="25"/>
        <v>0</v>
      </c>
      <c r="BG151" s="143">
        <f t="shared" si="26"/>
        <v>0</v>
      </c>
      <c r="BH151" s="143">
        <f t="shared" si="27"/>
        <v>0</v>
      </c>
      <c r="BI151" s="143">
        <f t="shared" si="28"/>
        <v>0</v>
      </c>
      <c r="BJ151" s="16" t="s">
        <v>80</v>
      </c>
      <c r="BK151" s="143">
        <f t="shared" si="29"/>
        <v>0</v>
      </c>
      <c r="BL151" s="16" t="s">
        <v>247</v>
      </c>
      <c r="BM151" s="142" t="s">
        <v>1765</v>
      </c>
    </row>
    <row r="152" spans="2:65" s="11" customFormat="1" ht="22.9" customHeight="1">
      <c r="B152" s="118"/>
      <c r="D152" s="119" t="s">
        <v>71</v>
      </c>
      <c r="E152" s="128" t="s">
        <v>1766</v>
      </c>
      <c r="F152" s="128" t="s">
        <v>1767</v>
      </c>
      <c r="I152" s="121"/>
      <c r="J152" s="129">
        <f>BK152</f>
        <v>0</v>
      </c>
      <c r="L152" s="118"/>
      <c r="M152" s="123"/>
      <c r="P152" s="124">
        <f>SUM(P153:P158)</f>
        <v>0</v>
      </c>
      <c r="R152" s="124">
        <f>SUM(R153:R158)</f>
        <v>0.31585000000000008</v>
      </c>
      <c r="T152" s="125">
        <f>SUM(T153:T158)</f>
        <v>0</v>
      </c>
      <c r="AR152" s="119" t="s">
        <v>82</v>
      </c>
      <c r="AT152" s="126" t="s">
        <v>71</v>
      </c>
      <c r="AU152" s="126" t="s">
        <v>80</v>
      </c>
      <c r="AY152" s="119" t="s">
        <v>157</v>
      </c>
      <c r="BK152" s="127">
        <f>SUM(BK153:BK158)</f>
        <v>0</v>
      </c>
    </row>
    <row r="153" spans="2:65" s="1" customFormat="1" ht="16.5" customHeight="1">
      <c r="B153" s="130"/>
      <c r="C153" s="131" t="s">
        <v>80</v>
      </c>
      <c r="D153" s="131" t="s">
        <v>161</v>
      </c>
      <c r="E153" s="132" t="s">
        <v>1768</v>
      </c>
      <c r="F153" s="133" t="s">
        <v>1769</v>
      </c>
      <c r="G153" s="134" t="s">
        <v>164</v>
      </c>
      <c r="H153" s="135">
        <v>57</v>
      </c>
      <c r="I153" s="136"/>
      <c r="J153" s="137">
        <f t="shared" ref="J153:J158" si="30">ROUND(I153*H153,2)</f>
        <v>0</v>
      </c>
      <c r="K153" s="133" t="s">
        <v>3</v>
      </c>
      <c r="L153" s="31"/>
      <c r="M153" s="138" t="s">
        <v>3</v>
      </c>
      <c r="N153" s="139" t="s">
        <v>43</v>
      </c>
      <c r="P153" s="140">
        <f t="shared" ref="P153:P158" si="31">O153*H153</f>
        <v>0</v>
      </c>
      <c r="Q153" s="140">
        <v>0</v>
      </c>
      <c r="R153" s="140">
        <f t="shared" ref="R153:R158" si="32">Q153*H153</f>
        <v>0</v>
      </c>
      <c r="S153" s="140">
        <v>0</v>
      </c>
      <c r="T153" s="141">
        <f t="shared" ref="T153:T158" si="33">S153*H153</f>
        <v>0</v>
      </c>
      <c r="AR153" s="142" t="s">
        <v>247</v>
      </c>
      <c r="AT153" s="142" t="s">
        <v>161</v>
      </c>
      <c r="AU153" s="142" t="s">
        <v>82</v>
      </c>
      <c r="AY153" s="16" t="s">
        <v>157</v>
      </c>
      <c r="BE153" s="143">
        <f t="shared" ref="BE153:BE158" si="34">IF(N153="základní",J153,0)</f>
        <v>0</v>
      </c>
      <c r="BF153" s="143">
        <f t="shared" ref="BF153:BF158" si="35">IF(N153="snížená",J153,0)</f>
        <v>0</v>
      </c>
      <c r="BG153" s="143">
        <f t="shared" ref="BG153:BG158" si="36">IF(N153="zákl. přenesená",J153,0)</f>
        <v>0</v>
      </c>
      <c r="BH153" s="143">
        <f t="shared" ref="BH153:BH158" si="37">IF(N153="sníž. přenesená",J153,0)</f>
        <v>0</v>
      </c>
      <c r="BI153" s="143">
        <f t="shared" ref="BI153:BI158" si="38">IF(N153="nulová",J153,0)</f>
        <v>0</v>
      </c>
      <c r="BJ153" s="16" t="s">
        <v>80</v>
      </c>
      <c r="BK153" s="143">
        <f t="shared" ref="BK153:BK158" si="39">ROUND(I153*H153,2)</f>
        <v>0</v>
      </c>
      <c r="BL153" s="16" t="s">
        <v>247</v>
      </c>
      <c r="BM153" s="142" t="s">
        <v>1770</v>
      </c>
    </row>
    <row r="154" spans="2:65" s="1" customFormat="1" ht="16.5" customHeight="1">
      <c r="B154" s="130"/>
      <c r="C154" s="167" t="s">
        <v>82</v>
      </c>
      <c r="D154" s="167" t="s">
        <v>281</v>
      </c>
      <c r="E154" s="168" t="s">
        <v>1771</v>
      </c>
      <c r="F154" s="169" t="s">
        <v>1772</v>
      </c>
      <c r="G154" s="170" t="s">
        <v>164</v>
      </c>
      <c r="H154" s="171">
        <v>57</v>
      </c>
      <c r="I154" s="172"/>
      <c r="J154" s="173">
        <f t="shared" si="30"/>
        <v>0</v>
      </c>
      <c r="K154" s="169" t="s">
        <v>3</v>
      </c>
      <c r="L154" s="174"/>
      <c r="M154" s="175" t="s">
        <v>3</v>
      </c>
      <c r="N154" s="176" t="s">
        <v>43</v>
      </c>
      <c r="P154" s="140">
        <f t="shared" si="31"/>
        <v>0</v>
      </c>
      <c r="Q154" s="140">
        <v>4.5500000000000002E-3</v>
      </c>
      <c r="R154" s="140">
        <f t="shared" si="32"/>
        <v>0.25935000000000002</v>
      </c>
      <c r="S154" s="140">
        <v>0</v>
      </c>
      <c r="T154" s="141">
        <f t="shared" si="33"/>
        <v>0</v>
      </c>
      <c r="AR154" s="142" t="s">
        <v>442</v>
      </c>
      <c r="AT154" s="142" t="s">
        <v>281</v>
      </c>
      <c r="AU154" s="142" t="s">
        <v>82</v>
      </c>
      <c r="AY154" s="16" t="s">
        <v>157</v>
      </c>
      <c r="BE154" s="143">
        <f t="shared" si="34"/>
        <v>0</v>
      </c>
      <c r="BF154" s="143">
        <f t="shared" si="35"/>
        <v>0</v>
      </c>
      <c r="BG154" s="143">
        <f t="shared" si="36"/>
        <v>0</v>
      </c>
      <c r="BH154" s="143">
        <f t="shared" si="37"/>
        <v>0</v>
      </c>
      <c r="BI154" s="143">
        <f t="shared" si="38"/>
        <v>0</v>
      </c>
      <c r="BJ154" s="16" t="s">
        <v>80</v>
      </c>
      <c r="BK154" s="143">
        <f t="shared" si="39"/>
        <v>0</v>
      </c>
      <c r="BL154" s="16" t="s">
        <v>247</v>
      </c>
      <c r="BM154" s="142" t="s">
        <v>1773</v>
      </c>
    </row>
    <row r="155" spans="2:65" s="1" customFormat="1" ht="16.5" customHeight="1">
      <c r="B155" s="130"/>
      <c r="C155" s="167" t="s">
        <v>174</v>
      </c>
      <c r="D155" s="167" t="s">
        <v>281</v>
      </c>
      <c r="E155" s="168" t="s">
        <v>1774</v>
      </c>
      <c r="F155" s="169" t="s">
        <v>1775</v>
      </c>
      <c r="G155" s="170" t="s">
        <v>495</v>
      </c>
      <c r="H155" s="171">
        <v>20</v>
      </c>
      <c r="I155" s="172"/>
      <c r="J155" s="173">
        <f t="shared" si="30"/>
        <v>0</v>
      </c>
      <c r="K155" s="169" t="s">
        <v>3</v>
      </c>
      <c r="L155" s="174"/>
      <c r="M155" s="175" t="s">
        <v>3</v>
      </c>
      <c r="N155" s="176" t="s">
        <v>43</v>
      </c>
      <c r="P155" s="140">
        <f t="shared" si="31"/>
        <v>0</v>
      </c>
      <c r="Q155" s="140">
        <v>9.7000000000000005E-4</v>
      </c>
      <c r="R155" s="140">
        <f t="shared" si="32"/>
        <v>1.9400000000000001E-2</v>
      </c>
      <c r="S155" s="140">
        <v>0</v>
      </c>
      <c r="T155" s="141">
        <f t="shared" si="33"/>
        <v>0</v>
      </c>
      <c r="AR155" s="142" t="s">
        <v>442</v>
      </c>
      <c r="AT155" s="142" t="s">
        <v>281</v>
      </c>
      <c r="AU155" s="142" t="s">
        <v>82</v>
      </c>
      <c r="AY155" s="16" t="s">
        <v>157</v>
      </c>
      <c r="BE155" s="143">
        <f t="shared" si="34"/>
        <v>0</v>
      </c>
      <c r="BF155" s="143">
        <f t="shared" si="35"/>
        <v>0</v>
      </c>
      <c r="BG155" s="143">
        <f t="shared" si="36"/>
        <v>0</v>
      </c>
      <c r="BH155" s="143">
        <f t="shared" si="37"/>
        <v>0</v>
      </c>
      <c r="BI155" s="143">
        <f t="shared" si="38"/>
        <v>0</v>
      </c>
      <c r="BJ155" s="16" t="s">
        <v>80</v>
      </c>
      <c r="BK155" s="143">
        <f t="shared" si="39"/>
        <v>0</v>
      </c>
      <c r="BL155" s="16" t="s">
        <v>247</v>
      </c>
      <c r="BM155" s="142" t="s">
        <v>1776</v>
      </c>
    </row>
    <row r="156" spans="2:65" s="1" customFormat="1" ht="16.5" customHeight="1">
      <c r="B156" s="130"/>
      <c r="C156" s="167" t="s">
        <v>166</v>
      </c>
      <c r="D156" s="167" t="s">
        <v>281</v>
      </c>
      <c r="E156" s="168" t="s">
        <v>1777</v>
      </c>
      <c r="F156" s="169" t="s">
        <v>1778</v>
      </c>
      <c r="G156" s="170" t="s">
        <v>495</v>
      </c>
      <c r="H156" s="171">
        <v>1</v>
      </c>
      <c r="I156" s="172"/>
      <c r="J156" s="173">
        <f t="shared" si="30"/>
        <v>0</v>
      </c>
      <c r="K156" s="169" t="s">
        <v>3</v>
      </c>
      <c r="L156" s="174"/>
      <c r="M156" s="175" t="s">
        <v>3</v>
      </c>
      <c r="N156" s="176" t="s">
        <v>43</v>
      </c>
      <c r="P156" s="140">
        <f t="shared" si="31"/>
        <v>0</v>
      </c>
      <c r="Q156" s="140">
        <v>1.16E-3</v>
      </c>
      <c r="R156" s="140">
        <f t="shared" si="32"/>
        <v>1.16E-3</v>
      </c>
      <c r="S156" s="140">
        <v>0</v>
      </c>
      <c r="T156" s="141">
        <f t="shared" si="33"/>
        <v>0</v>
      </c>
      <c r="AR156" s="142" t="s">
        <v>442</v>
      </c>
      <c r="AT156" s="142" t="s">
        <v>281</v>
      </c>
      <c r="AU156" s="142" t="s">
        <v>82</v>
      </c>
      <c r="AY156" s="16" t="s">
        <v>157</v>
      </c>
      <c r="BE156" s="143">
        <f t="shared" si="34"/>
        <v>0</v>
      </c>
      <c r="BF156" s="143">
        <f t="shared" si="35"/>
        <v>0</v>
      </c>
      <c r="BG156" s="143">
        <f t="shared" si="36"/>
        <v>0</v>
      </c>
      <c r="BH156" s="143">
        <f t="shared" si="37"/>
        <v>0</v>
      </c>
      <c r="BI156" s="143">
        <f t="shared" si="38"/>
        <v>0</v>
      </c>
      <c r="BJ156" s="16" t="s">
        <v>80</v>
      </c>
      <c r="BK156" s="143">
        <f t="shared" si="39"/>
        <v>0</v>
      </c>
      <c r="BL156" s="16" t="s">
        <v>247</v>
      </c>
      <c r="BM156" s="142" t="s">
        <v>1779</v>
      </c>
    </row>
    <row r="157" spans="2:65" s="1" customFormat="1" ht="16.5" customHeight="1">
      <c r="B157" s="130"/>
      <c r="C157" s="167" t="s">
        <v>160</v>
      </c>
      <c r="D157" s="167" t="s">
        <v>281</v>
      </c>
      <c r="E157" s="168" t="s">
        <v>1780</v>
      </c>
      <c r="F157" s="169" t="s">
        <v>1781</v>
      </c>
      <c r="G157" s="170" t="s">
        <v>495</v>
      </c>
      <c r="H157" s="171">
        <v>3</v>
      </c>
      <c r="I157" s="172"/>
      <c r="J157" s="173">
        <f t="shared" si="30"/>
        <v>0</v>
      </c>
      <c r="K157" s="169" t="s">
        <v>3</v>
      </c>
      <c r="L157" s="174"/>
      <c r="M157" s="175" t="s">
        <v>3</v>
      </c>
      <c r="N157" s="176" t="s">
        <v>43</v>
      </c>
      <c r="P157" s="140">
        <f t="shared" si="31"/>
        <v>0</v>
      </c>
      <c r="Q157" s="140">
        <v>2.48E-3</v>
      </c>
      <c r="R157" s="140">
        <f t="shared" si="32"/>
        <v>7.4400000000000004E-3</v>
      </c>
      <c r="S157" s="140">
        <v>0</v>
      </c>
      <c r="T157" s="141">
        <f t="shared" si="33"/>
        <v>0</v>
      </c>
      <c r="AR157" s="142" t="s">
        <v>442</v>
      </c>
      <c r="AT157" s="142" t="s">
        <v>281</v>
      </c>
      <c r="AU157" s="142" t="s">
        <v>82</v>
      </c>
      <c r="AY157" s="16" t="s">
        <v>157</v>
      </c>
      <c r="BE157" s="143">
        <f t="shared" si="34"/>
        <v>0</v>
      </c>
      <c r="BF157" s="143">
        <f t="shared" si="35"/>
        <v>0</v>
      </c>
      <c r="BG157" s="143">
        <f t="shared" si="36"/>
        <v>0</v>
      </c>
      <c r="BH157" s="143">
        <f t="shared" si="37"/>
        <v>0</v>
      </c>
      <c r="BI157" s="143">
        <f t="shared" si="38"/>
        <v>0</v>
      </c>
      <c r="BJ157" s="16" t="s">
        <v>80</v>
      </c>
      <c r="BK157" s="143">
        <f t="shared" si="39"/>
        <v>0</v>
      </c>
      <c r="BL157" s="16" t="s">
        <v>247</v>
      </c>
      <c r="BM157" s="142" t="s">
        <v>1782</v>
      </c>
    </row>
    <row r="158" spans="2:65" s="1" customFormat="1" ht="16.5" customHeight="1">
      <c r="B158" s="130"/>
      <c r="C158" s="167" t="s">
        <v>158</v>
      </c>
      <c r="D158" s="167" t="s">
        <v>281</v>
      </c>
      <c r="E158" s="168" t="s">
        <v>1783</v>
      </c>
      <c r="F158" s="169" t="s">
        <v>1784</v>
      </c>
      <c r="G158" s="170" t="s">
        <v>164</v>
      </c>
      <c r="H158" s="171">
        <v>57</v>
      </c>
      <c r="I158" s="172"/>
      <c r="J158" s="173">
        <f t="shared" si="30"/>
        <v>0</v>
      </c>
      <c r="K158" s="169" t="s">
        <v>3</v>
      </c>
      <c r="L158" s="174"/>
      <c r="M158" s="175" t="s">
        <v>3</v>
      </c>
      <c r="N158" s="176" t="s">
        <v>43</v>
      </c>
      <c r="P158" s="140">
        <f t="shared" si="31"/>
        <v>0</v>
      </c>
      <c r="Q158" s="140">
        <v>5.0000000000000001E-4</v>
      </c>
      <c r="R158" s="140">
        <f t="shared" si="32"/>
        <v>2.8500000000000001E-2</v>
      </c>
      <c r="S158" s="140">
        <v>0</v>
      </c>
      <c r="T158" s="141">
        <f t="shared" si="33"/>
        <v>0</v>
      </c>
      <c r="AR158" s="142" t="s">
        <v>442</v>
      </c>
      <c r="AT158" s="142" t="s">
        <v>281</v>
      </c>
      <c r="AU158" s="142" t="s">
        <v>82</v>
      </c>
      <c r="AY158" s="16" t="s">
        <v>157</v>
      </c>
      <c r="BE158" s="143">
        <f t="shared" si="34"/>
        <v>0</v>
      </c>
      <c r="BF158" s="143">
        <f t="shared" si="35"/>
        <v>0</v>
      </c>
      <c r="BG158" s="143">
        <f t="shared" si="36"/>
        <v>0</v>
      </c>
      <c r="BH158" s="143">
        <f t="shared" si="37"/>
        <v>0</v>
      </c>
      <c r="BI158" s="143">
        <f t="shared" si="38"/>
        <v>0</v>
      </c>
      <c r="BJ158" s="16" t="s">
        <v>80</v>
      </c>
      <c r="BK158" s="143">
        <f t="shared" si="39"/>
        <v>0</v>
      </c>
      <c r="BL158" s="16" t="s">
        <v>247</v>
      </c>
      <c r="BM158" s="142" t="s">
        <v>1785</v>
      </c>
    </row>
    <row r="159" spans="2:65" s="11" customFormat="1" ht="25.9" customHeight="1">
      <c r="B159" s="118"/>
      <c r="D159" s="119" t="s">
        <v>71</v>
      </c>
      <c r="E159" s="120" t="s">
        <v>281</v>
      </c>
      <c r="F159" s="120" t="s">
        <v>1092</v>
      </c>
      <c r="I159" s="121"/>
      <c r="J159" s="122">
        <f>BK159</f>
        <v>0</v>
      </c>
      <c r="L159" s="118"/>
      <c r="M159" s="123"/>
      <c r="P159" s="124">
        <f>P160+P169+P177</f>
        <v>0</v>
      </c>
      <c r="R159" s="124">
        <f>R160+R169+R177</f>
        <v>0.21271999999999999</v>
      </c>
      <c r="T159" s="125">
        <f>T160+T169+T177</f>
        <v>0</v>
      </c>
      <c r="AR159" s="119" t="s">
        <v>174</v>
      </c>
      <c r="AT159" s="126" t="s">
        <v>71</v>
      </c>
      <c r="AU159" s="126" t="s">
        <v>72</v>
      </c>
      <c r="AY159" s="119" t="s">
        <v>157</v>
      </c>
      <c r="BK159" s="127">
        <f>BK160+BK169+BK177</f>
        <v>0</v>
      </c>
    </row>
    <row r="160" spans="2:65" s="11" customFormat="1" ht="22.9" customHeight="1">
      <c r="B160" s="118"/>
      <c r="D160" s="119" t="s">
        <v>71</v>
      </c>
      <c r="E160" s="128" t="s">
        <v>1093</v>
      </c>
      <c r="F160" s="128" t="s">
        <v>1094</v>
      </c>
      <c r="I160" s="121"/>
      <c r="J160" s="129">
        <f>BK160</f>
        <v>0</v>
      </c>
      <c r="L160" s="118"/>
      <c r="M160" s="123"/>
      <c r="P160" s="124">
        <f>SUM(P161:P168)</f>
        <v>0</v>
      </c>
      <c r="R160" s="124">
        <f>SUM(R161:R168)</f>
        <v>0.1875</v>
      </c>
      <c r="T160" s="125">
        <f>SUM(T161:T168)</f>
        <v>0</v>
      </c>
      <c r="AR160" s="119" t="s">
        <v>174</v>
      </c>
      <c r="AT160" s="126" t="s">
        <v>71</v>
      </c>
      <c r="AU160" s="126" t="s">
        <v>80</v>
      </c>
      <c r="AY160" s="119" t="s">
        <v>157</v>
      </c>
      <c r="BK160" s="127">
        <f>SUM(BK161:BK168)</f>
        <v>0</v>
      </c>
    </row>
    <row r="161" spans="2:65" s="1" customFormat="1" ht="16.5" customHeight="1">
      <c r="B161" s="130"/>
      <c r="C161" s="131" t="s">
        <v>367</v>
      </c>
      <c r="D161" s="131" t="s">
        <v>161</v>
      </c>
      <c r="E161" s="132" t="s">
        <v>1786</v>
      </c>
      <c r="F161" s="133" t="s">
        <v>1787</v>
      </c>
      <c r="G161" s="134" t="s">
        <v>495</v>
      </c>
      <c r="H161" s="135">
        <v>15</v>
      </c>
      <c r="I161" s="136"/>
      <c r="J161" s="137">
        <f t="shared" ref="J161:J168" si="40">ROUND(I161*H161,2)</f>
        <v>0</v>
      </c>
      <c r="K161" s="133" t="s">
        <v>3</v>
      </c>
      <c r="L161" s="31"/>
      <c r="M161" s="138" t="s">
        <v>3</v>
      </c>
      <c r="N161" s="139" t="s">
        <v>43</v>
      </c>
      <c r="P161" s="140">
        <f t="shared" ref="P161:P168" si="41">O161*H161</f>
        <v>0</v>
      </c>
      <c r="Q161" s="140">
        <v>0</v>
      </c>
      <c r="R161" s="140">
        <f t="shared" ref="R161:R168" si="42">Q161*H161</f>
        <v>0</v>
      </c>
      <c r="S161" s="140">
        <v>0</v>
      </c>
      <c r="T161" s="141">
        <f t="shared" ref="T161:T168" si="43">S161*H161</f>
        <v>0</v>
      </c>
      <c r="AR161" s="142" t="s">
        <v>624</v>
      </c>
      <c r="AT161" s="142" t="s">
        <v>161</v>
      </c>
      <c r="AU161" s="142" t="s">
        <v>82</v>
      </c>
      <c r="AY161" s="16" t="s">
        <v>157</v>
      </c>
      <c r="BE161" s="143">
        <f t="shared" ref="BE161:BE168" si="44">IF(N161="základní",J161,0)</f>
        <v>0</v>
      </c>
      <c r="BF161" s="143">
        <f t="shared" ref="BF161:BF168" si="45">IF(N161="snížená",J161,0)</f>
        <v>0</v>
      </c>
      <c r="BG161" s="143">
        <f t="shared" ref="BG161:BG168" si="46">IF(N161="zákl. přenesená",J161,0)</f>
        <v>0</v>
      </c>
      <c r="BH161" s="143">
        <f t="shared" ref="BH161:BH168" si="47">IF(N161="sníž. přenesená",J161,0)</f>
        <v>0</v>
      </c>
      <c r="BI161" s="143">
        <f t="shared" ref="BI161:BI168" si="48">IF(N161="nulová",J161,0)</f>
        <v>0</v>
      </c>
      <c r="BJ161" s="16" t="s">
        <v>80</v>
      </c>
      <c r="BK161" s="143">
        <f t="shared" ref="BK161:BK168" si="49">ROUND(I161*H161,2)</f>
        <v>0</v>
      </c>
      <c r="BL161" s="16" t="s">
        <v>624</v>
      </c>
      <c r="BM161" s="142" t="s">
        <v>1788</v>
      </c>
    </row>
    <row r="162" spans="2:65" s="1" customFormat="1" ht="16.5" customHeight="1">
      <c r="B162" s="130"/>
      <c r="C162" s="167" t="s">
        <v>373</v>
      </c>
      <c r="D162" s="167" t="s">
        <v>281</v>
      </c>
      <c r="E162" s="168" t="s">
        <v>1789</v>
      </c>
      <c r="F162" s="169" t="s">
        <v>1790</v>
      </c>
      <c r="G162" s="170" t="s">
        <v>495</v>
      </c>
      <c r="H162" s="171">
        <v>15</v>
      </c>
      <c r="I162" s="172"/>
      <c r="J162" s="173">
        <f t="shared" si="40"/>
        <v>0</v>
      </c>
      <c r="K162" s="169" t="s">
        <v>3</v>
      </c>
      <c r="L162" s="174"/>
      <c r="M162" s="175" t="s">
        <v>3</v>
      </c>
      <c r="N162" s="176" t="s">
        <v>43</v>
      </c>
      <c r="P162" s="140">
        <f t="shared" si="41"/>
        <v>0</v>
      </c>
      <c r="Q162" s="140">
        <v>1.14E-2</v>
      </c>
      <c r="R162" s="140">
        <f t="shared" si="42"/>
        <v>0.17100000000000001</v>
      </c>
      <c r="S162" s="140">
        <v>0</v>
      </c>
      <c r="T162" s="141">
        <f t="shared" si="43"/>
        <v>0</v>
      </c>
      <c r="AR162" s="142" t="s">
        <v>968</v>
      </c>
      <c r="AT162" s="142" t="s">
        <v>281</v>
      </c>
      <c r="AU162" s="142" t="s">
        <v>82</v>
      </c>
      <c r="AY162" s="16" t="s">
        <v>157</v>
      </c>
      <c r="BE162" s="143">
        <f t="shared" si="44"/>
        <v>0</v>
      </c>
      <c r="BF162" s="143">
        <f t="shared" si="45"/>
        <v>0</v>
      </c>
      <c r="BG162" s="143">
        <f t="shared" si="46"/>
        <v>0</v>
      </c>
      <c r="BH162" s="143">
        <f t="shared" si="47"/>
        <v>0</v>
      </c>
      <c r="BI162" s="143">
        <f t="shared" si="48"/>
        <v>0</v>
      </c>
      <c r="BJ162" s="16" t="s">
        <v>80</v>
      </c>
      <c r="BK162" s="143">
        <f t="shared" si="49"/>
        <v>0</v>
      </c>
      <c r="BL162" s="16" t="s">
        <v>968</v>
      </c>
      <c r="BM162" s="142" t="s">
        <v>1791</v>
      </c>
    </row>
    <row r="163" spans="2:65" s="1" customFormat="1" ht="16.5" customHeight="1">
      <c r="B163" s="130"/>
      <c r="C163" s="131" t="s">
        <v>354</v>
      </c>
      <c r="D163" s="131" t="s">
        <v>161</v>
      </c>
      <c r="E163" s="132" t="s">
        <v>1096</v>
      </c>
      <c r="F163" s="133" t="s">
        <v>1097</v>
      </c>
      <c r="G163" s="134" t="s">
        <v>495</v>
      </c>
      <c r="H163" s="135">
        <v>15</v>
      </c>
      <c r="I163" s="136"/>
      <c r="J163" s="137">
        <f t="shared" si="40"/>
        <v>0</v>
      </c>
      <c r="K163" s="133" t="s">
        <v>3</v>
      </c>
      <c r="L163" s="31"/>
      <c r="M163" s="138" t="s">
        <v>3</v>
      </c>
      <c r="N163" s="139" t="s">
        <v>43</v>
      </c>
      <c r="P163" s="140">
        <f t="shared" si="41"/>
        <v>0</v>
      </c>
      <c r="Q163" s="140">
        <v>0</v>
      </c>
      <c r="R163" s="140">
        <f t="shared" si="42"/>
        <v>0</v>
      </c>
      <c r="S163" s="140">
        <v>0</v>
      </c>
      <c r="T163" s="141">
        <f t="shared" si="43"/>
        <v>0</v>
      </c>
      <c r="AR163" s="142" t="s">
        <v>624</v>
      </c>
      <c r="AT163" s="142" t="s">
        <v>161</v>
      </c>
      <c r="AU163" s="142" t="s">
        <v>82</v>
      </c>
      <c r="AY163" s="16" t="s">
        <v>157</v>
      </c>
      <c r="BE163" s="143">
        <f t="shared" si="44"/>
        <v>0</v>
      </c>
      <c r="BF163" s="143">
        <f t="shared" si="45"/>
        <v>0</v>
      </c>
      <c r="BG163" s="143">
        <f t="shared" si="46"/>
        <v>0</v>
      </c>
      <c r="BH163" s="143">
        <f t="shared" si="47"/>
        <v>0</v>
      </c>
      <c r="BI163" s="143">
        <f t="shared" si="48"/>
        <v>0</v>
      </c>
      <c r="BJ163" s="16" t="s">
        <v>80</v>
      </c>
      <c r="BK163" s="143">
        <f t="shared" si="49"/>
        <v>0</v>
      </c>
      <c r="BL163" s="16" t="s">
        <v>624</v>
      </c>
      <c r="BM163" s="142" t="s">
        <v>1792</v>
      </c>
    </row>
    <row r="164" spans="2:65" s="1" customFormat="1" ht="16.5" customHeight="1">
      <c r="B164" s="130"/>
      <c r="C164" s="167" t="s">
        <v>360</v>
      </c>
      <c r="D164" s="167" t="s">
        <v>281</v>
      </c>
      <c r="E164" s="168" t="s">
        <v>1793</v>
      </c>
      <c r="F164" s="169" t="s">
        <v>1794</v>
      </c>
      <c r="G164" s="170" t="s">
        <v>495</v>
      </c>
      <c r="H164" s="171">
        <v>15</v>
      </c>
      <c r="I164" s="172"/>
      <c r="J164" s="173">
        <f t="shared" si="40"/>
        <v>0</v>
      </c>
      <c r="K164" s="169" t="s">
        <v>3</v>
      </c>
      <c r="L164" s="174"/>
      <c r="M164" s="175" t="s">
        <v>3</v>
      </c>
      <c r="N164" s="176" t="s">
        <v>43</v>
      </c>
      <c r="P164" s="140">
        <f t="shared" si="41"/>
        <v>0</v>
      </c>
      <c r="Q164" s="140">
        <v>0</v>
      </c>
      <c r="R164" s="140">
        <f t="shared" si="42"/>
        <v>0</v>
      </c>
      <c r="S164" s="140">
        <v>0</v>
      </c>
      <c r="T164" s="141">
        <f t="shared" si="43"/>
        <v>0</v>
      </c>
      <c r="AR164" s="142" t="s">
        <v>968</v>
      </c>
      <c r="AT164" s="142" t="s">
        <v>281</v>
      </c>
      <c r="AU164" s="142" t="s">
        <v>82</v>
      </c>
      <c r="AY164" s="16" t="s">
        <v>157</v>
      </c>
      <c r="BE164" s="143">
        <f t="shared" si="44"/>
        <v>0</v>
      </c>
      <c r="BF164" s="143">
        <f t="shared" si="45"/>
        <v>0</v>
      </c>
      <c r="BG164" s="143">
        <f t="shared" si="46"/>
        <v>0</v>
      </c>
      <c r="BH164" s="143">
        <f t="shared" si="47"/>
        <v>0</v>
      </c>
      <c r="BI164" s="143">
        <f t="shared" si="48"/>
        <v>0</v>
      </c>
      <c r="BJ164" s="16" t="s">
        <v>80</v>
      </c>
      <c r="BK164" s="143">
        <f t="shared" si="49"/>
        <v>0</v>
      </c>
      <c r="BL164" s="16" t="s">
        <v>968</v>
      </c>
      <c r="BM164" s="142" t="s">
        <v>1795</v>
      </c>
    </row>
    <row r="165" spans="2:65" s="1" customFormat="1" ht="16.5" customHeight="1">
      <c r="B165" s="130"/>
      <c r="C165" s="131" t="s">
        <v>383</v>
      </c>
      <c r="D165" s="131" t="s">
        <v>161</v>
      </c>
      <c r="E165" s="132" t="s">
        <v>1796</v>
      </c>
      <c r="F165" s="133" t="s">
        <v>1797</v>
      </c>
      <c r="G165" s="134" t="s">
        <v>495</v>
      </c>
      <c r="H165" s="135">
        <v>15</v>
      </c>
      <c r="I165" s="136"/>
      <c r="J165" s="137">
        <f t="shared" si="40"/>
        <v>0</v>
      </c>
      <c r="K165" s="133" t="s">
        <v>3</v>
      </c>
      <c r="L165" s="31"/>
      <c r="M165" s="138" t="s">
        <v>3</v>
      </c>
      <c r="N165" s="139" t="s">
        <v>43</v>
      </c>
      <c r="P165" s="140">
        <f t="shared" si="41"/>
        <v>0</v>
      </c>
      <c r="Q165" s="140">
        <v>0</v>
      </c>
      <c r="R165" s="140">
        <f t="shared" si="42"/>
        <v>0</v>
      </c>
      <c r="S165" s="140">
        <v>0</v>
      </c>
      <c r="T165" s="141">
        <f t="shared" si="43"/>
        <v>0</v>
      </c>
      <c r="AR165" s="142" t="s">
        <v>624</v>
      </c>
      <c r="AT165" s="142" t="s">
        <v>161</v>
      </c>
      <c r="AU165" s="142" t="s">
        <v>82</v>
      </c>
      <c r="AY165" s="16" t="s">
        <v>157</v>
      </c>
      <c r="BE165" s="143">
        <f t="shared" si="44"/>
        <v>0</v>
      </c>
      <c r="BF165" s="143">
        <f t="shared" si="45"/>
        <v>0</v>
      </c>
      <c r="BG165" s="143">
        <f t="shared" si="46"/>
        <v>0</v>
      </c>
      <c r="BH165" s="143">
        <f t="shared" si="47"/>
        <v>0</v>
      </c>
      <c r="BI165" s="143">
        <f t="shared" si="48"/>
        <v>0</v>
      </c>
      <c r="BJ165" s="16" t="s">
        <v>80</v>
      </c>
      <c r="BK165" s="143">
        <f t="shared" si="49"/>
        <v>0</v>
      </c>
      <c r="BL165" s="16" t="s">
        <v>624</v>
      </c>
      <c r="BM165" s="142" t="s">
        <v>1798</v>
      </c>
    </row>
    <row r="166" spans="2:65" s="1" customFormat="1" ht="16.5" customHeight="1">
      <c r="B166" s="130"/>
      <c r="C166" s="167" t="s">
        <v>389</v>
      </c>
      <c r="D166" s="167" t="s">
        <v>281</v>
      </c>
      <c r="E166" s="168" t="s">
        <v>1799</v>
      </c>
      <c r="F166" s="169" t="s">
        <v>1800</v>
      </c>
      <c r="G166" s="170" t="s">
        <v>495</v>
      </c>
      <c r="H166" s="171">
        <v>15</v>
      </c>
      <c r="I166" s="172"/>
      <c r="J166" s="173">
        <f t="shared" si="40"/>
        <v>0</v>
      </c>
      <c r="K166" s="169" t="s">
        <v>3</v>
      </c>
      <c r="L166" s="174"/>
      <c r="M166" s="175" t="s">
        <v>3</v>
      </c>
      <c r="N166" s="176" t="s">
        <v>43</v>
      </c>
      <c r="P166" s="140">
        <f t="shared" si="41"/>
        <v>0</v>
      </c>
      <c r="Q166" s="140">
        <v>0</v>
      </c>
      <c r="R166" s="140">
        <f t="shared" si="42"/>
        <v>0</v>
      </c>
      <c r="S166" s="140">
        <v>0</v>
      </c>
      <c r="T166" s="141">
        <f t="shared" si="43"/>
        <v>0</v>
      </c>
      <c r="AR166" s="142" t="s">
        <v>968</v>
      </c>
      <c r="AT166" s="142" t="s">
        <v>281</v>
      </c>
      <c r="AU166" s="142" t="s">
        <v>82</v>
      </c>
      <c r="AY166" s="16" t="s">
        <v>157</v>
      </c>
      <c r="BE166" s="143">
        <f t="shared" si="44"/>
        <v>0</v>
      </c>
      <c r="BF166" s="143">
        <f t="shared" si="45"/>
        <v>0</v>
      </c>
      <c r="BG166" s="143">
        <f t="shared" si="46"/>
        <v>0</v>
      </c>
      <c r="BH166" s="143">
        <f t="shared" si="47"/>
        <v>0</v>
      </c>
      <c r="BI166" s="143">
        <f t="shared" si="48"/>
        <v>0</v>
      </c>
      <c r="BJ166" s="16" t="s">
        <v>80</v>
      </c>
      <c r="BK166" s="143">
        <f t="shared" si="49"/>
        <v>0</v>
      </c>
      <c r="BL166" s="16" t="s">
        <v>968</v>
      </c>
      <c r="BM166" s="142" t="s">
        <v>1801</v>
      </c>
    </row>
    <row r="167" spans="2:65" s="1" customFormat="1" ht="16.5" customHeight="1">
      <c r="B167" s="130"/>
      <c r="C167" s="131" t="s">
        <v>395</v>
      </c>
      <c r="D167" s="131" t="s">
        <v>161</v>
      </c>
      <c r="E167" s="132" t="s">
        <v>1802</v>
      </c>
      <c r="F167" s="133" t="s">
        <v>1803</v>
      </c>
      <c r="G167" s="134" t="s">
        <v>495</v>
      </c>
      <c r="H167" s="135">
        <v>15</v>
      </c>
      <c r="I167" s="136"/>
      <c r="J167" s="137">
        <f t="shared" si="40"/>
        <v>0</v>
      </c>
      <c r="K167" s="133" t="s">
        <v>3</v>
      </c>
      <c r="L167" s="31"/>
      <c r="M167" s="138" t="s">
        <v>3</v>
      </c>
      <c r="N167" s="139" t="s">
        <v>43</v>
      </c>
      <c r="P167" s="140">
        <f t="shared" si="41"/>
        <v>0</v>
      </c>
      <c r="Q167" s="140">
        <v>0</v>
      </c>
      <c r="R167" s="140">
        <f t="shared" si="42"/>
        <v>0</v>
      </c>
      <c r="S167" s="140">
        <v>0</v>
      </c>
      <c r="T167" s="141">
        <f t="shared" si="43"/>
        <v>0</v>
      </c>
      <c r="AR167" s="142" t="s">
        <v>624</v>
      </c>
      <c r="AT167" s="142" t="s">
        <v>161</v>
      </c>
      <c r="AU167" s="142" t="s">
        <v>82</v>
      </c>
      <c r="AY167" s="16" t="s">
        <v>157</v>
      </c>
      <c r="BE167" s="143">
        <f t="shared" si="44"/>
        <v>0</v>
      </c>
      <c r="BF167" s="143">
        <f t="shared" si="45"/>
        <v>0</v>
      </c>
      <c r="BG167" s="143">
        <f t="shared" si="46"/>
        <v>0</v>
      </c>
      <c r="BH167" s="143">
        <f t="shared" si="47"/>
        <v>0</v>
      </c>
      <c r="BI167" s="143">
        <f t="shared" si="48"/>
        <v>0</v>
      </c>
      <c r="BJ167" s="16" t="s">
        <v>80</v>
      </c>
      <c r="BK167" s="143">
        <f t="shared" si="49"/>
        <v>0</v>
      </c>
      <c r="BL167" s="16" t="s">
        <v>624</v>
      </c>
      <c r="BM167" s="142" t="s">
        <v>1804</v>
      </c>
    </row>
    <row r="168" spans="2:65" s="1" customFormat="1" ht="16.5" customHeight="1">
      <c r="B168" s="130"/>
      <c r="C168" s="167" t="s">
        <v>401</v>
      </c>
      <c r="D168" s="167" t="s">
        <v>281</v>
      </c>
      <c r="E168" s="168" t="s">
        <v>1805</v>
      </c>
      <c r="F168" s="169" t="s">
        <v>1806</v>
      </c>
      <c r="G168" s="170" t="s">
        <v>495</v>
      </c>
      <c r="H168" s="171">
        <v>15</v>
      </c>
      <c r="I168" s="172"/>
      <c r="J168" s="173">
        <f t="shared" si="40"/>
        <v>0</v>
      </c>
      <c r="K168" s="169" t="s">
        <v>3</v>
      </c>
      <c r="L168" s="174"/>
      <c r="M168" s="175" t="s">
        <v>3</v>
      </c>
      <c r="N168" s="176" t="s">
        <v>43</v>
      </c>
      <c r="P168" s="140">
        <f t="shared" si="41"/>
        <v>0</v>
      </c>
      <c r="Q168" s="140">
        <v>1.1000000000000001E-3</v>
      </c>
      <c r="R168" s="140">
        <f t="shared" si="42"/>
        <v>1.6500000000000001E-2</v>
      </c>
      <c r="S168" s="140">
        <v>0</v>
      </c>
      <c r="T168" s="141">
        <f t="shared" si="43"/>
        <v>0</v>
      </c>
      <c r="AR168" s="142" t="s">
        <v>968</v>
      </c>
      <c r="AT168" s="142" t="s">
        <v>281</v>
      </c>
      <c r="AU168" s="142" t="s">
        <v>82</v>
      </c>
      <c r="AY168" s="16" t="s">
        <v>157</v>
      </c>
      <c r="BE168" s="143">
        <f t="shared" si="44"/>
        <v>0</v>
      </c>
      <c r="BF168" s="143">
        <f t="shared" si="45"/>
        <v>0</v>
      </c>
      <c r="BG168" s="143">
        <f t="shared" si="46"/>
        <v>0</v>
      </c>
      <c r="BH168" s="143">
        <f t="shared" si="47"/>
        <v>0</v>
      </c>
      <c r="BI168" s="143">
        <f t="shared" si="48"/>
        <v>0</v>
      </c>
      <c r="BJ168" s="16" t="s">
        <v>80</v>
      </c>
      <c r="BK168" s="143">
        <f t="shared" si="49"/>
        <v>0</v>
      </c>
      <c r="BL168" s="16" t="s">
        <v>968</v>
      </c>
      <c r="BM168" s="142" t="s">
        <v>1807</v>
      </c>
    </row>
    <row r="169" spans="2:65" s="11" customFormat="1" ht="22.9" customHeight="1">
      <c r="B169" s="118"/>
      <c r="D169" s="119" t="s">
        <v>71</v>
      </c>
      <c r="E169" s="128" t="s">
        <v>1808</v>
      </c>
      <c r="F169" s="128" t="s">
        <v>1809</v>
      </c>
      <c r="I169" s="121"/>
      <c r="J169" s="129">
        <f>BK169</f>
        <v>0</v>
      </c>
      <c r="L169" s="118"/>
      <c r="M169" s="123"/>
      <c r="P169" s="124">
        <f>SUM(P170:P176)</f>
        <v>0</v>
      </c>
      <c r="R169" s="124">
        <f>SUM(R170:R176)</f>
        <v>2.5219999999999999E-2</v>
      </c>
      <c r="T169" s="125">
        <f>SUM(T170:T176)</f>
        <v>0</v>
      </c>
      <c r="AR169" s="119" t="s">
        <v>174</v>
      </c>
      <c r="AT169" s="126" t="s">
        <v>71</v>
      </c>
      <c r="AU169" s="126" t="s">
        <v>80</v>
      </c>
      <c r="AY169" s="119" t="s">
        <v>157</v>
      </c>
      <c r="BK169" s="127">
        <f>SUM(BK170:BK176)</f>
        <v>0</v>
      </c>
    </row>
    <row r="170" spans="2:65" s="1" customFormat="1" ht="16.5" customHeight="1">
      <c r="B170" s="130"/>
      <c r="C170" s="131" t="s">
        <v>485</v>
      </c>
      <c r="D170" s="131" t="s">
        <v>161</v>
      </c>
      <c r="E170" s="132" t="s">
        <v>1810</v>
      </c>
      <c r="F170" s="133" t="s">
        <v>1811</v>
      </c>
      <c r="G170" s="134" t="s">
        <v>1812</v>
      </c>
      <c r="H170" s="135">
        <v>0.4</v>
      </c>
      <c r="I170" s="136"/>
      <c r="J170" s="137">
        <f t="shared" ref="J170:J176" si="50">ROUND(I170*H170,2)</f>
        <v>0</v>
      </c>
      <c r="K170" s="133" t="s">
        <v>3</v>
      </c>
      <c r="L170" s="31"/>
      <c r="M170" s="138" t="s">
        <v>3</v>
      </c>
      <c r="N170" s="139" t="s">
        <v>43</v>
      </c>
      <c r="P170" s="140">
        <f t="shared" ref="P170:P176" si="51">O170*H170</f>
        <v>0</v>
      </c>
      <c r="Q170" s="140">
        <v>8.8000000000000005E-3</v>
      </c>
      <c r="R170" s="140">
        <f t="shared" ref="R170:R176" si="52">Q170*H170</f>
        <v>3.5200000000000006E-3</v>
      </c>
      <c r="S170" s="140">
        <v>0</v>
      </c>
      <c r="T170" s="141">
        <f t="shared" ref="T170:T176" si="53">S170*H170</f>
        <v>0</v>
      </c>
      <c r="AR170" s="142" t="s">
        <v>624</v>
      </c>
      <c r="AT170" s="142" t="s">
        <v>161</v>
      </c>
      <c r="AU170" s="142" t="s">
        <v>82</v>
      </c>
      <c r="AY170" s="16" t="s">
        <v>157</v>
      </c>
      <c r="BE170" s="143">
        <f t="shared" ref="BE170:BE176" si="54">IF(N170="základní",J170,0)</f>
        <v>0</v>
      </c>
      <c r="BF170" s="143">
        <f t="shared" ref="BF170:BF176" si="55">IF(N170="snížená",J170,0)</f>
        <v>0</v>
      </c>
      <c r="BG170" s="143">
        <f t="shared" ref="BG170:BG176" si="56">IF(N170="zákl. přenesená",J170,0)</f>
        <v>0</v>
      </c>
      <c r="BH170" s="143">
        <f t="shared" ref="BH170:BH176" si="57">IF(N170="sníž. přenesená",J170,0)</f>
        <v>0</v>
      </c>
      <c r="BI170" s="143">
        <f t="shared" ref="BI170:BI176" si="58">IF(N170="nulová",J170,0)</f>
        <v>0</v>
      </c>
      <c r="BJ170" s="16" t="s">
        <v>80</v>
      </c>
      <c r="BK170" s="143">
        <f t="shared" ref="BK170:BK176" si="59">ROUND(I170*H170,2)</f>
        <v>0</v>
      </c>
      <c r="BL170" s="16" t="s">
        <v>624</v>
      </c>
      <c r="BM170" s="142" t="s">
        <v>1813</v>
      </c>
    </row>
    <row r="171" spans="2:65" s="1" customFormat="1" ht="16.5" customHeight="1">
      <c r="B171" s="130"/>
      <c r="C171" s="131" t="s">
        <v>492</v>
      </c>
      <c r="D171" s="131" t="s">
        <v>161</v>
      </c>
      <c r="E171" s="132" t="s">
        <v>1814</v>
      </c>
      <c r="F171" s="133" t="s">
        <v>1815</v>
      </c>
      <c r="G171" s="134" t="s">
        <v>206</v>
      </c>
      <c r="H171" s="135">
        <v>310</v>
      </c>
      <c r="I171" s="136"/>
      <c r="J171" s="137">
        <f t="shared" si="50"/>
        <v>0</v>
      </c>
      <c r="K171" s="133" t="s">
        <v>3</v>
      </c>
      <c r="L171" s="31"/>
      <c r="M171" s="138" t="s">
        <v>3</v>
      </c>
      <c r="N171" s="139" t="s">
        <v>43</v>
      </c>
      <c r="P171" s="140">
        <f t="shared" si="51"/>
        <v>0</v>
      </c>
      <c r="Q171" s="140">
        <v>0</v>
      </c>
      <c r="R171" s="140">
        <f t="shared" si="52"/>
        <v>0</v>
      </c>
      <c r="S171" s="140">
        <v>0</v>
      </c>
      <c r="T171" s="141">
        <f t="shared" si="53"/>
        <v>0</v>
      </c>
      <c r="AR171" s="142" t="s">
        <v>624</v>
      </c>
      <c r="AT171" s="142" t="s">
        <v>161</v>
      </c>
      <c r="AU171" s="142" t="s">
        <v>82</v>
      </c>
      <c r="AY171" s="16" t="s">
        <v>157</v>
      </c>
      <c r="BE171" s="143">
        <f t="shared" si="54"/>
        <v>0</v>
      </c>
      <c r="BF171" s="143">
        <f t="shared" si="55"/>
        <v>0</v>
      </c>
      <c r="BG171" s="143">
        <f t="shared" si="56"/>
        <v>0</v>
      </c>
      <c r="BH171" s="143">
        <f t="shared" si="57"/>
        <v>0</v>
      </c>
      <c r="BI171" s="143">
        <f t="shared" si="58"/>
        <v>0</v>
      </c>
      <c r="BJ171" s="16" t="s">
        <v>80</v>
      </c>
      <c r="BK171" s="143">
        <f t="shared" si="59"/>
        <v>0</v>
      </c>
      <c r="BL171" s="16" t="s">
        <v>624</v>
      </c>
      <c r="BM171" s="142" t="s">
        <v>1816</v>
      </c>
    </row>
    <row r="172" spans="2:65" s="1" customFormat="1" ht="16.5" customHeight="1">
      <c r="B172" s="130"/>
      <c r="C172" s="131" t="s">
        <v>498</v>
      </c>
      <c r="D172" s="131" t="s">
        <v>161</v>
      </c>
      <c r="E172" s="132" t="s">
        <v>1817</v>
      </c>
      <c r="F172" s="133" t="s">
        <v>1818</v>
      </c>
      <c r="G172" s="134" t="s">
        <v>164</v>
      </c>
      <c r="H172" s="135">
        <v>310</v>
      </c>
      <c r="I172" s="136"/>
      <c r="J172" s="137">
        <f t="shared" si="50"/>
        <v>0</v>
      </c>
      <c r="K172" s="133" t="s">
        <v>3</v>
      </c>
      <c r="L172" s="31"/>
      <c r="M172" s="138" t="s">
        <v>3</v>
      </c>
      <c r="N172" s="139" t="s">
        <v>43</v>
      </c>
      <c r="P172" s="140">
        <f t="shared" si="51"/>
        <v>0</v>
      </c>
      <c r="Q172" s="140">
        <v>0</v>
      </c>
      <c r="R172" s="140">
        <f t="shared" si="52"/>
        <v>0</v>
      </c>
      <c r="S172" s="140">
        <v>0</v>
      </c>
      <c r="T172" s="141">
        <f t="shared" si="53"/>
        <v>0</v>
      </c>
      <c r="AR172" s="142" t="s">
        <v>624</v>
      </c>
      <c r="AT172" s="142" t="s">
        <v>161</v>
      </c>
      <c r="AU172" s="142" t="s">
        <v>82</v>
      </c>
      <c r="AY172" s="16" t="s">
        <v>157</v>
      </c>
      <c r="BE172" s="143">
        <f t="shared" si="54"/>
        <v>0</v>
      </c>
      <c r="BF172" s="143">
        <f t="shared" si="55"/>
        <v>0</v>
      </c>
      <c r="BG172" s="143">
        <f t="shared" si="56"/>
        <v>0</v>
      </c>
      <c r="BH172" s="143">
        <f t="shared" si="57"/>
        <v>0</v>
      </c>
      <c r="BI172" s="143">
        <f t="shared" si="58"/>
        <v>0</v>
      </c>
      <c r="BJ172" s="16" t="s">
        <v>80</v>
      </c>
      <c r="BK172" s="143">
        <f t="shared" si="59"/>
        <v>0</v>
      </c>
      <c r="BL172" s="16" t="s">
        <v>624</v>
      </c>
      <c r="BM172" s="142" t="s">
        <v>1819</v>
      </c>
    </row>
    <row r="173" spans="2:65" s="1" customFormat="1" ht="16.5" customHeight="1">
      <c r="B173" s="130"/>
      <c r="C173" s="131" t="s">
        <v>503</v>
      </c>
      <c r="D173" s="131" t="s">
        <v>161</v>
      </c>
      <c r="E173" s="132" t="s">
        <v>1820</v>
      </c>
      <c r="F173" s="133" t="s">
        <v>1821</v>
      </c>
      <c r="G173" s="134" t="s">
        <v>164</v>
      </c>
      <c r="H173" s="135">
        <v>310</v>
      </c>
      <c r="I173" s="136"/>
      <c r="J173" s="137">
        <f t="shared" si="50"/>
        <v>0</v>
      </c>
      <c r="K173" s="133" t="s">
        <v>3</v>
      </c>
      <c r="L173" s="31"/>
      <c r="M173" s="138" t="s">
        <v>3</v>
      </c>
      <c r="N173" s="139" t="s">
        <v>43</v>
      </c>
      <c r="P173" s="140">
        <f t="shared" si="51"/>
        <v>0</v>
      </c>
      <c r="Q173" s="140">
        <v>0</v>
      </c>
      <c r="R173" s="140">
        <f t="shared" si="52"/>
        <v>0</v>
      </c>
      <c r="S173" s="140">
        <v>0</v>
      </c>
      <c r="T173" s="141">
        <f t="shared" si="53"/>
        <v>0</v>
      </c>
      <c r="AR173" s="142" t="s">
        <v>624</v>
      </c>
      <c r="AT173" s="142" t="s">
        <v>161</v>
      </c>
      <c r="AU173" s="142" t="s">
        <v>82</v>
      </c>
      <c r="AY173" s="16" t="s">
        <v>157</v>
      </c>
      <c r="BE173" s="143">
        <f t="shared" si="54"/>
        <v>0</v>
      </c>
      <c r="BF173" s="143">
        <f t="shared" si="55"/>
        <v>0</v>
      </c>
      <c r="BG173" s="143">
        <f t="shared" si="56"/>
        <v>0</v>
      </c>
      <c r="BH173" s="143">
        <f t="shared" si="57"/>
        <v>0</v>
      </c>
      <c r="BI173" s="143">
        <f t="shared" si="58"/>
        <v>0</v>
      </c>
      <c r="BJ173" s="16" t="s">
        <v>80</v>
      </c>
      <c r="BK173" s="143">
        <f t="shared" si="59"/>
        <v>0</v>
      </c>
      <c r="BL173" s="16" t="s">
        <v>624</v>
      </c>
      <c r="BM173" s="142" t="s">
        <v>1822</v>
      </c>
    </row>
    <row r="174" spans="2:65" s="1" customFormat="1" ht="16.5" customHeight="1">
      <c r="B174" s="130"/>
      <c r="C174" s="131" t="s">
        <v>509</v>
      </c>
      <c r="D174" s="131" t="s">
        <v>161</v>
      </c>
      <c r="E174" s="132" t="s">
        <v>1823</v>
      </c>
      <c r="F174" s="133" t="s">
        <v>1824</v>
      </c>
      <c r="G174" s="134" t="s">
        <v>164</v>
      </c>
      <c r="H174" s="135">
        <v>310</v>
      </c>
      <c r="I174" s="136"/>
      <c r="J174" s="137">
        <f t="shared" si="50"/>
        <v>0</v>
      </c>
      <c r="K174" s="133" t="s">
        <v>3</v>
      </c>
      <c r="L174" s="31"/>
      <c r="M174" s="138" t="s">
        <v>3</v>
      </c>
      <c r="N174" s="139" t="s">
        <v>43</v>
      </c>
      <c r="P174" s="140">
        <f t="shared" si="51"/>
        <v>0</v>
      </c>
      <c r="Q174" s="140">
        <v>0</v>
      </c>
      <c r="R174" s="140">
        <f t="shared" si="52"/>
        <v>0</v>
      </c>
      <c r="S174" s="140">
        <v>0</v>
      </c>
      <c r="T174" s="141">
        <f t="shared" si="53"/>
        <v>0</v>
      </c>
      <c r="AR174" s="142" t="s">
        <v>624</v>
      </c>
      <c r="AT174" s="142" t="s">
        <v>161</v>
      </c>
      <c r="AU174" s="142" t="s">
        <v>82</v>
      </c>
      <c r="AY174" s="16" t="s">
        <v>157</v>
      </c>
      <c r="BE174" s="143">
        <f t="shared" si="54"/>
        <v>0</v>
      </c>
      <c r="BF174" s="143">
        <f t="shared" si="55"/>
        <v>0</v>
      </c>
      <c r="BG174" s="143">
        <f t="shared" si="56"/>
        <v>0</v>
      </c>
      <c r="BH174" s="143">
        <f t="shared" si="57"/>
        <v>0</v>
      </c>
      <c r="BI174" s="143">
        <f t="shared" si="58"/>
        <v>0</v>
      </c>
      <c r="BJ174" s="16" t="s">
        <v>80</v>
      </c>
      <c r="BK174" s="143">
        <f t="shared" si="59"/>
        <v>0</v>
      </c>
      <c r="BL174" s="16" t="s">
        <v>624</v>
      </c>
      <c r="BM174" s="142" t="s">
        <v>1825</v>
      </c>
    </row>
    <row r="175" spans="2:65" s="1" customFormat="1" ht="16.5" customHeight="1">
      <c r="B175" s="130"/>
      <c r="C175" s="131" t="s">
        <v>515</v>
      </c>
      <c r="D175" s="131" t="s">
        <v>161</v>
      </c>
      <c r="E175" s="132" t="s">
        <v>1826</v>
      </c>
      <c r="F175" s="133" t="s">
        <v>1827</v>
      </c>
      <c r="G175" s="134" t="s">
        <v>164</v>
      </c>
      <c r="H175" s="135">
        <v>310</v>
      </c>
      <c r="I175" s="136"/>
      <c r="J175" s="137">
        <f t="shared" si="50"/>
        <v>0</v>
      </c>
      <c r="K175" s="133" t="s">
        <v>3</v>
      </c>
      <c r="L175" s="31"/>
      <c r="M175" s="138" t="s">
        <v>3</v>
      </c>
      <c r="N175" s="139" t="s">
        <v>43</v>
      </c>
      <c r="P175" s="140">
        <f t="shared" si="51"/>
        <v>0</v>
      </c>
      <c r="Q175" s="140">
        <v>6.9999999999999994E-5</v>
      </c>
      <c r="R175" s="140">
        <f t="shared" si="52"/>
        <v>2.1699999999999997E-2</v>
      </c>
      <c r="S175" s="140">
        <v>0</v>
      </c>
      <c r="T175" s="141">
        <f t="shared" si="53"/>
        <v>0</v>
      </c>
      <c r="AR175" s="142" t="s">
        <v>624</v>
      </c>
      <c r="AT175" s="142" t="s">
        <v>161</v>
      </c>
      <c r="AU175" s="142" t="s">
        <v>82</v>
      </c>
      <c r="AY175" s="16" t="s">
        <v>157</v>
      </c>
      <c r="BE175" s="143">
        <f t="shared" si="54"/>
        <v>0</v>
      </c>
      <c r="BF175" s="143">
        <f t="shared" si="55"/>
        <v>0</v>
      </c>
      <c r="BG175" s="143">
        <f t="shared" si="56"/>
        <v>0</v>
      </c>
      <c r="BH175" s="143">
        <f t="shared" si="57"/>
        <v>0</v>
      </c>
      <c r="BI175" s="143">
        <f t="shared" si="58"/>
        <v>0</v>
      </c>
      <c r="BJ175" s="16" t="s">
        <v>80</v>
      </c>
      <c r="BK175" s="143">
        <f t="shared" si="59"/>
        <v>0</v>
      </c>
      <c r="BL175" s="16" t="s">
        <v>624</v>
      </c>
      <c r="BM175" s="142" t="s">
        <v>1828</v>
      </c>
    </row>
    <row r="176" spans="2:65" s="1" customFormat="1" ht="16.5" customHeight="1">
      <c r="B176" s="130"/>
      <c r="C176" s="131" t="s">
        <v>520</v>
      </c>
      <c r="D176" s="131" t="s">
        <v>161</v>
      </c>
      <c r="E176" s="132" t="s">
        <v>1829</v>
      </c>
      <c r="F176" s="133" t="s">
        <v>1830</v>
      </c>
      <c r="G176" s="134" t="s">
        <v>213</v>
      </c>
      <c r="H176" s="135">
        <v>2.5000000000000001E-2</v>
      </c>
      <c r="I176" s="136"/>
      <c r="J176" s="137">
        <f t="shared" si="50"/>
        <v>0</v>
      </c>
      <c r="K176" s="133" t="s">
        <v>3</v>
      </c>
      <c r="L176" s="31"/>
      <c r="M176" s="138" t="s">
        <v>3</v>
      </c>
      <c r="N176" s="139" t="s">
        <v>43</v>
      </c>
      <c r="P176" s="140">
        <f t="shared" si="51"/>
        <v>0</v>
      </c>
      <c r="Q176" s="140">
        <v>0</v>
      </c>
      <c r="R176" s="140">
        <f t="shared" si="52"/>
        <v>0</v>
      </c>
      <c r="S176" s="140">
        <v>0</v>
      </c>
      <c r="T176" s="141">
        <f t="shared" si="53"/>
        <v>0</v>
      </c>
      <c r="AR176" s="142" t="s">
        <v>624</v>
      </c>
      <c r="AT176" s="142" t="s">
        <v>161</v>
      </c>
      <c r="AU176" s="142" t="s">
        <v>82</v>
      </c>
      <c r="AY176" s="16" t="s">
        <v>157</v>
      </c>
      <c r="BE176" s="143">
        <f t="shared" si="54"/>
        <v>0</v>
      </c>
      <c r="BF176" s="143">
        <f t="shared" si="55"/>
        <v>0</v>
      </c>
      <c r="BG176" s="143">
        <f t="shared" si="56"/>
        <v>0</v>
      </c>
      <c r="BH176" s="143">
        <f t="shared" si="57"/>
        <v>0</v>
      </c>
      <c r="BI176" s="143">
        <f t="shared" si="58"/>
        <v>0</v>
      </c>
      <c r="BJ176" s="16" t="s">
        <v>80</v>
      </c>
      <c r="BK176" s="143">
        <f t="shared" si="59"/>
        <v>0</v>
      </c>
      <c r="BL176" s="16" t="s">
        <v>624</v>
      </c>
      <c r="BM176" s="142" t="s">
        <v>1831</v>
      </c>
    </row>
    <row r="177" spans="2:65" s="11" customFormat="1" ht="22.9" customHeight="1">
      <c r="B177" s="118"/>
      <c r="D177" s="119" t="s">
        <v>71</v>
      </c>
      <c r="E177" s="128" t="s">
        <v>1832</v>
      </c>
      <c r="F177" s="128" t="s">
        <v>1833</v>
      </c>
      <c r="I177" s="121"/>
      <c r="J177" s="129">
        <f>BK177</f>
        <v>0</v>
      </c>
      <c r="L177" s="118"/>
      <c r="M177" s="123"/>
      <c r="P177" s="124">
        <f>SUM(P178:P185)</f>
        <v>0</v>
      </c>
      <c r="R177" s="124">
        <f>SUM(R178:R185)</f>
        <v>0</v>
      </c>
      <c r="T177" s="125">
        <f>SUM(T178:T185)</f>
        <v>0</v>
      </c>
      <c r="AR177" s="119" t="s">
        <v>174</v>
      </c>
      <c r="AT177" s="126" t="s">
        <v>71</v>
      </c>
      <c r="AU177" s="126" t="s">
        <v>80</v>
      </c>
      <c r="AY177" s="119" t="s">
        <v>157</v>
      </c>
      <c r="BK177" s="127">
        <f>SUM(BK178:BK185)</f>
        <v>0</v>
      </c>
    </row>
    <row r="178" spans="2:65" s="1" customFormat="1" ht="16.5" customHeight="1">
      <c r="B178" s="130"/>
      <c r="C178" s="131" t="s">
        <v>525</v>
      </c>
      <c r="D178" s="131" t="s">
        <v>161</v>
      </c>
      <c r="E178" s="132" t="s">
        <v>1834</v>
      </c>
      <c r="F178" s="133" t="s">
        <v>1835</v>
      </c>
      <c r="G178" s="134" t="s">
        <v>1836</v>
      </c>
      <c r="H178" s="135">
        <v>2</v>
      </c>
      <c r="I178" s="136"/>
      <c r="J178" s="137">
        <f t="shared" ref="J178:J185" si="60">ROUND(I178*H178,2)</f>
        <v>0</v>
      </c>
      <c r="K178" s="133" t="s">
        <v>3</v>
      </c>
      <c r="L178" s="31"/>
      <c r="M178" s="138" t="s">
        <v>3</v>
      </c>
      <c r="N178" s="139" t="s">
        <v>43</v>
      </c>
      <c r="P178" s="140">
        <f t="shared" ref="P178:P185" si="61">O178*H178</f>
        <v>0</v>
      </c>
      <c r="Q178" s="140">
        <v>0</v>
      </c>
      <c r="R178" s="140">
        <f t="shared" ref="R178:R185" si="62">Q178*H178</f>
        <v>0</v>
      </c>
      <c r="S178" s="140">
        <v>0</v>
      </c>
      <c r="T178" s="141">
        <f t="shared" ref="T178:T185" si="63">S178*H178</f>
        <v>0</v>
      </c>
      <c r="AR178" s="142" t="s">
        <v>624</v>
      </c>
      <c r="AT178" s="142" t="s">
        <v>161</v>
      </c>
      <c r="AU178" s="142" t="s">
        <v>82</v>
      </c>
      <c r="AY178" s="16" t="s">
        <v>157</v>
      </c>
      <c r="BE178" s="143">
        <f t="shared" ref="BE178:BE185" si="64">IF(N178="základní",J178,0)</f>
        <v>0</v>
      </c>
      <c r="BF178" s="143">
        <f t="shared" ref="BF178:BF185" si="65">IF(N178="snížená",J178,0)</f>
        <v>0</v>
      </c>
      <c r="BG178" s="143">
        <f t="shared" ref="BG178:BG185" si="66">IF(N178="zákl. přenesená",J178,0)</f>
        <v>0</v>
      </c>
      <c r="BH178" s="143">
        <f t="shared" ref="BH178:BH185" si="67">IF(N178="sníž. přenesená",J178,0)</f>
        <v>0</v>
      </c>
      <c r="BI178" s="143">
        <f t="shared" ref="BI178:BI185" si="68">IF(N178="nulová",J178,0)</f>
        <v>0</v>
      </c>
      <c r="BJ178" s="16" t="s">
        <v>80</v>
      </c>
      <c r="BK178" s="143">
        <f t="shared" ref="BK178:BK185" si="69">ROUND(I178*H178,2)</f>
        <v>0</v>
      </c>
      <c r="BL178" s="16" t="s">
        <v>624</v>
      </c>
      <c r="BM178" s="142" t="s">
        <v>1837</v>
      </c>
    </row>
    <row r="179" spans="2:65" s="1" customFormat="1" ht="16.5" customHeight="1">
      <c r="B179" s="130"/>
      <c r="C179" s="131" t="s">
        <v>530</v>
      </c>
      <c r="D179" s="131" t="s">
        <v>161</v>
      </c>
      <c r="E179" s="132" t="s">
        <v>1838</v>
      </c>
      <c r="F179" s="133" t="s">
        <v>1839</v>
      </c>
      <c r="G179" s="134" t="s">
        <v>1836</v>
      </c>
      <c r="H179" s="135">
        <v>1</v>
      </c>
      <c r="I179" s="136"/>
      <c r="J179" s="137">
        <f t="shared" si="60"/>
        <v>0</v>
      </c>
      <c r="K179" s="133" t="s">
        <v>3</v>
      </c>
      <c r="L179" s="31"/>
      <c r="M179" s="138" t="s">
        <v>3</v>
      </c>
      <c r="N179" s="139" t="s">
        <v>43</v>
      </c>
      <c r="P179" s="140">
        <f t="shared" si="61"/>
        <v>0</v>
      </c>
      <c r="Q179" s="140">
        <v>0</v>
      </c>
      <c r="R179" s="140">
        <f t="shared" si="62"/>
        <v>0</v>
      </c>
      <c r="S179" s="140">
        <v>0</v>
      </c>
      <c r="T179" s="141">
        <f t="shared" si="63"/>
        <v>0</v>
      </c>
      <c r="AR179" s="142" t="s">
        <v>624</v>
      </c>
      <c r="AT179" s="142" t="s">
        <v>161</v>
      </c>
      <c r="AU179" s="142" t="s">
        <v>82</v>
      </c>
      <c r="AY179" s="16" t="s">
        <v>157</v>
      </c>
      <c r="BE179" s="143">
        <f t="shared" si="64"/>
        <v>0</v>
      </c>
      <c r="BF179" s="143">
        <f t="shared" si="65"/>
        <v>0</v>
      </c>
      <c r="BG179" s="143">
        <f t="shared" si="66"/>
        <v>0</v>
      </c>
      <c r="BH179" s="143">
        <f t="shared" si="67"/>
        <v>0</v>
      </c>
      <c r="BI179" s="143">
        <f t="shared" si="68"/>
        <v>0</v>
      </c>
      <c r="BJ179" s="16" t="s">
        <v>80</v>
      </c>
      <c r="BK179" s="143">
        <f t="shared" si="69"/>
        <v>0</v>
      </c>
      <c r="BL179" s="16" t="s">
        <v>624</v>
      </c>
      <c r="BM179" s="142" t="s">
        <v>1840</v>
      </c>
    </row>
    <row r="180" spans="2:65" s="1" customFormat="1" ht="16.5" customHeight="1">
      <c r="B180" s="130"/>
      <c r="C180" s="131" t="s">
        <v>543</v>
      </c>
      <c r="D180" s="131" t="s">
        <v>161</v>
      </c>
      <c r="E180" s="132" t="s">
        <v>1841</v>
      </c>
      <c r="F180" s="133" t="s">
        <v>1842</v>
      </c>
      <c r="G180" s="134" t="s">
        <v>1843</v>
      </c>
      <c r="H180" s="135">
        <v>11</v>
      </c>
      <c r="I180" s="136"/>
      <c r="J180" s="137">
        <f t="shared" si="60"/>
        <v>0</v>
      </c>
      <c r="K180" s="133" t="s">
        <v>3</v>
      </c>
      <c r="L180" s="31"/>
      <c r="M180" s="138" t="s">
        <v>3</v>
      </c>
      <c r="N180" s="139" t="s">
        <v>43</v>
      </c>
      <c r="P180" s="140">
        <f t="shared" si="61"/>
        <v>0</v>
      </c>
      <c r="Q180" s="140">
        <v>0</v>
      </c>
      <c r="R180" s="140">
        <f t="shared" si="62"/>
        <v>0</v>
      </c>
      <c r="S180" s="140">
        <v>0</v>
      </c>
      <c r="T180" s="141">
        <f t="shared" si="63"/>
        <v>0</v>
      </c>
      <c r="AR180" s="142" t="s">
        <v>624</v>
      </c>
      <c r="AT180" s="142" t="s">
        <v>161</v>
      </c>
      <c r="AU180" s="142" t="s">
        <v>82</v>
      </c>
      <c r="AY180" s="16" t="s">
        <v>157</v>
      </c>
      <c r="BE180" s="143">
        <f t="shared" si="64"/>
        <v>0</v>
      </c>
      <c r="BF180" s="143">
        <f t="shared" si="65"/>
        <v>0</v>
      </c>
      <c r="BG180" s="143">
        <f t="shared" si="66"/>
        <v>0</v>
      </c>
      <c r="BH180" s="143">
        <f t="shared" si="67"/>
        <v>0</v>
      </c>
      <c r="BI180" s="143">
        <f t="shared" si="68"/>
        <v>0</v>
      </c>
      <c r="BJ180" s="16" t="s">
        <v>80</v>
      </c>
      <c r="BK180" s="143">
        <f t="shared" si="69"/>
        <v>0</v>
      </c>
      <c r="BL180" s="16" t="s">
        <v>624</v>
      </c>
      <c r="BM180" s="142" t="s">
        <v>1844</v>
      </c>
    </row>
    <row r="181" spans="2:65" s="1" customFormat="1" ht="16.5" customHeight="1">
      <c r="B181" s="130"/>
      <c r="C181" s="131" t="s">
        <v>536</v>
      </c>
      <c r="D181" s="131" t="s">
        <v>161</v>
      </c>
      <c r="E181" s="132" t="s">
        <v>1845</v>
      </c>
      <c r="F181" s="133" t="s">
        <v>1846</v>
      </c>
      <c r="G181" s="134" t="s">
        <v>1843</v>
      </c>
      <c r="H181" s="135">
        <v>14</v>
      </c>
      <c r="I181" s="136"/>
      <c r="J181" s="137">
        <f t="shared" si="60"/>
        <v>0</v>
      </c>
      <c r="K181" s="133" t="s">
        <v>3</v>
      </c>
      <c r="L181" s="31"/>
      <c r="M181" s="138" t="s">
        <v>3</v>
      </c>
      <c r="N181" s="139" t="s">
        <v>43</v>
      </c>
      <c r="P181" s="140">
        <f t="shared" si="61"/>
        <v>0</v>
      </c>
      <c r="Q181" s="140">
        <v>0</v>
      </c>
      <c r="R181" s="140">
        <f t="shared" si="62"/>
        <v>0</v>
      </c>
      <c r="S181" s="140">
        <v>0</v>
      </c>
      <c r="T181" s="141">
        <f t="shared" si="63"/>
        <v>0</v>
      </c>
      <c r="AR181" s="142" t="s">
        <v>624</v>
      </c>
      <c r="AT181" s="142" t="s">
        <v>161</v>
      </c>
      <c r="AU181" s="142" t="s">
        <v>82</v>
      </c>
      <c r="AY181" s="16" t="s">
        <v>157</v>
      </c>
      <c r="BE181" s="143">
        <f t="shared" si="64"/>
        <v>0</v>
      </c>
      <c r="BF181" s="143">
        <f t="shared" si="65"/>
        <v>0</v>
      </c>
      <c r="BG181" s="143">
        <f t="shared" si="66"/>
        <v>0</v>
      </c>
      <c r="BH181" s="143">
        <f t="shared" si="67"/>
        <v>0</v>
      </c>
      <c r="BI181" s="143">
        <f t="shared" si="68"/>
        <v>0</v>
      </c>
      <c r="BJ181" s="16" t="s">
        <v>80</v>
      </c>
      <c r="BK181" s="143">
        <f t="shared" si="69"/>
        <v>0</v>
      </c>
      <c r="BL181" s="16" t="s">
        <v>624</v>
      </c>
      <c r="BM181" s="142" t="s">
        <v>1847</v>
      </c>
    </row>
    <row r="182" spans="2:65" s="1" customFormat="1" ht="16.5" customHeight="1">
      <c r="B182" s="130"/>
      <c r="C182" s="131" t="s">
        <v>559</v>
      </c>
      <c r="D182" s="131" t="s">
        <v>161</v>
      </c>
      <c r="E182" s="132" t="s">
        <v>1848</v>
      </c>
      <c r="F182" s="133" t="s">
        <v>1849</v>
      </c>
      <c r="G182" s="134" t="s">
        <v>495</v>
      </c>
      <c r="H182" s="135">
        <v>3</v>
      </c>
      <c r="I182" s="136"/>
      <c r="J182" s="137">
        <f t="shared" si="60"/>
        <v>0</v>
      </c>
      <c r="K182" s="133" t="s">
        <v>3</v>
      </c>
      <c r="L182" s="31"/>
      <c r="M182" s="138" t="s">
        <v>3</v>
      </c>
      <c r="N182" s="139" t="s">
        <v>43</v>
      </c>
      <c r="P182" s="140">
        <f t="shared" si="61"/>
        <v>0</v>
      </c>
      <c r="Q182" s="140">
        <v>0</v>
      </c>
      <c r="R182" s="140">
        <f t="shared" si="62"/>
        <v>0</v>
      </c>
      <c r="S182" s="140">
        <v>0</v>
      </c>
      <c r="T182" s="141">
        <f t="shared" si="63"/>
        <v>0</v>
      </c>
      <c r="AR182" s="142" t="s">
        <v>624</v>
      </c>
      <c r="AT182" s="142" t="s">
        <v>161</v>
      </c>
      <c r="AU182" s="142" t="s">
        <v>82</v>
      </c>
      <c r="AY182" s="16" t="s">
        <v>157</v>
      </c>
      <c r="BE182" s="143">
        <f t="shared" si="64"/>
        <v>0</v>
      </c>
      <c r="BF182" s="143">
        <f t="shared" si="65"/>
        <v>0</v>
      </c>
      <c r="BG182" s="143">
        <f t="shared" si="66"/>
        <v>0</v>
      </c>
      <c r="BH182" s="143">
        <f t="shared" si="67"/>
        <v>0</v>
      </c>
      <c r="BI182" s="143">
        <f t="shared" si="68"/>
        <v>0</v>
      </c>
      <c r="BJ182" s="16" t="s">
        <v>80</v>
      </c>
      <c r="BK182" s="143">
        <f t="shared" si="69"/>
        <v>0</v>
      </c>
      <c r="BL182" s="16" t="s">
        <v>624</v>
      </c>
      <c r="BM182" s="142" t="s">
        <v>1850</v>
      </c>
    </row>
    <row r="183" spans="2:65" s="1" customFormat="1" ht="16.5" customHeight="1">
      <c r="B183" s="130"/>
      <c r="C183" s="131" t="s">
        <v>554</v>
      </c>
      <c r="D183" s="131" t="s">
        <v>161</v>
      </c>
      <c r="E183" s="132" t="s">
        <v>1851</v>
      </c>
      <c r="F183" s="133" t="s">
        <v>1852</v>
      </c>
      <c r="G183" s="134" t="s">
        <v>495</v>
      </c>
      <c r="H183" s="135">
        <v>3</v>
      </c>
      <c r="I183" s="136"/>
      <c r="J183" s="137">
        <f t="shared" si="60"/>
        <v>0</v>
      </c>
      <c r="K183" s="133" t="s">
        <v>3</v>
      </c>
      <c r="L183" s="31"/>
      <c r="M183" s="138" t="s">
        <v>3</v>
      </c>
      <c r="N183" s="139" t="s">
        <v>43</v>
      </c>
      <c r="P183" s="140">
        <f t="shared" si="61"/>
        <v>0</v>
      </c>
      <c r="Q183" s="140">
        <v>0</v>
      </c>
      <c r="R183" s="140">
        <f t="shared" si="62"/>
        <v>0</v>
      </c>
      <c r="S183" s="140">
        <v>0</v>
      </c>
      <c r="T183" s="141">
        <f t="shared" si="63"/>
        <v>0</v>
      </c>
      <c r="AR183" s="142" t="s">
        <v>624</v>
      </c>
      <c r="AT183" s="142" t="s">
        <v>161</v>
      </c>
      <c r="AU183" s="142" t="s">
        <v>82</v>
      </c>
      <c r="AY183" s="16" t="s">
        <v>157</v>
      </c>
      <c r="BE183" s="143">
        <f t="shared" si="64"/>
        <v>0</v>
      </c>
      <c r="BF183" s="143">
        <f t="shared" si="65"/>
        <v>0</v>
      </c>
      <c r="BG183" s="143">
        <f t="shared" si="66"/>
        <v>0</v>
      </c>
      <c r="BH183" s="143">
        <f t="shared" si="67"/>
        <v>0</v>
      </c>
      <c r="BI183" s="143">
        <f t="shared" si="68"/>
        <v>0</v>
      </c>
      <c r="BJ183" s="16" t="s">
        <v>80</v>
      </c>
      <c r="BK183" s="143">
        <f t="shared" si="69"/>
        <v>0</v>
      </c>
      <c r="BL183" s="16" t="s">
        <v>624</v>
      </c>
      <c r="BM183" s="142" t="s">
        <v>1853</v>
      </c>
    </row>
    <row r="184" spans="2:65" s="1" customFormat="1" ht="16.5" customHeight="1">
      <c r="B184" s="130"/>
      <c r="C184" s="131" t="s">
        <v>564</v>
      </c>
      <c r="D184" s="131" t="s">
        <v>161</v>
      </c>
      <c r="E184" s="132" t="s">
        <v>1854</v>
      </c>
      <c r="F184" s="133" t="s">
        <v>1855</v>
      </c>
      <c r="G184" s="134" t="s">
        <v>495</v>
      </c>
      <c r="H184" s="135">
        <v>30</v>
      </c>
      <c r="I184" s="136"/>
      <c r="J184" s="137">
        <f t="shared" si="60"/>
        <v>0</v>
      </c>
      <c r="K184" s="133" t="s">
        <v>3</v>
      </c>
      <c r="L184" s="31"/>
      <c r="M184" s="138" t="s">
        <v>3</v>
      </c>
      <c r="N184" s="139" t="s">
        <v>43</v>
      </c>
      <c r="P184" s="140">
        <f t="shared" si="61"/>
        <v>0</v>
      </c>
      <c r="Q184" s="140">
        <v>0</v>
      </c>
      <c r="R184" s="140">
        <f t="shared" si="62"/>
        <v>0</v>
      </c>
      <c r="S184" s="140">
        <v>0</v>
      </c>
      <c r="T184" s="141">
        <f t="shared" si="63"/>
        <v>0</v>
      </c>
      <c r="AR184" s="142" t="s">
        <v>624</v>
      </c>
      <c r="AT184" s="142" t="s">
        <v>161</v>
      </c>
      <c r="AU184" s="142" t="s">
        <v>82</v>
      </c>
      <c r="AY184" s="16" t="s">
        <v>157</v>
      </c>
      <c r="BE184" s="143">
        <f t="shared" si="64"/>
        <v>0</v>
      </c>
      <c r="BF184" s="143">
        <f t="shared" si="65"/>
        <v>0</v>
      </c>
      <c r="BG184" s="143">
        <f t="shared" si="66"/>
        <v>0</v>
      </c>
      <c r="BH184" s="143">
        <f t="shared" si="67"/>
        <v>0</v>
      </c>
      <c r="BI184" s="143">
        <f t="shared" si="68"/>
        <v>0</v>
      </c>
      <c r="BJ184" s="16" t="s">
        <v>80</v>
      </c>
      <c r="BK184" s="143">
        <f t="shared" si="69"/>
        <v>0</v>
      </c>
      <c r="BL184" s="16" t="s">
        <v>624</v>
      </c>
      <c r="BM184" s="142" t="s">
        <v>1856</v>
      </c>
    </row>
    <row r="185" spans="2:65" s="1" customFormat="1" ht="16.5" customHeight="1">
      <c r="B185" s="130"/>
      <c r="C185" s="131" t="s">
        <v>549</v>
      </c>
      <c r="D185" s="131" t="s">
        <v>161</v>
      </c>
      <c r="E185" s="132" t="s">
        <v>1857</v>
      </c>
      <c r="F185" s="133" t="s">
        <v>1858</v>
      </c>
      <c r="G185" s="134" t="s">
        <v>495</v>
      </c>
      <c r="H185" s="135">
        <v>15</v>
      </c>
      <c r="I185" s="136"/>
      <c r="J185" s="137">
        <f t="shared" si="60"/>
        <v>0</v>
      </c>
      <c r="K185" s="133" t="s">
        <v>3</v>
      </c>
      <c r="L185" s="31"/>
      <c r="M185" s="180" t="s">
        <v>3</v>
      </c>
      <c r="N185" s="181" t="s">
        <v>43</v>
      </c>
      <c r="O185" s="178"/>
      <c r="P185" s="182">
        <f t="shared" si="61"/>
        <v>0</v>
      </c>
      <c r="Q185" s="182">
        <v>0</v>
      </c>
      <c r="R185" s="182">
        <f t="shared" si="62"/>
        <v>0</v>
      </c>
      <c r="S185" s="182">
        <v>0</v>
      </c>
      <c r="T185" s="183">
        <f t="shared" si="63"/>
        <v>0</v>
      </c>
      <c r="AR185" s="142" t="s">
        <v>624</v>
      </c>
      <c r="AT185" s="142" t="s">
        <v>161</v>
      </c>
      <c r="AU185" s="142" t="s">
        <v>82</v>
      </c>
      <c r="AY185" s="16" t="s">
        <v>157</v>
      </c>
      <c r="BE185" s="143">
        <f t="shared" si="64"/>
        <v>0</v>
      </c>
      <c r="BF185" s="143">
        <f t="shared" si="65"/>
        <v>0</v>
      </c>
      <c r="BG185" s="143">
        <f t="shared" si="66"/>
        <v>0</v>
      </c>
      <c r="BH185" s="143">
        <f t="shared" si="67"/>
        <v>0</v>
      </c>
      <c r="BI185" s="143">
        <f t="shared" si="68"/>
        <v>0</v>
      </c>
      <c r="BJ185" s="16" t="s">
        <v>80</v>
      </c>
      <c r="BK185" s="143">
        <f t="shared" si="69"/>
        <v>0</v>
      </c>
      <c r="BL185" s="16" t="s">
        <v>624</v>
      </c>
      <c r="BM185" s="142" t="s">
        <v>1859</v>
      </c>
    </row>
    <row r="186" spans="2:65" s="1" customFormat="1" ht="6.95" customHeight="1">
      <c r="B186" s="40"/>
      <c r="C186" s="41"/>
      <c r="D186" s="41"/>
      <c r="E186" s="41"/>
      <c r="F186" s="41"/>
      <c r="G186" s="41"/>
      <c r="H186" s="41"/>
      <c r="I186" s="41"/>
      <c r="J186" s="41"/>
      <c r="K186" s="41"/>
      <c r="L186" s="31"/>
    </row>
  </sheetData>
  <autoFilter ref="C85:K185" xr:uid="{00000000-0009-0000-0000-00000D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8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125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s="1" customFormat="1" ht="12" customHeight="1">
      <c r="B8" s="31"/>
      <c r="D8" s="26" t="s">
        <v>130</v>
      </c>
      <c r="L8" s="31"/>
    </row>
    <row r="9" spans="2:46" s="1" customFormat="1" ht="16.5" customHeight="1">
      <c r="B9" s="31"/>
      <c r="E9" s="278" t="s">
        <v>1860</v>
      </c>
      <c r="F9" s="317"/>
      <c r="G9" s="317"/>
      <c r="H9" s="31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15. 5. 2024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8" t="str">
        <f>'Rekapitulace stavby'!E14</f>
        <v>Vyplň údaj</v>
      </c>
      <c r="F18" s="284"/>
      <c r="G18" s="284"/>
      <c r="H18" s="28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26" t="s">
        <v>28</v>
      </c>
      <c r="J24" s="24" t="s">
        <v>3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47.25" customHeight="1">
      <c r="B27" s="90"/>
      <c r="E27" s="289" t="s">
        <v>37</v>
      </c>
      <c r="F27" s="289"/>
      <c r="G27" s="289"/>
      <c r="H27" s="289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38</v>
      </c>
      <c r="J30" s="62">
        <f>ROUND(J94,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1" t="s">
        <v>42</v>
      </c>
      <c r="E33" s="26" t="s">
        <v>43</v>
      </c>
      <c r="F33" s="82">
        <f>ROUND((SUM(BE94:BE283)),  2)</f>
        <v>0</v>
      </c>
      <c r="I33" s="92">
        <v>0.21</v>
      </c>
      <c r="J33" s="82">
        <f>ROUND(((SUM(BE94:BE283))*I33),  2)</f>
        <v>0</v>
      </c>
      <c r="L33" s="31"/>
    </row>
    <row r="34" spans="2:12" s="1" customFormat="1" ht="14.45" customHeight="1">
      <c r="B34" s="31"/>
      <c r="E34" s="26" t="s">
        <v>44</v>
      </c>
      <c r="F34" s="82">
        <f>ROUND((SUM(BF94:BF283)),  2)</f>
        <v>0</v>
      </c>
      <c r="I34" s="92">
        <v>0.12</v>
      </c>
      <c r="J34" s="82">
        <f>ROUND(((SUM(BF94:BF283))*I34),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82">
        <f>ROUND((SUM(BG94:BG283)),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82">
        <f>ROUND((SUM(BH94:BH283)),  2)</f>
        <v>0</v>
      </c>
      <c r="I36" s="92">
        <v>0.12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ROUND((SUM(BI94:BI283)),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3"/>
      <c r="F39" s="53"/>
      <c r="G39" s="95" t="s">
        <v>49</v>
      </c>
      <c r="H39" s="96" t="s">
        <v>50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132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15" t="str">
        <f>E7</f>
        <v>Rekonstrukce venkovního bazénu</v>
      </c>
      <c r="F48" s="316"/>
      <c r="G48" s="316"/>
      <c r="H48" s="316"/>
      <c r="L48" s="31"/>
    </row>
    <row r="49" spans="2:47" s="1" customFormat="1" ht="12" customHeight="1">
      <c r="B49" s="31"/>
      <c r="C49" s="26" t="s">
        <v>130</v>
      </c>
      <c r="L49" s="31"/>
    </row>
    <row r="50" spans="2:47" s="1" customFormat="1" ht="16.5" customHeight="1">
      <c r="B50" s="31"/>
      <c r="E50" s="278" t="str">
        <f>E9</f>
        <v>09 - ZTI-ÚT-VZT</v>
      </c>
      <c r="F50" s="317"/>
      <c r="G50" s="317"/>
      <c r="H50" s="317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Nový Jičín</v>
      </c>
      <c r="I52" s="26" t="s">
        <v>23</v>
      </c>
      <c r="J52" s="48" t="str">
        <f>IF(J12="","",J12)</f>
        <v>15. 5. 2024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26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>MP Pro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133</v>
      </c>
      <c r="D57" s="93"/>
      <c r="E57" s="93"/>
      <c r="F57" s="93"/>
      <c r="G57" s="93"/>
      <c r="H57" s="93"/>
      <c r="I57" s="93"/>
      <c r="J57" s="100" t="s">
        <v>134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70</v>
      </c>
      <c r="J59" s="62">
        <f>J94</f>
        <v>0</v>
      </c>
      <c r="L59" s="31"/>
      <c r="AU59" s="16" t="s">
        <v>135</v>
      </c>
    </row>
    <row r="60" spans="2:47" s="8" customFormat="1" ht="24.95" customHeight="1">
      <c r="B60" s="102"/>
      <c r="D60" s="103" t="s">
        <v>136</v>
      </c>
      <c r="E60" s="104"/>
      <c r="F60" s="104"/>
      <c r="G60" s="104"/>
      <c r="H60" s="104"/>
      <c r="I60" s="104"/>
      <c r="J60" s="105">
        <f>J95</f>
        <v>0</v>
      </c>
      <c r="L60" s="102"/>
    </row>
    <row r="61" spans="2:47" s="9" customFormat="1" ht="19.899999999999999" customHeight="1">
      <c r="B61" s="106"/>
      <c r="D61" s="107" t="s">
        <v>252</v>
      </c>
      <c r="E61" s="108"/>
      <c r="F61" s="108"/>
      <c r="G61" s="108"/>
      <c r="H61" s="108"/>
      <c r="I61" s="108"/>
      <c r="J61" s="109">
        <f>J96</f>
        <v>0</v>
      </c>
      <c r="L61" s="106"/>
    </row>
    <row r="62" spans="2:47" s="9" customFormat="1" ht="19.899999999999999" customHeight="1">
      <c r="B62" s="106"/>
      <c r="D62" s="107" t="s">
        <v>255</v>
      </c>
      <c r="E62" s="108"/>
      <c r="F62" s="108"/>
      <c r="G62" s="108"/>
      <c r="H62" s="108"/>
      <c r="I62" s="108"/>
      <c r="J62" s="109">
        <f>J114</f>
        <v>0</v>
      </c>
      <c r="L62" s="106"/>
    </row>
    <row r="63" spans="2:47" s="9" customFormat="1" ht="19.899999999999999" customHeight="1">
      <c r="B63" s="106"/>
      <c r="D63" s="107" t="s">
        <v>1861</v>
      </c>
      <c r="E63" s="108"/>
      <c r="F63" s="108"/>
      <c r="G63" s="108"/>
      <c r="H63" s="108"/>
      <c r="I63" s="108"/>
      <c r="J63" s="109">
        <f>J119</f>
        <v>0</v>
      </c>
      <c r="L63" s="106"/>
    </row>
    <row r="64" spans="2:47" s="9" customFormat="1" ht="19.899999999999999" customHeight="1">
      <c r="B64" s="106"/>
      <c r="D64" s="107" t="s">
        <v>1862</v>
      </c>
      <c r="E64" s="108"/>
      <c r="F64" s="108"/>
      <c r="G64" s="108"/>
      <c r="H64" s="108"/>
      <c r="I64" s="108"/>
      <c r="J64" s="109">
        <f>J139</f>
        <v>0</v>
      </c>
      <c r="L64" s="106"/>
    </row>
    <row r="65" spans="2:12" s="8" customFormat="1" ht="24.95" customHeight="1">
      <c r="B65" s="102"/>
      <c r="D65" s="103" t="s">
        <v>140</v>
      </c>
      <c r="E65" s="104"/>
      <c r="F65" s="104"/>
      <c r="G65" s="104"/>
      <c r="H65" s="104"/>
      <c r="I65" s="104"/>
      <c r="J65" s="105">
        <f>J142</f>
        <v>0</v>
      </c>
      <c r="L65" s="102"/>
    </row>
    <row r="66" spans="2:12" s="9" customFormat="1" ht="19.899999999999999" customHeight="1">
      <c r="B66" s="106"/>
      <c r="D66" s="107" t="s">
        <v>258</v>
      </c>
      <c r="E66" s="108"/>
      <c r="F66" s="108"/>
      <c r="G66" s="108"/>
      <c r="H66" s="108"/>
      <c r="I66" s="108"/>
      <c r="J66" s="109">
        <f>J143</f>
        <v>0</v>
      </c>
      <c r="L66" s="106"/>
    </row>
    <row r="67" spans="2:12" s="9" customFormat="1" ht="19.899999999999999" customHeight="1">
      <c r="B67" s="106"/>
      <c r="D67" s="107" t="s">
        <v>1863</v>
      </c>
      <c r="E67" s="108"/>
      <c r="F67" s="108"/>
      <c r="G67" s="108"/>
      <c r="H67" s="108"/>
      <c r="I67" s="108"/>
      <c r="J67" s="109">
        <f>J154</f>
        <v>0</v>
      </c>
      <c r="L67" s="106"/>
    </row>
    <row r="68" spans="2:12" s="9" customFormat="1" ht="19.899999999999999" customHeight="1">
      <c r="B68" s="106"/>
      <c r="D68" s="107" t="s">
        <v>1864</v>
      </c>
      <c r="E68" s="108"/>
      <c r="F68" s="108"/>
      <c r="G68" s="108"/>
      <c r="H68" s="108"/>
      <c r="I68" s="108"/>
      <c r="J68" s="109">
        <f>J178</f>
        <v>0</v>
      </c>
      <c r="L68" s="106"/>
    </row>
    <row r="69" spans="2:12" s="9" customFormat="1" ht="19.899999999999999" customHeight="1">
      <c r="B69" s="106"/>
      <c r="D69" s="107" t="s">
        <v>1865</v>
      </c>
      <c r="E69" s="108"/>
      <c r="F69" s="108"/>
      <c r="G69" s="108"/>
      <c r="H69" s="108"/>
      <c r="I69" s="108"/>
      <c r="J69" s="109">
        <f>J199</f>
        <v>0</v>
      </c>
      <c r="L69" s="106"/>
    </row>
    <row r="70" spans="2:12" s="9" customFormat="1" ht="19.899999999999999" customHeight="1">
      <c r="B70" s="106"/>
      <c r="D70" s="107" t="s">
        <v>1866</v>
      </c>
      <c r="E70" s="108"/>
      <c r="F70" s="108"/>
      <c r="G70" s="108"/>
      <c r="H70" s="108"/>
      <c r="I70" s="108"/>
      <c r="J70" s="109">
        <f>J211</f>
        <v>0</v>
      </c>
      <c r="L70" s="106"/>
    </row>
    <row r="71" spans="2:12" s="9" customFormat="1" ht="19.899999999999999" customHeight="1">
      <c r="B71" s="106"/>
      <c r="D71" s="107" t="s">
        <v>1867</v>
      </c>
      <c r="E71" s="108"/>
      <c r="F71" s="108"/>
      <c r="G71" s="108"/>
      <c r="H71" s="108"/>
      <c r="I71" s="108"/>
      <c r="J71" s="109">
        <f>J216</f>
        <v>0</v>
      </c>
      <c r="L71" s="106"/>
    </row>
    <row r="72" spans="2:12" s="9" customFormat="1" ht="19.899999999999999" customHeight="1">
      <c r="B72" s="106"/>
      <c r="D72" s="107" t="s">
        <v>1868</v>
      </c>
      <c r="E72" s="108"/>
      <c r="F72" s="108"/>
      <c r="G72" s="108"/>
      <c r="H72" s="108"/>
      <c r="I72" s="108"/>
      <c r="J72" s="109">
        <f>J227</f>
        <v>0</v>
      </c>
      <c r="L72" s="106"/>
    </row>
    <row r="73" spans="2:12" s="9" customFormat="1" ht="19.899999999999999" customHeight="1">
      <c r="B73" s="106"/>
      <c r="D73" s="107" t="s">
        <v>1869</v>
      </c>
      <c r="E73" s="108"/>
      <c r="F73" s="108"/>
      <c r="G73" s="108"/>
      <c r="H73" s="108"/>
      <c r="I73" s="108"/>
      <c r="J73" s="109">
        <f>J241</f>
        <v>0</v>
      </c>
      <c r="L73" s="106"/>
    </row>
    <row r="74" spans="2:12" s="8" customFormat="1" ht="24.95" customHeight="1">
      <c r="B74" s="102"/>
      <c r="D74" s="103" t="s">
        <v>1870</v>
      </c>
      <c r="E74" s="104"/>
      <c r="F74" s="104"/>
      <c r="G74" s="104"/>
      <c r="H74" s="104"/>
      <c r="I74" s="104"/>
      <c r="J74" s="105">
        <f>J267</f>
        <v>0</v>
      </c>
      <c r="L74" s="102"/>
    </row>
    <row r="75" spans="2:12" s="1" customFormat="1" ht="21.75" customHeight="1">
      <c r="B75" s="31"/>
      <c r="L75" s="31"/>
    </row>
    <row r="76" spans="2:12" s="1" customFormat="1" ht="6.95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31"/>
    </row>
    <row r="80" spans="2:12" s="1" customFormat="1" ht="6.95" customHeight="1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31"/>
    </row>
    <row r="81" spans="2:63" s="1" customFormat="1" ht="24.95" customHeight="1">
      <c r="B81" s="31"/>
      <c r="C81" s="20" t="s">
        <v>142</v>
      </c>
      <c r="L81" s="31"/>
    </row>
    <row r="82" spans="2:63" s="1" customFormat="1" ht="6.95" customHeight="1">
      <c r="B82" s="31"/>
      <c r="L82" s="31"/>
    </row>
    <row r="83" spans="2:63" s="1" customFormat="1" ht="12" customHeight="1">
      <c r="B83" s="31"/>
      <c r="C83" s="26" t="s">
        <v>17</v>
      </c>
      <c r="L83" s="31"/>
    </row>
    <row r="84" spans="2:63" s="1" customFormat="1" ht="16.5" customHeight="1">
      <c r="B84" s="31"/>
      <c r="E84" s="315" t="str">
        <f>E7</f>
        <v>Rekonstrukce venkovního bazénu</v>
      </c>
      <c r="F84" s="316"/>
      <c r="G84" s="316"/>
      <c r="H84" s="316"/>
      <c r="L84" s="31"/>
    </row>
    <row r="85" spans="2:63" s="1" customFormat="1" ht="12" customHeight="1">
      <c r="B85" s="31"/>
      <c r="C85" s="26" t="s">
        <v>130</v>
      </c>
      <c r="L85" s="31"/>
    </row>
    <row r="86" spans="2:63" s="1" customFormat="1" ht="16.5" customHeight="1">
      <c r="B86" s="31"/>
      <c r="E86" s="278" t="str">
        <f>E9</f>
        <v>09 - ZTI-ÚT-VZT</v>
      </c>
      <c r="F86" s="317"/>
      <c r="G86" s="317"/>
      <c r="H86" s="317"/>
      <c r="L86" s="31"/>
    </row>
    <row r="87" spans="2:63" s="1" customFormat="1" ht="6.95" customHeight="1">
      <c r="B87" s="31"/>
      <c r="L87" s="31"/>
    </row>
    <row r="88" spans="2:63" s="1" customFormat="1" ht="12" customHeight="1">
      <c r="B88" s="31"/>
      <c r="C88" s="26" t="s">
        <v>21</v>
      </c>
      <c r="F88" s="24" t="str">
        <f>F12</f>
        <v>Nový Jičín</v>
      </c>
      <c r="I88" s="26" t="s">
        <v>23</v>
      </c>
      <c r="J88" s="48" t="str">
        <f>IF(J12="","",J12)</f>
        <v>15. 5. 2024</v>
      </c>
      <c r="L88" s="31"/>
    </row>
    <row r="89" spans="2:63" s="1" customFormat="1" ht="6.95" customHeight="1">
      <c r="B89" s="31"/>
      <c r="L89" s="31"/>
    </row>
    <row r="90" spans="2:63" s="1" customFormat="1" ht="15.2" customHeight="1">
      <c r="B90" s="31"/>
      <c r="C90" s="26" t="s">
        <v>25</v>
      </c>
      <c r="F90" s="24" t="str">
        <f>E15</f>
        <v xml:space="preserve"> </v>
      </c>
      <c r="I90" s="26" t="s">
        <v>31</v>
      </c>
      <c r="J90" s="29" t="str">
        <f>E21</f>
        <v xml:space="preserve"> </v>
      </c>
      <c r="L90" s="31"/>
    </row>
    <row r="91" spans="2:63" s="1" customFormat="1" ht="15.2" customHeight="1">
      <c r="B91" s="31"/>
      <c r="C91" s="26" t="s">
        <v>29</v>
      </c>
      <c r="F91" s="24" t="str">
        <f>IF(E18="","",E18)</f>
        <v>Vyplň údaj</v>
      </c>
      <c r="I91" s="26" t="s">
        <v>33</v>
      </c>
      <c r="J91" s="29" t="str">
        <f>E24</f>
        <v>MP Pro s.r.o.</v>
      </c>
      <c r="L91" s="31"/>
    </row>
    <row r="92" spans="2:63" s="1" customFormat="1" ht="10.35" customHeight="1">
      <c r="B92" s="31"/>
      <c r="L92" s="31"/>
    </row>
    <row r="93" spans="2:63" s="10" customFormat="1" ht="29.25" customHeight="1">
      <c r="B93" s="110"/>
      <c r="C93" s="111" t="s">
        <v>143</v>
      </c>
      <c r="D93" s="112" t="s">
        <v>57</v>
      </c>
      <c r="E93" s="112" t="s">
        <v>53</v>
      </c>
      <c r="F93" s="112" t="s">
        <v>54</v>
      </c>
      <c r="G93" s="112" t="s">
        <v>144</v>
      </c>
      <c r="H93" s="112" t="s">
        <v>145</v>
      </c>
      <c r="I93" s="112" t="s">
        <v>146</v>
      </c>
      <c r="J93" s="112" t="s">
        <v>134</v>
      </c>
      <c r="K93" s="113" t="s">
        <v>147</v>
      </c>
      <c r="L93" s="110"/>
      <c r="M93" s="55" t="s">
        <v>3</v>
      </c>
      <c r="N93" s="56" t="s">
        <v>42</v>
      </c>
      <c r="O93" s="56" t="s">
        <v>148</v>
      </c>
      <c r="P93" s="56" t="s">
        <v>149</v>
      </c>
      <c r="Q93" s="56" t="s">
        <v>150</v>
      </c>
      <c r="R93" s="56" t="s">
        <v>151</v>
      </c>
      <c r="S93" s="56" t="s">
        <v>152</v>
      </c>
      <c r="T93" s="57" t="s">
        <v>153</v>
      </c>
    </row>
    <row r="94" spans="2:63" s="1" customFormat="1" ht="22.9" customHeight="1">
      <c r="B94" s="31"/>
      <c r="C94" s="60" t="s">
        <v>154</v>
      </c>
      <c r="J94" s="114">
        <f>BK94</f>
        <v>0</v>
      </c>
      <c r="L94" s="31"/>
      <c r="M94" s="58"/>
      <c r="N94" s="49"/>
      <c r="O94" s="49"/>
      <c r="P94" s="115">
        <f>P95+P142+P267</f>
        <v>0</v>
      </c>
      <c r="Q94" s="49"/>
      <c r="R94" s="115">
        <f>R95+R142+R267</f>
        <v>17.710585500000001</v>
      </c>
      <c r="S94" s="49"/>
      <c r="T94" s="116">
        <f>T95+T142+T267</f>
        <v>6.6000000000000003E-2</v>
      </c>
      <c r="AT94" s="16" t="s">
        <v>71</v>
      </c>
      <c r="AU94" s="16" t="s">
        <v>135</v>
      </c>
      <c r="BK94" s="117">
        <f>BK95+BK142+BK267</f>
        <v>0</v>
      </c>
    </row>
    <row r="95" spans="2:63" s="11" customFormat="1" ht="25.9" customHeight="1">
      <c r="B95" s="118"/>
      <c r="D95" s="119" t="s">
        <v>71</v>
      </c>
      <c r="E95" s="120" t="s">
        <v>155</v>
      </c>
      <c r="F95" s="120" t="s">
        <v>156</v>
      </c>
      <c r="I95" s="121"/>
      <c r="J95" s="122">
        <f>BK95</f>
        <v>0</v>
      </c>
      <c r="L95" s="118"/>
      <c r="M95" s="123"/>
      <c r="P95" s="124">
        <f>P96+P114+P119+P139</f>
        <v>0</v>
      </c>
      <c r="R95" s="124">
        <f>R96+R114+R119+R139</f>
        <v>15.932459099999999</v>
      </c>
      <c r="T95" s="125">
        <f>T96+T114+T119+T139</f>
        <v>6.6000000000000003E-2</v>
      </c>
      <c r="AR95" s="119" t="s">
        <v>80</v>
      </c>
      <c r="AT95" s="126" t="s">
        <v>71</v>
      </c>
      <c r="AU95" s="126" t="s">
        <v>72</v>
      </c>
      <c r="AY95" s="119" t="s">
        <v>157</v>
      </c>
      <c r="BK95" s="127">
        <f>BK96+BK114+BK119+BK139</f>
        <v>0</v>
      </c>
    </row>
    <row r="96" spans="2:63" s="11" customFormat="1" ht="22.9" customHeight="1">
      <c r="B96" s="118"/>
      <c r="D96" s="119" t="s">
        <v>71</v>
      </c>
      <c r="E96" s="128" t="s">
        <v>80</v>
      </c>
      <c r="F96" s="128" t="s">
        <v>265</v>
      </c>
      <c r="I96" s="121"/>
      <c r="J96" s="129">
        <f>BK96</f>
        <v>0</v>
      </c>
      <c r="L96" s="118"/>
      <c r="M96" s="123"/>
      <c r="P96" s="124">
        <f>SUM(P97:P113)</f>
        <v>0</v>
      </c>
      <c r="R96" s="124">
        <f>SUM(R97:R113)</f>
        <v>15.6</v>
      </c>
      <c r="T96" s="125">
        <f>SUM(T97:T113)</f>
        <v>0</v>
      </c>
      <c r="AR96" s="119" t="s">
        <v>80</v>
      </c>
      <c r="AT96" s="126" t="s">
        <v>71</v>
      </c>
      <c r="AU96" s="126" t="s">
        <v>80</v>
      </c>
      <c r="AY96" s="119" t="s">
        <v>157</v>
      </c>
      <c r="BK96" s="127">
        <f>SUM(BK97:BK113)</f>
        <v>0</v>
      </c>
    </row>
    <row r="97" spans="2:65" s="1" customFormat="1" ht="24.2" customHeight="1">
      <c r="B97" s="130"/>
      <c r="C97" s="131" t="s">
        <v>80</v>
      </c>
      <c r="D97" s="131" t="s">
        <v>161</v>
      </c>
      <c r="E97" s="132" t="s">
        <v>1871</v>
      </c>
      <c r="F97" s="133" t="s">
        <v>1872</v>
      </c>
      <c r="G97" s="134" t="s">
        <v>177</v>
      </c>
      <c r="H97" s="135">
        <v>26</v>
      </c>
      <c r="I97" s="136"/>
      <c r="J97" s="137">
        <f>ROUND(I97*H97,2)</f>
        <v>0</v>
      </c>
      <c r="K97" s="133" t="s">
        <v>165</v>
      </c>
      <c r="L97" s="31"/>
      <c r="M97" s="138" t="s">
        <v>3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166</v>
      </c>
      <c r="AT97" s="142" t="s">
        <v>161</v>
      </c>
      <c r="AU97" s="142" t="s">
        <v>82</v>
      </c>
      <c r="AY97" s="16" t="s">
        <v>157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6" t="s">
        <v>80</v>
      </c>
      <c r="BK97" s="143">
        <f>ROUND(I97*H97,2)</f>
        <v>0</v>
      </c>
      <c r="BL97" s="16" t="s">
        <v>166</v>
      </c>
      <c r="BM97" s="142" t="s">
        <v>1873</v>
      </c>
    </row>
    <row r="98" spans="2:65" s="1" customFormat="1" ht="11.25">
      <c r="B98" s="31"/>
      <c r="D98" s="144" t="s">
        <v>168</v>
      </c>
      <c r="F98" s="145" t="s">
        <v>1874</v>
      </c>
      <c r="I98" s="146"/>
      <c r="L98" s="31"/>
      <c r="M98" s="147"/>
      <c r="T98" s="52"/>
      <c r="AT98" s="16" t="s">
        <v>168</v>
      </c>
      <c r="AU98" s="16" t="s">
        <v>82</v>
      </c>
    </row>
    <row r="99" spans="2:65" s="12" customFormat="1" ht="11.25">
      <c r="B99" s="148"/>
      <c r="D99" s="149" t="s">
        <v>170</v>
      </c>
      <c r="E99" s="150" t="s">
        <v>3</v>
      </c>
      <c r="F99" s="151" t="s">
        <v>1875</v>
      </c>
      <c r="H99" s="152">
        <v>26</v>
      </c>
      <c r="I99" s="153"/>
      <c r="L99" s="148"/>
      <c r="M99" s="154"/>
      <c r="T99" s="155"/>
      <c r="AT99" s="150" t="s">
        <v>170</v>
      </c>
      <c r="AU99" s="150" t="s">
        <v>82</v>
      </c>
      <c r="AV99" s="12" t="s">
        <v>82</v>
      </c>
      <c r="AW99" s="12" t="s">
        <v>32</v>
      </c>
      <c r="AX99" s="12" t="s">
        <v>80</v>
      </c>
      <c r="AY99" s="150" t="s">
        <v>157</v>
      </c>
    </row>
    <row r="100" spans="2:65" s="1" customFormat="1" ht="24.2" customHeight="1">
      <c r="B100" s="130"/>
      <c r="C100" s="131" t="s">
        <v>82</v>
      </c>
      <c r="D100" s="131" t="s">
        <v>161</v>
      </c>
      <c r="E100" s="132" t="s">
        <v>299</v>
      </c>
      <c r="F100" s="133" t="s">
        <v>300</v>
      </c>
      <c r="G100" s="134" t="s">
        <v>177</v>
      </c>
      <c r="H100" s="135">
        <v>26</v>
      </c>
      <c r="I100" s="136"/>
      <c r="J100" s="137">
        <f>ROUND(I100*H100,2)</f>
        <v>0</v>
      </c>
      <c r="K100" s="133" t="s">
        <v>165</v>
      </c>
      <c r="L100" s="31"/>
      <c r="M100" s="138" t="s">
        <v>3</v>
      </c>
      <c r="N100" s="139" t="s">
        <v>43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166</v>
      </c>
      <c r="AT100" s="142" t="s">
        <v>161</v>
      </c>
      <c r="AU100" s="142" t="s">
        <v>82</v>
      </c>
      <c r="AY100" s="16" t="s">
        <v>157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6" t="s">
        <v>80</v>
      </c>
      <c r="BK100" s="143">
        <f>ROUND(I100*H100,2)</f>
        <v>0</v>
      </c>
      <c r="BL100" s="16" t="s">
        <v>166</v>
      </c>
      <c r="BM100" s="142" t="s">
        <v>1876</v>
      </c>
    </row>
    <row r="101" spans="2:65" s="1" customFormat="1" ht="11.25">
      <c r="B101" s="31"/>
      <c r="D101" s="144" t="s">
        <v>168</v>
      </c>
      <c r="F101" s="145" t="s">
        <v>302</v>
      </c>
      <c r="I101" s="146"/>
      <c r="L101" s="31"/>
      <c r="M101" s="147"/>
      <c r="T101" s="52"/>
      <c r="AT101" s="16" t="s">
        <v>168</v>
      </c>
      <c r="AU101" s="16" t="s">
        <v>82</v>
      </c>
    </row>
    <row r="102" spans="2:65" s="12" customFormat="1" ht="11.25">
      <c r="B102" s="148"/>
      <c r="D102" s="149" t="s">
        <v>170</v>
      </c>
      <c r="E102" s="150" t="s">
        <v>3</v>
      </c>
      <c r="F102" s="151" t="s">
        <v>1875</v>
      </c>
      <c r="H102" s="152">
        <v>26</v>
      </c>
      <c r="I102" s="153"/>
      <c r="L102" s="148"/>
      <c r="M102" s="154"/>
      <c r="T102" s="155"/>
      <c r="AT102" s="150" t="s">
        <v>170</v>
      </c>
      <c r="AU102" s="150" t="s">
        <v>82</v>
      </c>
      <c r="AV102" s="12" t="s">
        <v>82</v>
      </c>
      <c r="AW102" s="12" t="s">
        <v>32</v>
      </c>
      <c r="AX102" s="12" t="s">
        <v>72</v>
      </c>
      <c r="AY102" s="150" t="s">
        <v>157</v>
      </c>
    </row>
    <row r="103" spans="2:65" s="13" customFormat="1" ht="11.25">
      <c r="B103" s="156"/>
      <c r="D103" s="149" t="s">
        <v>170</v>
      </c>
      <c r="E103" s="157" t="s">
        <v>3</v>
      </c>
      <c r="F103" s="158" t="s">
        <v>182</v>
      </c>
      <c r="H103" s="159">
        <v>26</v>
      </c>
      <c r="I103" s="160"/>
      <c r="L103" s="156"/>
      <c r="M103" s="161"/>
      <c r="T103" s="162"/>
      <c r="AT103" s="157" t="s">
        <v>170</v>
      </c>
      <c r="AU103" s="157" t="s">
        <v>82</v>
      </c>
      <c r="AV103" s="13" t="s">
        <v>166</v>
      </c>
      <c r="AW103" s="13" t="s">
        <v>32</v>
      </c>
      <c r="AX103" s="13" t="s">
        <v>80</v>
      </c>
      <c r="AY103" s="157" t="s">
        <v>157</v>
      </c>
    </row>
    <row r="104" spans="2:65" s="1" customFormat="1" ht="44.25" customHeight="1">
      <c r="B104" s="130"/>
      <c r="C104" s="131" t="s">
        <v>174</v>
      </c>
      <c r="D104" s="131" t="s">
        <v>161</v>
      </c>
      <c r="E104" s="132" t="s">
        <v>1877</v>
      </c>
      <c r="F104" s="133" t="s">
        <v>1878</v>
      </c>
      <c r="G104" s="134" t="s">
        <v>177</v>
      </c>
      <c r="H104" s="135">
        <v>7.8</v>
      </c>
      <c r="I104" s="136"/>
      <c r="J104" s="137">
        <f>ROUND(I104*H104,2)</f>
        <v>0</v>
      </c>
      <c r="K104" s="133" t="s">
        <v>165</v>
      </c>
      <c r="L104" s="31"/>
      <c r="M104" s="138" t="s">
        <v>3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166</v>
      </c>
      <c r="AT104" s="142" t="s">
        <v>161</v>
      </c>
      <c r="AU104" s="142" t="s">
        <v>82</v>
      </c>
      <c r="AY104" s="16" t="s">
        <v>157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6" t="s">
        <v>80</v>
      </c>
      <c r="BK104" s="143">
        <f>ROUND(I104*H104,2)</f>
        <v>0</v>
      </c>
      <c r="BL104" s="16" t="s">
        <v>166</v>
      </c>
      <c r="BM104" s="142" t="s">
        <v>1879</v>
      </c>
    </row>
    <row r="105" spans="2:65" s="1" customFormat="1" ht="11.25">
      <c r="B105" s="31"/>
      <c r="D105" s="144" t="s">
        <v>168</v>
      </c>
      <c r="F105" s="145" t="s">
        <v>1880</v>
      </c>
      <c r="I105" s="146"/>
      <c r="L105" s="31"/>
      <c r="M105" s="147"/>
      <c r="T105" s="52"/>
      <c r="AT105" s="16" t="s">
        <v>168</v>
      </c>
      <c r="AU105" s="16" t="s">
        <v>82</v>
      </c>
    </row>
    <row r="106" spans="2:65" s="12" customFormat="1" ht="11.25">
      <c r="B106" s="148"/>
      <c r="D106" s="149" t="s">
        <v>170</v>
      </c>
      <c r="E106" s="150" t="s">
        <v>3</v>
      </c>
      <c r="F106" s="151" t="s">
        <v>1881</v>
      </c>
      <c r="H106" s="152">
        <v>7.8</v>
      </c>
      <c r="I106" s="153"/>
      <c r="L106" s="148"/>
      <c r="M106" s="154"/>
      <c r="T106" s="155"/>
      <c r="AT106" s="150" t="s">
        <v>170</v>
      </c>
      <c r="AU106" s="150" t="s">
        <v>82</v>
      </c>
      <c r="AV106" s="12" t="s">
        <v>82</v>
      </c>
      <c r="AW106" s="12" t="s">
        <v>32</v>
      </c>
      <c r="AX106" s="12" t="s">
        <v>72</v>
      </c>
      <c r="AY106" s="150" t="s">
        <v>157</v>
      </c>
    </row>
    <row r="107" spans="2:65" s="13" customFormat="1" ht="11.25">
      <c r="B107" s="156"/>
      <c r="D107" s="149" t="s">
        <v>170</v>
      </c>
      <c r="E107" s="157" t="s">
        <v>3</v>
      </c>
      <c r="F107" s="158" t="s">
        <v>182</v>
      </c>
      <c r="H107" s="159">
        <v>7.8</v>
      </c>
      <c r="I107" s="160"/>
      <c r="L107" s="156"/>
      <c r="M107" s="161"/>
      <c r="T107" s="162"/>
      <c r="AT107" s="157" t="s">
        <v>170</v>
      </c>
      <c r="AU107" s="157" t="s">
        <v>82</v>
      </c>
      <c r="AV107" s="13" t="s">
        <v>166</v>
      </c>
      <c r="AW107" s="13" t="s">
        <v>32</v>
      </c>
      <c r="AX107" s="13" t="s">
        <v>80</v>
      </c>
      <c r="AY107" s="157" t="s">
        <v>157</v>
      </c>
    </row>
    <row r="108" spans="2:65" s="1" customFormat="1" ht="16.5" customHeight="1">
      <c r="B108" s="130"/>
      <c r="C108" s="167" t="s">
        <v>166</v>
      </c>
      <c r="D108" s="167" t="s">
        <v>281</v>
      </c>
      <c r="E108" s="168" t="s">
        <v>1882</v>
      </c>
      <c r="F108" s="169" t="s">
        <v>1883</v>
      </c>
      <c r="G108" s="170" t="s">
        <v>213</v>
      </c>
      <c r="H108" s="171">
        <v>15.6</v>
      </c>
      <c r="I108" s="172"/>
      <c r="J108" s="173">
        <f>ROUND(I108*H108,2)</f>
        <v>0</v>
      </c>
      <c r="K108" s="169" t="s">
        <v>165</v>
      </c>
      <c r="L108" s="174"/>
      <c r="M108" s="175" t="s">
        <v>3</v>
      </c>
      <c r="N108" s="176" t="s">
        <v>43</v>
      </c>
      <c r="P108" s="140">
        <f>O108*H108</f>
        <v>0</v>
      </c>
      <c r="Q108" s="140">
        <v>1</v>
      </c>
      <c r="R108" s="140">
        <f>Q108*H108</f>
        <v>15.6</v>
      </c>
      <c r="S108" s="140">
        <v>0</v>
      </c>
      <c r="T108" s="141">
        <f>S108*H108</f>
        <v>0</v>
      </c>
      <c r="AR108" s="142" t="s">
        <v>183</v>
      </c>
      <c r="AT108" s="142" t="s">
        <v>281</v>
      </c>
      <c r="AU108" s="142" t="s">
        <v>82</v>
      </c>
      <c r="AY108" s="16" t="s">
        <v>157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6" t="s">
        <v>80</v>
      </c>
      <c r="BK108" s="143">
        <f>ROUND(I108*H108,2)</f>
        <v>0</v>
      </c>
      <c r="BL108" s="16" t="s">
        <v>166</v>
      </c>
      <c r="BM108" s="142" t="s">
        <v>1884</v>
      </c>
    </row>
    <row r="109" spans="2:65" s="12" customFormat="1" ht="11.25">
      <c r="B109" s="148"/>
      <c r="D109" s="149" t="s">
        <v>170</v>
      </c>
      <c r="E109" s="150" t="s">
        <v>3</v>
      </c>
      <c r="F109" s="151" t="s">
        <v>1885</v>
      </c>
      <c r="H109" s="152">
        <v>15.6</v>
      </c>
      <c r="I109" s="153"/>
      <c r="L109" s="148"/>
      <c r="M109" s="154"/>
      <c r="T109" s="155"/>
      <c r="AT109" s="150" t="s">
        <v>170</v>
      </c>
      <c r="AU109" s="150" t="s">
        <v>82</v>
      </c>
      <c r="AV109" s="12" t="s">
        <v>82</v>
      </c>
      <c r="AW109" s="12" t="s">
        <v>32</v>
      </c>
      <c r="AX109" s="12" t="s">
        <v>80</v>
      </c>
      <c r="AY109" s="150" t="s">
        <v>157</v>
      </c>
    </row>
    <row r="110" spans="2:65" s="1" customFormat="1" ht="21.75" customHeight="1">
      <c r="B110" s="130"/>
      <c r="C110" s="131" t="s">
        <v>160</v>
      </c>
      <c r="D110" s="131" t="s">
        <v>161</v>
      </c>
      <c r="E110" s="132" t="s">
        <v>1886</v>
      </c>
      <c r="F110" s="133" t="s">
        <v>1887</v>
      </c>
      <c r="G110" s="134" t="s">
        <v>206</v>
      </c>
      <c r="H110" s="135">
        <v>26</v>
      </c>
      <c r="I110" s="136"/>
      <c r="J110" s="137">
        <f>ROUND(I110*H110,2)</f>
        <v>0</v>
      </c>
      <c r="K110" s="133" t="s">
        <v>165</v>
      </c>
      <c r="L110" s="31"/>
      <c r="M110" s="138" t="s">
        <v>3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166</v>
      </c>
      <c r="AT110" s="142" t="s">
        <v>161</v>
      </c>
      <c r="AU110" s="142" t="s">
        <v>82</v>
      </c>
      <c r="AY110" s="16" t="s">
        <v>157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6" t="s">
        <v>80</v>
      </c>
      <c r="BK110" s="143">
        <f>ROUND(I110*H110,2)</f>
        <v>0</v>
      </c>
      <c r="BL110" s="16" t="s">
        <v>166</v>
      </c>
      <c r="BM110" s="142" t="s">
        <v>1888</v>
      </c>
    </row>
    <row r="111" spans="2:65" s="1" customFormat="1" ht="11.25">
      <c r="B111" s="31"/>
      <c r="D111" s="144" t="s">
        <v>168</v>
      </c>
      <c r="F111" s="145" t="s">
        <v>1889</v>
      </c>
      <c r="I111" s="146"/>
      <c r="L111" s="31"/>
      <c r="M111" s="147"/>
      <c r="T111" s="52"/>
      <c r="AT111" s="16" t="s">
        <v>168</v>
      </c>
      <c r="AU111" s="16" t="s">
        <v>82</v>
      </c>
    </row>
    <row r="112" spans="2:65" s="12" customFormat="1" ht="11.25">
      <c r="B112" s="148"/>
      <c r="D112" s="149" t="s">
        <v>170</v>
      </c>
      <c r="E112" s="150" t="s">
        <v>3</v>
      </c>
      <c r="F112" s="151" t="s">
        <v>1890</v>
      </c>
      <c r="H112" s="152">
        <v>26</v>
      </c>
      <c r="I112" s="153"/>
      <c r="L112" s="148"/>
      <c r="M112" s="154"/>
      <c r="T112" s="155"/>
      <c r="AT112" s="150" t="s">
        <v>170</v>
      </c>
      <c r="AU112" s="150" t="s">
        <v>82</v>
      </c>
      <c r="AV112" s="12" t="s">
        <v>82</v>
      </c>
      <c r="AW112" s="12" t="s">
        <v>32</v>
      </c>
      <c r="AX112" s="12" t="s">
        <v>72</v>
      </c>
      <c r="AY112" s="150" t="s">
        <v>157</v>
      </c>
    </row>
    <row r="113" spans="2:65" s="13" customFormat="1" ht="11.25">
      <c r="B113" s="156"/>
      <c r="D113" s="149" t="s">
        <v>170</v>
      </c>
      <c r="E113" s="157" t="s">
        <v>3</v>
      </c>
      <c r="F113" s="158" t="s">
        <v>182</v>
      </c>
      <c r="H113" s="159">
        <v>26</v>
      </c>
      <c r="I113" s="160"/>
      <c r="L113" s="156"/>
      <c r="M113" s="161"/>
      <c r="T113" s="162"/>
      <c r="AT113" s="157" t="s">
        <v>170</v>
      </c>
      <c r="AU113" s="157" t="s">
        <v>82</v>
      </c>
      <c r="AV113" s="13" t="s">
        <v>166</v>
      </c>
      <c r="AW113" s="13" t="s">
        <v>32</v>
      </c>
      <c r="AX113" s="13" t="s">
        <v>80</v>
      </c>
      <c r="AY113" s="157" t="s">
        <v>157</v>
      </c>
    </row>
    <row r="114" spans="2:65" s="11" customFormat="1" ht="22.9" customHeight="1">
      <c r="B114" s="118"/>
      <c r="D114" s="119" t="s">
        <v>71</v>
      </c>
      <c r="E114" s="128" t="s">
        <v>166</v>
      </c>
      <c r="F114" s="128" t="s">
        <v>491</v>
      </c>
      <c r="I114" s="121"/>
      <c r="J114" s="129">
        <f>BK114</f>
        <v>0</v>
      </c>
      <c r="L114" s="118"/>
      <c r="M114" s="123"/>
      <c r="P114" s="124">
        <f>SUM(P115:P118)</f>
        <v>0</v>
      </c>
      <c r="R114" s="124">
        <f>SUM(R115:R118)</f>
        <v>0</v>
      </c>
      <c r="T114" s="125">
        <f>SUM(T115:T118)</f>
        <v>0</v>
      </c>
      <c r="AR114" s="119" t="s">
        <v>80</v>
      </c>
      <c r="AT114" s="126" t="s">
        <v>71</v>
      </c>
      <c r="AU114" s="126" t="s">
        <v>80</v>
      </c>
      <c r="AY114" s="119" t="s">
        <v>157</v>
      </c>
      <c r="BK114" s="127">
        <f>SUM(BK115:BK118)</f>
        <v>0</v>
      </c>
    </row>
    <row r="115" spans="2:65" s="1" customFormat="1" ht="16.5" customHeight="1">
      <c r="B115" s="130"/>
      <c r="C115" s="131" t="s">
        <v>158</v>
      </c>
      <c r="D115" s="131" t="s">
        <v>161</v>
      </c>
      <c r="E115" s="132" t="s">
        <v>1891</v>
      </c>
      <c r="F115" s="133" t="s">
        <v>1892</v>
      </c>
      <c r="G115" s="134" t="s">
        <v>177</v>
      </c>
      <c r="H115" s="135">
        <v>2.6</v>
      </c>
      <c r="I115" s="136"/>
      <c r="J115" s="137">
        <f>ROUND(I115*H115,2)</f>
        <v>0</v>
      </c>
      <c r="K115" s="133" t="s">
        <v>165</v>
      </c>
      <c r="L115" s="31"/>
      <c r="M115" s="138" t="s">
        <v>3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166</v>
      </c>
      <c r="AT115" s="142" t="s">
        <v>161</v>
      </c>
      <c r="AU115" s="142" t="s">
        <v>82</v>
      </c>
      <c r="AY115" s="16" t="s">
        <v>157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6" t="s">
        <v>80</v>
      </c>
      <c r="BK115" s="143">
        <f>ROUND(I115*H115,2)</f>
        <v>0</v>
      </c>
      <c r="BL115" s="16" t="s">
        <v>166</v>
      </c>
      <c r="BM115" s="142" t="s">
        <v>1893</v>
      </c>
    </row>
    <row r="116" spans="2:65" s="1" customFormat="1" ht="11.25">
      <c r="B116" s="31"/>
      <c r="D116" s="144" t="s">
        <v>168</v>
      </c>
      <c r="F116" s="145" t="s">
        <v>1894</v>
      </c>
      <c r="I116" s="146"/>
      <c r="L116" s="31"/>
      <c r="M116" s="147"/>
      <c r="T116" s="52"/>
      <c r="AT116" s="16" t="s">
        <v>168</v>
      </c>
      <c r="AU116" s="16" t="s">
        <v>82</v>
      </c>
    </row>
    <row r="117" spans="2:65" s="12" customFormat="1" ht="11.25">
      <c r="B117" s="148"/>
      <c r="D117" s="149" t="s">
        <v>170</v>
      </c>
      <c r="E117" s="150" t="s">
        <v>3</v>
      </c>
      <c r="F117" s="151" t="s">
        <v>1895</v>
      </c>
      <c r="H117" s="152">
        <v>2.6</v>
      </c>
      <c r="I117" s="153"/>
      <c r="L117" s="148"/>
      <c r="M117" s="154"/>
      <c r="T117" s="155"/>
      <c r="AT117" s="150" t="s">
        <v>170</v>
      </c>
      <c r="AU117" s="150" t="s">
        <v>82</v>
      </c>
      <c r="AV117" s="12" t="s">
        <v>82</v>
      </c>
      <c r="AW117" s="12" t="s">
        <v>32</v>
      </c>
      <c r="AX117" s="12" t="s">
        <v>72</v>
      </c>
      <c r="AY117" s="150" t="s">
        <v>157</v>
      </c>
    </row>
    <row r="118" spans="2:65" s="13" customFormat="1" ht="11.25">
      <c r="B118" s="156"/>
      <c r="D118" s="149" t="s">
        <v>170</v>
      </c>
      <c r="E118" s="157" t="s">
        <v>3</v>
      </c>
      <c r="F118" s="158" t="s">
        <v>182</v>
      </c>
      <c r="H118" s="159">
        <v>2.6</v>
      </c>
      <c r="I118" s="160"/>
      <c r="L118" s="156"/>
      <c r="M118" s="161"/>
      <c r="T118" s="162"/>
      <c r="AT118" s="157" t="s">
        <v>170</v>
      </c>
      <c r="AU118" s="157" t="s">
        <v>82</v>
      </c>
      <c r="AV118" s="13" t="s">
        <v>166</v>
      </c>
      <c r="AW118" s="13" t="s">
        <v>32</v>
      </c>
      <c r="AX118" s="13" t="s">
        <v>80</v>
      </c>
      <c r="AY118" s="157" t="s">
        <v>157</v>
      </c>
    </row>
    <row r="119" spans="2:65" s="11" customFormat="1" ht="22.9" customHeight="1">
      <c r="B119" s="118"/>
      <c r="D119" s="119" t="s">
        <v>71</v>
      </c>
      <c r="E119" s="128" t="s">
        <v>183</v>
      </c>
      <c r="F119" s="128" t="s">
        <v>1896</v>
      </c>
      <c r="I119" s="121"/>
      <c r="J119" s="129">
        <f>BK119</f>
        <v>0</v>
      </c>
      <c r="L119" s="118"/>
      <c r="M119" s="123"/>
      <c r="P119" s="124">
        <f>SUM(P120:P138)</f>
        <v>0</v>
      </c>
      <c r="R119" s="124">
        <f>SUM(R120:R138)</f>
        <v>0.33245910000000001</v>
      </c>
      <c r="T119" s="125">
        <f>SUM(T120:T138)</f>
        <v>6.6000000000000003E-2</v>
      </c>
      <c r="AR119" s="119" t="s">
        <v>80</v>
      </c>
      <c r="AT119" s="126" t="s">
        <v>71</v>
      </c>
      <c r="AU119" s="126" t="s">
        <v>80</v>
      </c>
      <c r="AY119" s="119" t="s">
        <v>157</v>
      </c>
      <c r="BK119" s="127">
        <f>SUM(BK120:BK138)</f>
        <v>0</v>
      </c>
    </row>
    <row r="120" spans="2:65" s="1" customFormat="1" ht="16.5" customHeight="1">
      <c r="B120" s="130"/>
      <c r="C120" s="131" t="s">
        <v>194</v>
      </c>
      <c r="D120" s="131" t="s">
        <v>161</v>
      </c>
      <c r="E120" s="132" t="s">
        <v>1897</v>
      </c>
      <c r="F120" s="133" t="s">
        <v>1898</v>
      </c>
      <c r="G120" s="134" t="s">
        <v>164</v>
      </c>
      <c r="H120" s="135">
        <v>6</v>
      </c>
      <c r="I120" s="136"/>
      <c r="J120" s="137">
        <f>ROUND(I120*H120,2)</f>
        <v>0</v>
      </c>
      <c r="K120" s="133" t="s">
        <v>165</v>
      </c>
      <c r="L120" s="31"/>
      <c r="M120" s="138" t="s">
        <v>3</v>
      </c>
      <c r="N120" s="139" t="s">
        <v>43</v>
      </c>
      <c r="P120" s="140">
        <f>O120*H120</f>
        <v>0</v>
      </c>
      <c r="Q120" s="140">
        <v>2.2000000000000001E-4</v>
      </c>
      <c r="R120" s="140">
        <f>Q120*H120</f>
        <v>1.32E-3</v>
      </c>
      <c r="S120" s="140">
        <v>0</v>
      </c>
      <c r="T120" s="141">
        <f>S120*H120</f>
        <v>0</v>
      </c>
      <c r="AR120" s="142" t="s">
        <v>166</v>
      </c>
      <c r="AT120" s="142" t="s">
        <v>161</v>
      </c>
      <c r="AU120" s="142" t="s">
        <v>82</v>
      </c>
      <c r="AY120" s="16" t="s">
        <v>157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6" t="s">
        <v>80</v>
      </c>
      <c r="BK120" s="143">
        <f>ROUND(I120*H120,2)</f>
        <v>0</v>
      </c>
      <c r="BL120" s="16" t="s">
        <v>166</v>
      </c>
      <c r="BM120" s="142" t="s">
        <v>1899</v>
      </c>
    </row>
    <row r="121" spans="2:65" s="1" customFormat="1" ht="11.25">
      <c r="B121" s="31"/>
      <c r="D121" s="144" t="s">
        <v>168</v>
      </c>
      <c r="F121" s="145" t="s">
        <v>1900</v>
      </c>
      <c r="I121" s="146"/>
      <c r="L121" s="31"/>
      <c r="M121" s="147"/>
      <c r="T121" s="52"/>
      <c r="AT121" s="16" t="s">
        <v>168</v>
      </c>
      <c r="AU121" s="16" t="s">
        <v>82</v>
      </c>
    </row>
    <row r="122" spans="2:65" s="1" customFormat="1" ht="16.5" customHeight="1">
      <c r="B122" s="130"/>
      <c r="C122" s="167" t="s">
        <v>183</v>
      </c>
      <c r="D122" s="167" t="s">
        <v>281</v>
      </c>
      <c r="E122" s="168" t="s">
        <v>1901</v>
      </c>
      <c r="F122" s="169" t="s">
        <v>1902</v>
      </c>
      <c r="G122" s="170" t="s">
        <v>164</v>
      </c>
      <c r="H122" s="171">
        <v>6</v>
      </c>
      <c r="I122" s="172"/>
      <c r="J122" s="173">
        <f>ROUND(I122*H122,2)</f>
        <v>0</v>
      </c>
      <c r="K122" s="169" t="s">
        <v>165</v>
      </c>
      <c r="L122" s="174"/>
      <c r="M122" s="175" t="s">
        <v>3</v>
      </c>
      <c r="N122" s="176" t="s">
        <v>43</v>
      </c>
      <c r="P122" s="140">
        <f>O122*H122</f>
        <v>0</v>
      </c>
      <c r="Q122" s="140">
        <v>7.7000000000000002E-3</v>
      </c>
      <c r="R122" s="140">
        <f>Q122*H122</f>
        <v>4.6200000000000005E-2</v>
      </c>
      <c r="S122" s="140">
        <v>0</v>
      </c>
      <c r="T122" s="141">
        <f>S122*H122</f>
        <v>0</v>
      </c>
      <c r="AR122" s="142" t="s">
        <v>183</v>
      </c>
      <c r="AT122" s="142" t="s">
        <v>281</v>
      </c>
      <c r="AU122" s="142" t="s">
        <v>82</v>
      </c>
      <c r="AY122" s="16" t="s">
        <v>157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6" t="s">
        <v>80</v>
      </c>
      <c r="BK122" s="143">
        <f>ROUND(I122*H122,2)</f>
        <v>0</v>
      </c>
      <c r="BL122" s="16" t="s">
        <v>166</v>
      </c>
      <c r="BM122" s="142" t="s">
        <v>1903</v>
      </c>
    </row>
    <row r="123" spans="2:65" s="1" customFormat="1" ht="16.5" customHeight="1">
      <c r="B123" s="130"/>
      <c r="C123" s="131" t="s">
        <v>172</v>
      </c>
      <c r="D123" s="131" t="s">
        <v>161</v>
      </c>
      <c r="E123" s="132" t="s">
        <v>1904</v>
      </c>
      <c r="F123" s="133" t="s">
        <v>1905</v>
      </c>
      <c r="G123" s="134" t="s">
        <v>164</v>
      </c>
      <c r="H123" s="135">
        <v>6</v>
      </c>
      <c r="I123" s="136"/>
      <c r="J123" s="137">
        <f>ROUND(I123*H123,2)</f>
        <v>0</v>
      </c>
      <c r="K123" s="133" t="s">
        <v>165</v>
      </c>
      <c r="L123" s="31"/>
      <c r="M123" s="138" t="s">
        <v>3</v>
      </c>
      <c r="N123" s="139" t="s">
        <v>43</v>
      </c>
      <c r="P123" s="140">
        <f>O123*H123</f>
        <v>0</v>
      </c>
      <c r="Q123" s="140">
        <v>2.5000000000000001E-4</v>
      </c>
      <c r="R123" s="140">
        <f>Q123*H123</f>
        <v>1.5E-3</v>
      </c>
      <c r="S123" s="140">
        <v>0</v>
      </c>
      <c r="T123" s="141">
        <f>S123*H123</f>
        <v>0</v>
      </c>
      <c r="AR123" s="142" t="s">
        <v>166</v>
      </c>
      <c r="AT123" s="142" t="s">
        <v>161</v>
      </c>
      <c r="AU123" s="142" t="s">
        <v>82</v>
      </c>
      <c r="AY123" s="16" t="s">
        <v>157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80</v>
      </c>
      <c r="BK123" s="143">
        <f>ROUND(I123*H123,2)</f>
        <v>0</v>
      </c>
      <c r="BL123" s="16" t="s">
        <v>166</v>
      </c>
      <c r="BM123" s="142" t="s">
        <v>1906</v>
      </c>
    </row>
    <row r="124" spans="2:65" s="1" customFormat="1" ht="11.25">
      <c r="B124" s="31"/>
      <c r="D124" s="144" t="s">
        <v>168</v>
      </c>
      <c r="F124" s="145" t="s">
        <v>1907</v>
      </c>
      <c r="I124" s="146"/>
      <c r="L124" s="31"/>
      <c r="M124" s="147"/>
      <c r="T124" s="52"/>
      <c r="AT124" s="16" t="s">
        <v>168</v>
      </c>
      <c r="AU124" s="16" t="s">
        <v>82</v>
      </c>
    </row>
    <row r="125" spans="2:65" s="1" customFormat="1" ht="16.5" customHeight="1">
      <c r="B125" s="130"/>
      <c r="C125" s="167" t="s">
        <v>126</v>
      </c>
      <c r="D125" s="167" t="s">
        <v>281</v>
      </c>
      <c r="E125" s="168" t="s">
        <v>1908</v>
      </c>
      <c r="F125" s="169" t="s">
        <v>1909</v>
      </c>
      <c r="G125" s="170" t="s">
        <v>164</v>
      </c>
      <c r="H125" s="171">
        <v>6</v>
      </c>
      <c r="I125" s="172"/>
      <c r="J125" s="173">
        <f>ROUND(I125*H125,2)</f>
        <v>0</v>
      </c>
      <c r="K125" s="169" t="s">
        <v>165</v>
      </c>
      <c r="L125" s="174"/>
      <c r="M125" s="175" t="s">
        <v>3</v>
      </c>
      <c r="N125" s="176" t="s">
        <v>43</v>
      </c>
      <c r="P125" s="140">
        <f>O125*H125</f>
        <v>0</v>
      </c>
      <c r="Q125" s="140">
        <v>8.2199999999999999E-3</v>
      </c>
      <c r="R125" s="140">
        <f>Q125*H125</f>
        <v>4.9320000000000003E-2</v>
      </c>
      <c r="S125" s="140">
        <v>0</v>
      </c>
      <c r="T125" s="141">
        <f>S125*H125</f>
        <v>0</v>
      </c>
      <c r="AR125" s="142" t="s">
        <v>183</v>
      </c>
      <c r="AT125" s="142" t="s">
        <v>281</v>
      </c>
      <c r="AU125" s="142" t="s">
        <v>82</v>
      </c>
      <c r="AY125" s="16" t="s">
        <v>157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80</v>
      </c>
      <c r="BK125" s="143">
        <f>ROUND(I125*H125,2)</f>
        <v>0</v>
      </c>
      <c r="BL125" s="16" t="s">
        <v>166</v>
      </c>
      <c r="BM125" s="142" t="s">
        <v>1910</v>
      </c>
    </row>
    <row r="126" spans="2:65" s="1" customFormat="1" ht="24.2" customHeight="1">
      <c r="B126" s="130"/>
      <c r="C126" s="131" t="s">
        <v>231</v>
      </c>
      <c r="D126" s="131" t="s">
        <v>161</v>
      </c>
      <c r="E126" s="132" t="s">
        <v>1911</v>
      </c>
      <c r="F126" s="133" t="s">
        <v>1912</v>
      </c>
      <c r="G126" s="134" t="s">
        <v>164</v>
      </c>
      <c r="H126" s="135">
        <v>92</v>
      </c>
      <c r="I126" s="136"/>
      <c r="J126" s="137">
        <f>ROUND(I126*H126,2)</f>
        <v>0</v>
      </c>
      <c r="K126" s="133" t="s">
        <v>165</v>
      </c>
      <c r="L126" s="31"/>
      <c r="M126" s="138" t="s">
        <v>3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166</v>
      </c>
      <c r="AT126" s="142" t="s">
        <v>161</v>
      </c>
      <c r="AU126" s="142" t="s">
        <v>82</v>
      </c>
      <c r="AY126" s="16" t="s">
        <v>157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80</v>
      </c>
      <c r="BK126" s="143">
        <f>ROUND(I126*H126,2)</f>
        <v>0</v>
      </c>
      <c r="BL126" s="16" t="s">
        <v>166</v>
      </c>
      <c r="BM126" s="142" t="s">
        <v>1913</v>
      </c>
    </row>
    <row r="127" spans="2:65" s="1" customFormat="1" ht="11.25">
      <c r="B127" s="31"/>
      <c r="D127" s="144" t="s">
        <v>168</v>
      </c>
      <c r="F127" s="145" t="s">
        <v>1914</v>
      </c>
      <c r="I127" s="146"/>
      <c r="L127" s="31"/>
      <c r="M127" s="147"/>
      <c r="T127" s="52"/>
      <c r="AT127" s="16" t="s">
        <v>168</v>
      </c>
      <c r="AU127" s="16" t="s">
        <v>82</v>
      </c>
    </row>
    <row r="128" spans="2:65" s="1" customFormat="1" ht="16.5" customHeight="1">
      <c r="B128" s="130"/>
      <c r="C128" s="167" t="s">
        <v>9</v>
      </c>
      <c r="D128" s="167" t="s">
        <v>281</v>
      </c>
      <c r="E128" s="168" t="s">
        <v>1915</v>
      </c>
      <c r="F128" s="169" t="s">
        <v>1916</v>
      </c>
      <c r="G128" s="170" t="s">
        <v>164</v>
      </c>
      <c r="H128" s="171">
        <v>93.38</v>
      </c>
      <c r="I128" s="172"/>
      <c r="J128" s="173">
        <f>ROUND(I128*H128,2)</f>
        <v>0</v>
      </c>
      <c r="K128" s="169" t="s">
        <v>165</v>
      </c>
      <c r="L128" s="174"/>
      <c r="M128" s="175" t="s">
        <v>3</v>
      </c>
      <c r="N128" s="176" t="s">
        <v>43</v>
      </c>
      <c r="P128" s="140">
        <f>O128*H128</f>
        <v>0</v>
      </c>
      <c r="Q128" s="140">
        <v>2.7E-4</v>
      </c>
      <c r="R128" s="140">
        <f>Q128*H128</f>
        <v>2.5212599999999998E-2</v>
      </c>
      <c r="S128" s="140">
        <v>0</v>
      </c>
      <c r="T128" s="141">
        <f>S128*H128</f>
        <v>0</v>
      </c>
      <c r="AR128" s="142" t="s">
        <v>183</v>
      </c>
      <c r="AT128" s="142" t="s">
        <v>281</v>
      </c>
      <c r="AU128" s="142" t="s">
        <v>82</v>
      </c>
      <c r="AY128" s="16" t="s">
        <v>157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80</v>
      </c>
      <c r="BK128" s="143">
        <f>ROUND(I128*H128,2)</f>
        <v>0</v>
      </c>
      <c r="BL128" s="16" t="s">
        <v>166</v>
      </c>
      <c r="BM128" s="142" t="s">
        <v>1917</v>
      </c>
    </row>
    <row r="129" spans="2:65" s="12" customFormat="1" ht="11.25">
      <c r="B129" s="148"/>
      <c r="D129" s="149" t="s">
        <v>170</v>
      </c>
      <c r="E129" s="150" t="s">
        <v>3</v>
      </c>
      <c r="F129" s="151" t="s">
        <v>1918</v>
      </c>
      <c r="H129" s="152">
        <v>93.38</v>
      </c>
      <c r="I129" s="153"/>
      <c r="L129" s="148"/>
      <c r="M129" s="154"/>
      <c r="T129" s="155"/>
      <c r="AT129" s="150" t="s">
        <v>170</v>
      </c>
      <c r="AU129" s="150" t="s">
        <v>82</v>
      </c>
      <c r="AV129" s="12" t="s">
        <v>82</v>
      </c>
      <c r="AW129" s="12" t="s">
        <v>32</v>
      </c>
      <c r="AX129" s="12" t="s">
        <v>80</v>
      </c>
      <c r="AY129" s="150" t="s">
        <v>157</v>
      </c>
    </row>
    <row r="130" spans="2:65" s="1" customFormat="1" ht="24.2" customHeight="1">
      <c r="B130" s="130"/>
      <c r="C130" s="131" t="s">
        <v>210</v>
      </c>
      <c r="D130" s="131" t="s">
        <v>161</v>
      </c>
      <c r="E130" s="132" t="s">
        <v>1919</v>
      </c>
      <c r="F130" s="133" t="s">
        <v>1920</v>
      </c>
      <c r="G130" s="134" t="s">
        <v>164</v>
      </c>
      <c r="H130" s="135">
        <v>65</v>
      </c>
      <c r="I130" s="136"/>
      <c r="J130" s="137">
        <f>ROUND(I130*H130,2)</f>
        <v>0</v>
      </c>
      <c r="K130" s="133" t="s">
        <v>165</v>
      </c>
      <c r="L130" s="31"/>
      <c r="M130" s="138" t="s">
        <v>3</v>
      </c>
      <c r="N130" s="139" t="s">
        <v>43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166</v>
      </c>
      <c r="AT130" s="142" t="s">
        <v>161</v>
      </c>
      <c r="AU130" s="142" t="s">
        <v>82</v>
      </c>
      <c r="AY130" s="16" t="s">
        <v>157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80</v>
      </c>
      <c r="BK130" s="143">
        <f>ROUND(I130*H130,2)</f>
        <v>0</v>
      </c>
      <c r="BL130" s="16" t="s">
        <v>166</v>
      </c>
      <c r="BM130" s="142" t="s">
        <v>1921</v>
      </c>
    </row>
    <row r="131" spans="2:65" s="1" customFormat="1" ht="11.25">
      <c r="B131" s="31"/>
      <c r="D131" s="144" t="s">
        <v>168</v>
      </c>
      <c r="F131" s="145" t="s">
        <v>1922</v>
      </c>
      <c r="I131" s="146"/>
      <c r="L131" s="31"/>
      <c r="M131" s="147"/>
      <c r="T131" s="52"/>
      <c r="AT131" s="16" t="s">
        <v>168</v>
      </c>
      <c r="AU131" s="16" t="s">
        <v>82</v>
      </c>
    </row>
    <row r="132" spans="2:65" s="1" customFormat="1" ht="16.5" customHeight="1">
      <c r="B132" s="130"/>
      <c r="C132" s="167" t="s">
        <v>338</v>
      </c>
      <c r="D132" s="167" t="s">
        <v>281</v>
      </c>
      <c r="E132" s="168" t="s">
        <v>1923</v>
      </c>
      <c r="F132" s="169" t="s">
        <v>1924</v>
      </c>
      <c r="G132" s="170" t="s">
        <v>164</v>
      </c>
      <c r="H132" s="171">
        <v>65.974999999999994</v>
      </c>
      <c r="I132" s="172"/>
      <c r="J132" s="173">
        <f>ROUND(I132*H132,2)</f>
        <v>0</v>
      </c>
      <c r="K132" s="169" t="s">
        <v>165</v>
      </c>
      <c r="L132" s="174"/>
      <c r="M132" s="175" t="s">
        <v>3</v>
      </c>
      <c r="N132" s="176" t="s">
        <v>43</v>
      </c>
      <c r="P132" s="140">
        <f>O132*H132</f>
        <v>0</v>
      </c>
      <c r="Q132" s="140">
        <v>2.14E-3</v>
      </c>
      <c r="R132" s="140">
        <f>Q132*H132</f>
        <v>0.14118649999999999</v>
      </c>
      <c r="S132" s="140">
        <v>0</v>
      </c>
      <c r="T132" s="141">
        <f>S132*H132</f>
        <v>0</v>
      </c>
      <c r="AR132" s="142" t="s">
        <v>183</v>
      </c>
      <c r="AT132" s="142" t="s">
        <v>281</v>
      </c>
      <c r="AU132" s="142" t="s">
        <v>82</v>
      </c>
      <c r="AY132" s="16" t="s">
        <v>157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80</v>
      </c>
      <c r="BK132" s="143">
        <f>ROUND(I132*H132,2)</f>
        <v>0</v>
      </c>
      <c r="BL132" s="16" t="s">
        <v>166</v>
      </c>
      <c r="BM132" s="142" t="s">
        <v>1925</v>
      </c>
    </row>
    <row r="133" spans="2:65" s="12" customFormat="1" ht="11.25">
      <c r="B133" s="148"/>
      <c r="D133" s="149" t="s">
        <v>170</v>
      </c>
      <c r="E133" s="150" t="s">
        <v>3</v>
      </c>
      <c r="F133" s="151" t="s">
        <v>1926</v>
      </c>
      <c r="H133" s="152">
        <v>65.974999999999994</v>
      </c>
      <c r="I133" s="153"/>
      <c r="L133" s="148"/>
      <c r="M133" s="154"/>
      <c r="T133" s="155"/>
      <c r="AT133" s="150" t="s">
        <v>170</v>
      </c>
      <c r="AU133" s="150" t="s">
        <v>82</v>
      </c>
      <c r="AV133" s="12" t="s">
        <v>82</v>
      </c>
      <c r="AW133" s="12" t="s">
        <v>32</v>
      </c>
      <c r="AX133" s="12" t="s">
        <v>80</v>
      </c>
      <c r="AY133" s="150" t="s">
        <v>157</v>
      </c>
    </row>
    <row r="134" spans="2:65" s="1" customFormat="1" ht="16.5" customHeight="1">
      <c r="B134" s="130"/>
      <c r="C134" s="131" t="s">
        <v>344</v>
      </c>
      <c r="D134" s="131" t="s">
        <v>161</v>
      </c>
      <c r="E134" s="132" t="s">
        <v>1927</v>
      </c>
      <c r="F134" s="133" t="s">
        <v>1928</v>
      </c>
      <c r="G134" s="134" t="s">
        <v>495</v>
      </c>
      <c r="H134" s="135">
        <v>2</v>
      </c>
      <c r="I134" s="136"/>
      <c r="J134" s="137">
        <f>ROUND(I134*H134,2)</f>
        <v>0</v>
      </c>
      <c r="K134" s="133" t="s">
        <v>165</v>
      </c>
      <c r="L134" s="31"/>
      <c r="M134" s="138" t="s">
        <v>3</v>
      </c>
      <c r="N134" s="139" t="s">
        <v>43</v>
      </c>
      <c r="P134" s="140">
        <f>O134*H134</f>
        <v>0</v>
      </c>
      <c r="Q134" s="140">
        <v>1.3600000000000001E-3</v>
      </c>
      <c r="R134" s="140">
        <f>Q134*H134</f>
        <v>2.7200000000000002E-3</v>
      </c>
      <c r="S134" s="140">
        <v>0</v>
      </c>
      <c r="T134" s="141">
        <f>S134*H134</f>
        <v>0</v>
      </c>
      <c r="AR134" s="142" t="s">
        <v>166</v>
      </c>
      <c r="AT134" s="142" t="s">
        <v>161</v>
      </c>
      <c r="AU134" s="142" t="s">
        <v>82</v>
      </c>
      <c r="AY134" s="16" t="s">
        <v>157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80</v>
      </c>
      <c r="BK134" s="143">
        <f>ROUND(I134*H134,2)</f>
        <v>0</v>
      </c>
      <c r="BL134" s="16" t="s">
        <v>166</v>
      </c>
      <c r="BM134" s="142" t="s">
        <v>1929</v>
      </c>
    </row>
    <row r="135" spans="2:65" s="1" customFormat="1" ht="11.25">
      <c r="B135" s="31"/>
      <c r="D135" s="144" t="s">
        <v>168</v>
      </c>
      <c r="F135" s="145" t="s">
        <v>1930</v>
      </c>
      <c r="I135" s="146"/>
      <c r="L135" s="31"/>
      <c r="M135" s="147"/>
      <c r="T135" s="52"/>
      <c r="AT135" s="16" t="s">
        <v>168</v>
      </c>
      <c r="AU135" s="16" t="s">
        <v>82</v>
      </c>
    </row>
    <row r="136" spans="2:65" s="1" customFormat="1" ht="16.5" customHeight="1">
      <c r="B136" s="130"/>
      <c r="C136" s="167" t="s">
        <v>247</v>
      </c>
      <c r="D136" s="167" t="s">
        <v>281</v>
      </c>
      <c r="E136" s="168" t="s">
        <v>1931</v>
      </c>
      <c r="F136" s="169" t="s">
        <v>1932</v>
      </c>
      <c r="G136" s="170" t="s">
        <v>495</v>
      </c>
      <c r="H136" s="171">
        <v>2</v>
      </c>
      <c r="I136" s="172"/>
      <c r="J136" s="173">
        <f>ROUND(I136*H136,2)</f>
        <v>0</v>
      </c>
      <c r="K136" s="169" t="s">
        <v>165</v>
      </c>
      <c r="L136" s="174"/>
      <c r="M136" s="175" t="s">
        <v>3</v>
      </c>
      <c r="N136" s="176" t="s">
        <v>43</v>
      </c>
      <c r="P136" s="140">
        <f>O136*H136</f>
        <v>0</v>
      </c>
      <c r="Q136" s="140">
        <v>3.2500000000000001E-2</v>
      </c>
      <c r="R136" s="140">
        <f>Q136*H136</f>
        <v>6.5000000000000002E-2</v>
      </c>
      <c r="S136" s="140">
        <v>0</v>
      </c>
      <c r="T136" s="141">
        <f>S136*H136</f>
        <v>0</v>
      </c>
      <c r="AR136" s="142" t="s">
        <v>183</v>
      </c>
      <c r="AT136" s="142" t="s">
        <v>281</v>
      </c>
      <c r="AU136" s="142" t="s">
        <v>82</v>
      </c>
      <c r="AY136" s="16" t="s">
        <v>157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80</v>
      </c>
      <c r="BK136" s="143">
        <f>ROUND(I136*H136,2)</f>
        <v>0</v>
      </c>
      <c r="BL136" s="16" t="s">
        <v>166</v>
      </c>
      <c r="BM136" s="142" t="s">
        <v>1933</v>
      </c>
    </row>
    <row r="137" spans="2:65" s="1" customFormat="1" ht="16.5" customHeight="1">
      <c r="B137" s="130"/>
      <c r="C137" s="131" t="s">
        <v>354</v>
      </c>
      <c r="D137" s="131" t="s">
        <v>161</v>
      </c>
      <c r="E137" s="132" t="s">
        <v>1934</v>
      </c>
      <c r="F137" s="133" t="s">
        <v>1935</v>
      </c>
      <c r="G137" s="134" t="s">
        <v>495</v>
      </c>
      <c r="H137" s="135">
        <v>2</v>
      </c>
      <c r="I137" s="136"/>
      <c r="J137" s="137">
        <f>ROUND(I137*H137,2)</f>
        <v>0</v>
      </c>
      <c r="K137" s="133" t="s">
        <v>165</v>
      </c>
      <c r="L137" s="31"/>
      <c r="M137" s="138" t="s">
        <v>3</v>
      </c>
      <c r="N137" s="139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3.3000000000000002E-2</v>
      </c>
      <c r="T137" s="141">
        <f>S137*H137</f>
        <v>6.6000000000000003E-2</v>
      </c>
      <c r="AR137" s="142" t="s">
        <v>166</v>
      </c>
      <c r="AT137" s="142" t="s">
        <v>161</v>
      </c>
      <c r="AU137" s="142" t="s">
        <v>82</v>
      </c>
      <c r="AY137" s="16" t="s">
        <v>157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80</v>
      </c>
      <c r="BK137" s="143">
        <f>ROUND(I137*H137,2)</f>
        <v>0</v>
      </c>
      <c r="BL137" s="16" t="s">
        <v>166</v>
      </c>
      <c r="BM137" s="142" t="s">
        <v>1936</v>
      </c>
    </row>
    <row r="138" spans="2:65" s="1" customFormat="1" ht="11.25">
      <c r="B138" s="31"/>
      <c r="D138" s="144" t="s">
        <v>168</v>
      </c>
      <c r="F138" s="145" t="s">
        <v>1937</v>
      </c>
      <c r="I138" s="146"/>
      <c r="L138" s="31"/>
      <c r="M138" s="147"/>
      <c r="T138" s="52"/>
      <c r="AT138" s="16" t="s">
        <v>168</v>
      </c>
      <c r="AU138" s="16" t="s">
        <v>82</v>
      </c>
    </row>
    <row r="139" spans="2:65" s="11" customFormat="1" ht="22.9" customHeight="1">
      <c r="B139" s="118"/>
      <c r="D139" s="119" t="s">
        <v>71</v>
      </c>
      <c r="E139" s="128" t="s">
        <v>1938</v>
      </c>
      <c r="F139" s="128" t="s">
        <v>1939</v>
      </c>
      <c r="I139" s="121"/>
      <c r="J139" s="129">
        <f>BK139</f>
        <v>0</v>
      </c>
      <c r="L139" s="118"/>
      <c r="M139" s="123"/>
      <c r="P139" s="124">
        <f>SUM(P140:P141)</f>
        <v>0</v>
      </c>
      <c r="R139" s="124">
        <f>SUM(R140:R141)</f>
        <v>0</v>
      </c>
      <c r="T139" s="125">
        <f>SUM(T140:T141)</f>
        <v>0</v>
      </c>
      <c r="AR139" s="119" t="s">
        <v>80</v>
      </c>
      <c r="AT139" s="126" t="s">
        <v>71</v>
      </c>
      <c r="AU139" s="126" t="s">
        <v>80</v>
      </c>
      <c r="AY139" s="119" t="s">
        <v>157</v>
      </c>
      <c r="BK139" s="127">
        <f>SUM(BK140:BK141)</f>
        <v>0</v>
      </c>
    </row>
    <row r="140" spans="2:65" s="1" customFormat="1" ht="24.2" customHeight="1">
      <c r="B140" s="130"/>
      <c r="C140" s="131" t="s">
        <v>360</v>
      </c>
      <c r="D140" s="131" t="s">
        <v>161</v>
      </c>
      <c r="E140" s="132" t="s">
        <v>1940</v>
      </c>
      <c r="F140" s="133" t="s">
        <v>1941</v>
      </c>
      <c r="G140" s="134" t="s">
        <v>213</v>
      </c>
      <c r="H140" s="135">
        <v>15.932</v>
      </c>
      <c r="I140" s="136"/>
      <c r="J140" s="137">
        <f>ROUND(I140*H140,2)</f>
        <v>0</v>
      </c>
      <c r="K140" s="133" t="s">
        <v>165</v>
      </c>
      <c r="L140" s="31"/>
      <c r="M140" s="138" t="s">
        <v>3</v>
      </c>
      <c r="N140" s="139" t="s">
        <v>43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166</v>
      </c>
      <c r="AT140" s="142" t="s">
        <v>161</v>
      </c>
      <c r="AU140" s="142" t="s">
        <v>82</v>
      </c>
      <c r="AY140" s="16" t="s">
        <v>157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80</v>
      </c>
      <c r="BK140" s="143">
        <f>ROUND(I140*H140,2)</f>
        <v>0</v>
      </c>
      <c r="BL140" s="16" t="s">
        <v>166</v>
      </c>
      <c r="BM140" s="142" t="s">
        <v>1942</v>
      </c>
    </row>
    <row r="141" spans="2:65" s="1" customFormat="1" ht="11.25">
      <c r="B141" s="31"/>
      <c r="D141" s="144" t="s">
        <v>168</v>
      </c>
      <c r="F141" s="145" t="s">
        <v>1943</v>
      </c>
      <c r="I141" s="146"/>
      <c r="L141" s="31"/>
      <c r="M141" s="147"/>
      <c r="T141" s="52"/>
      <c r="AT141" s="16" t="s">
        <v>168</v>
      </c>
      <c r="AU141" s="16" t="s">
        <v>82</v>
      </c>
    </row>
    <row r="142" spans="2:65" s="11" customFormat="1" ht="25.9" customHeight="1">
      <c r="B142" s="118"/>
      <c r="D142" s="119" t="s">
        <v>71</v>
      </c>
      <c r="E142" s="120" t="s">
        <v>241</v>
      </c>
      <c r="F142" s="120" t="s">
        <v>242</v>
      </c>
      <c r="I142" s="121"/>
      <c r="J142" s="122">
        <f>BK142</f>
        <v>0</v>
      </c>
      <c r="L142" s="118"/>
      <c r="M142" s="123"/>
      <c r="P142" s="124">
        <f>P143+P154+P178+P199+P211+P216+P227+P241</f>
        <v>0</v>
      </c>
      <c r="R142" s="124">
        <f>R143+R154+R178+R199+R211+R216+R227+R241</f>
        <v>1.7781263999999997</v>
      </c>
      <c r="T142" s="125">
        <f>T143+T154+T178+T199+T211+T216+T227+T241</f>
        <v>0</v>
      </c>
      <c r="AR142" s="119" t="s">
        <v>82</v>
      </c>
      <c r="AT142" s="126" t="s">
        <v>71</v>
      </c>
      <c r="AU142" s="126" t="s">
        <v>72</v>
      </c>
      <c r="AY142" s="119" t="s">
        <v>157</v>
      </c>
      <c r="BK142" s="127">
        <f>BK143+BK154+BK178+BK199+BK211+BK216+BK227+BK241</f>
        <v>0</v>
      </c>
    </row>
    <row r="143" spans="2:65" s="11" customFormat="1" ht="22.9" customHeight="1">
      <c r="B143" s="118"/>
      <c r="D143" s="119" t="s">
        <v>71</v>
      </c>
      <c r="E143" s="128" t="s">
        <v>909</v>
      </c>
      <c r="F143" s="128" t="s">
        <v>910</v>
      </c>
      <c r="I143" s="121"/>
      <c r="J143" s="129">
        <f>BK143</f>
        <v>0</v>
      </c>
      <c r="L143" s="118"/>
      <c r="M143" s="123"/>
      <c r="P143" s="124">
        <f>SUM(P144:P153)</f>
        <v>0</v>
      </c>
      <c r="R143" s="124">
        <f>SUM(R144:R153)</f>
        <v>0.1623164</v>
      </c>
      <c r="T143" s="125">
        <f>SUM(T144:T153)</f>
        <v>0</v>
      </c>
      <c r="AR143" s="119" t="s">
        <v>82</v>
      </c>
      <c r="AT143" s="126" t="s">
        <v>71</v>
      </c>
      <c r="AU143" s="126" t="s">
        <v>80</v>
      </c>
      <c r="AY143" s="119" t="s">
        <v>157</v>
      </c>
      <c r="BK143" s="127">
        <f>SUM(BK144:BK153)</f>
        <v>0</v>
      </c>
    </row>
    <row r="144" spans="2:65" s="1" customFormat="1" ht="37.9" customHeight="1">
      <c r="B144" s="130"/>
      <c r="C144" s="131" t="s">
        <v>367</v>
      </c>
      <c r="D144" s="131" t="s">
        <v>161</v>
      </c>
      <c r="E144" s="132" t="s">
        <v>1944</v>
      </c>
      <c r="F144" s="133" t="s">
        <v>1945</v>
      </c>
      <c r="G144" s="134" t="s">
        <v>164</v>
      </c>
      <c r="H144" s="135">
        <v>30</v>
      </c>
      <c r="I144" s="136"/>
      <c r="J144" s="137">
        <f>ROUND(I144*H144,2)</f>
        <v>0</v>
      </c>
      <c r="K144" s="133" t="s">
        <v>165</v>
      </c>
      <c r="L144" s="31"/>
      <c r="M144" s="138" t="s">
        <v>3</v>
      </c>
      <c r="N144" s="139" t="s">
        <v>43</v>
      </c>
      <c r="P144" s="140">
        <f>O144*H144</f>
        <v>0</v>
      </c>
      <c r="Q144" s="140">
        <v>9.0000000000000006E-5</v>
      </c>
      <c r="R144" s="140">
        <f>Q144*H144</f>
        <v>2.7000000000000001E-3</v>
      </c>
      <c r="S144" s="140">
        <v>0</v>
      </c>
      <c r="T144" s="141">
        <f>S144*H144</f>
        <v>0</v>
      </c>
      <c r="AR144" s="142" t="s">
        <v>247</v>
      </c>
      <c r="AT144" s="142" t="s">
        <v>161</v>
      </c>
      <c r="AU144" s="142" t="s">
        <v>82</v>
      </c>
      <c r="AY144" s="16" t="s">
        <v>157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80</v>
      </c>
      <c r="BK144" s="143">
        <f>ROUND(I144*H144,2)</f>
        <v>0</v>
      </c>
      <c r="BL144" s="16" t="s">
        <v>247</v>
      </c>
      <c r="BM144" s="142" t="s">
        <v>1946</v>
      </c>
    </row>
    <row r="145" spans="2:65" s="1" customFormat="1" ht="11.25">
      <c r="B145" s="31"/>
      <c r="D145" s="144" t="s">
        <v>168</v>
      </c>
      <c r="F145" s="145" t="s">
        <v>1947</v>
      </c>
      <c r="I145" s="146"/>
      <c r="L145" s="31"/>
      <c r="M145" s="147"/>
      <c r="T145" s="52"/>
      <c r="AT145" s="16" t="s">
        <v>168</v>
      </c>
      <c r="AU145" s="16" t="s">
        <v>82</v>
      </c>
    </row>
    <row r="146" spans="2:65" s="1" customFormat="1" ht="16.5" customHeight="1">
      <c r="B146" s="130"/>
      <c r="C146" s="167" t="s">
        <v>373</v>
      </c>
      <c r="D146" s="167" t="s">
        <v>281</v>
      </c>
      <c r="E146" s="168" t="s">
        <v>1948</v>
      </c>
      <c r="F146" s="169" t="s">
        <v>1949</v>
      </c>
      <c r="G146" s="170" t="s">
        <v>164</v>
      </c>
      <c r="H146" s="171">
        <v>30.6</v>
      </c>
      <c r="I146" s="172"/>
      <c r="J146" s="173">
        <f>ROUND(I146*H146,2)</f>
        <v>0</v>
      </c>
      <c r="K146" s="169" t="s">
        <v>165</v>
      </c>
      <c r="L146" s="174"/>
      <c r="M146" s="175" t="s">
        <v>3</v>
      </c>
      <c r="N146" s="176" t="s">
        <v>43</v>
      </c>
      <c r="P146" s="140">
        <f>O146*H146</f>
        <v>0</v>
      </c>
      <c r="Q146" s="140">
        <v>6.4999999999999997E-4</v>
      </c>
      <c r="R146" s="140">
        <f>Q146*H146</f>
        <v>1.9890000000000001E-2</v>
      </c>
      <c r="S146" s="140">
        <v>0</v>
      </c>
      <c r="T146" s="141">
        <f>S146*H146</f>
        <v>0</v>
      </c>
      <c r="AR146" s="142" t="s">
        <v>442</v>
      </c>
      <c r="AT146" s="142" t="s">
        <v>281</v>
      </c>
      <c r="AU146" s="142" t="s">
        <v>82</v>
      </c>
      <c r="AY146" s="16" t="s">
        <v>157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80</v>
      </c>
      <c r="BK146" s="143">
        <f>ROUND(I146*H146,2)</f>
        <v>0</v>
      </c>
      <c r="BL146" s="16" t="s">
        <v>247</v>
      </c>
      <c r="BM146" s="142" t="s">
        <v>1950</v>
      </c>
    </row>
    <row r="147" spans="2:65" s="12" customFormat="1" ht="11.25">
      <c r="B147" s="148"/>
      <c r="D147" s="149" t="s">
        <v>170</v>
      </c>
      <c r="E147" s="150" t="s">
        <v>3</v>
      </c>
      <c r="F147" s="151" t="s">
        <v>1951</v>
      </c>
      <c r="H147" s="152">
        <v>30.6</v>
      </c>
      <c r="I147" s="153"/>
      <c r="L147" s="148"/>
      <c r="M147" s="154"/>
      <c r="T147" s="155"/>
      <c r="AT147" s="150" t="s">
        <v>170</v>
      </c>
      <c r="AU147" s="150" t="s">
        <v>82</v>
      </c>
      <c r="AV147" s="12" t="s">
        <v>82</v>
      </c>
      <c r="AW147" s="12" t="s">
        <v>32</v>
      </c>
      <c r="AX147" s="12" t="s">
        <v>80</v>
      </c>
      <c r="AY147" s="150" t="s">
        <v>157</v>
      </c>
    </row>
    <row r="148" spans="2:65" s="1" customFormat="1" ht="37.9" customHeight="1">
      <c r="B148" s="130"/>
      <c r="C148" s="131" t="s">
        <v>8</v>
      </c>
      <c r="D148" s="131" t="s">
        <v>161</v>
      </c>
      <c r="E148" s="132" t="s">
        <v>1952</v>
      </c>
      <c r="F148" s="133" t="s">
        <v>1953</v>
      </c>
      <c r="G148" s="134" t="s">
        <v>164</v>
      </c>
      <c r="H148" s="135">
        <v>88</v>
      </c>
      <c r="I148" s="136"/>
      <c r="J148" s="137">
        <f>ROUND(I148*H148,2)</f>
        <v>0</v>
      </c>
      <c r="K148" s="133" t="s">
        <v>165</v>
      </c>
      <c r="L148" s="31"/>
      <c r="M148" s="138" t="s">
        <v>3</v>
      </c>
      <c r="N148" s="139" t="s">
        <v>43</v>
      </c>
      <c r="P148" s="140">
        <f>O148*H148</f>
        <v>0</v>
      </c>
      <c r="Q148" s="140">
        <v>1.7000000000000001E-4</v>
      </c>
      <c r="R148" s="140">
        <f>Q148*H148</f>
        <v>1.4960000000000001E-2</v>
      </c>
      <c r="S148" s="140">
        <v>0</v>
      </c>
      <c r="T148" s="141">
        <f>S148*H148</f>
        <v>0</v>
      </c>
      <c r="AR148" s="142" t="s">
        <v>247</v>
      </c>
      <c r="AT148" s="142" t="s">
        <v>161</v>
      </c>
      <c r="AU148" s="142" t="s">
        <v>82</v>
      </c>
      <c r="AY148" s="16" t="s">
        <v>157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80</v>
      </c>
      <c r="BK148" s="143">
        <f>ROUND(I148*H148,2)</f>
        <v>0</v>
      </c>
      <c r="BL148" s="16" t="s">
        <v>247</v>
      </c>
      <c r="BM148" s="142" t="s">
        <v>1954</v>
      </c>
    </row>
    <row r="149" spans="2:65" s="1" customFormat="1" ht="11.25">
      <c r="B149" s="31"/>
      <c r="D149" s="144" t="s">
        <v>168</v>
      </c>
      <c r="F149" s="145" t="s">
        <v>1955</v>
      </c>
      <c r="I149" s="146"/>
      <c r="L149" s="31"/>
      <c r="M149" s="147"/>
      <c r="T149" s="52"/>
      <c r="AT149" s="16" t="s">
        <v>168</v>
      </c>
      <c r="AU149" s="16" t="s">
        <v>82</v>
      </c>
    </row>
    <row r="150" spans="2:65" s="1" customFormat="1" ht="16.5" customHeight="1">
      <c r="B150" s="130"/>
      <c r="C150" s="167" t="s">
        <v>383</v>
      </c>
      <c r="D150" s="167" t="s">
        <v>281</v>
      </c>
      <c r="E150" s="168" t="s">
        <v>1956</v>
      </c>
      <c r="F150" s="169" t="s">
        <v>1957</v>
      </c>
      <c r="G150" s="170" t="s">
        <v>164</v>
      </c>
      <c r="H150" s="171">
        <v>89.76</v>
      </c>
      <c r="I150" s="172"/>
      <c r="J150" s="173">
        <f>ROUND(I150*H150,2)</f>
        <v>0</v>
      </c>
      <c r="K150" s="169" t="s">
        <v>165</v>
      </c>
      <c r="L150" s="174"/>
      <c r="M150" s="175" t="s">
        <v>3</v>
      </c>
      <c r="N150" s="176" t="s">
        <v>43</v>
      </c>
      <c r="P150" s="140">
        <f>O150*H150</f>
        <v>0</v>
      </c>
      <c r="Q150" s="140">
        <v>1.39E-3</v>
      </c>
      <c r="R150" s="140">
        <f>Q150*H150</f>
        <v>0.1247664</v>
      </c>
      <c r="S150" s="140">
        <v>0</v>
      </c>
      <c r="T150" s="141">
        <f>S150*H150</f>
        <v>0</v>
      </c>
      <c r="AR150" s="142" t="s">
        <v>442</v>
      </c>
      <c r="AT150" s="142" t="s">
        <v>281</v>
      </c>
      <c r="AU150" s="142" t="s">
        <v>82</v>
      </c>
      <c r="AY150" s="16" t="s">
        <v>157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80</v>
      </c>
      <c r="BK150" s="143">
        <f>ROUND(I150*H150,2)</f>
        <v>0</v>
      </c>
      <c r="BL150" s="16" t="s">
        <v>247</v>
      </c>
      <c r="BM150" s="142" t="s">
        <v>1958</v>
      </c>
    </row>
    <row r="151" spans="2:65" s="12" customFormat="1" ht="11.25">
      <c r="B151" s="148"/>
      <c r="D151" s="149" t="s">
        <v>170</v>
      </c>
      <c r="E151" s="150" t="s">
        <v>3</v>
      </c>
      <c r="F151" s="151" t="s">
        <v>1959</v>
      </c>
      <c r="H151" s="152">
        <v>89.76</v>
      </c>
      <c r="I151" s="153"/>
      <c r="L151" s="148"/>
      <c r="M151" s="154"/>
      <c r="T151" s="155"/>
      <c r="AT151" s="150" t="s">
        <v>170</v>
      </c>
      <c r="AU151" s="150" t="s">
        <v>82</v>
      </c>
      <c r="AV151" s="12" t="s">
        <v>82</v>
      </c>
      <c r="AW151" s="12" t="s">
        <v>32</v>
      </c>
      <c r="AX151" s="12" t="s">
        <v>80</v>
      </c>
      <c r="AY151" s="150" t="s">
        <v>157</v>
      </c>
    </row>
    <row r="152" spans="2:65" s="1" customFormat="1" ht="33" customHeight="1">
      <c r="B152" s="130"/>
      <c r="C152" s="131" t="s">
        <v>389</v>
      </c>
      <c r="D152" s="131" t="s">
        <v>161</v>
      </c>
      <c r="E152" s="132" t="s">
        <v>1960</v>
      </c>
      <c r="F152" s="133" t="s">
        <v>1961</v>
      </c>
      <c r="G152" s="134" t="s">
        <v>213</v>
      </c>
      <c r="H152" s="135">
        <v>0.16200000000000001</v>
      </c>
      <c r="I152" s="136"/>
      <c r="J152" s="137">
        <f>ROUND(I152*H152,2)</f>
        <v>0</v>
      </c>
      <c r="K152" s="133" t="s">
        <v>165</v>
      </c>
      <c r="L152" s="31"/>
      <c r="M152" s="138" t="s">
        <v>3</v>
      </c>
      <c r="N152" s="139" t="s">
        <v>43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247</v>
      </c>
      <c r="AT152" s="142" t="s">
        <v>161</v>
      </c>
      <c r="AU152" s="142" t="s">
        <v>82</v>
      </c>
      <c r="AY152" s="16" t="s">
        <v>157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80</v>
      </c>
      <c r="BK152" s="143">
        <f>ROUND(I152*H152,2)</f>
        <v>0</v>
      </c>
      <c r="BL152" s="16" t="s">
        <v>247</v>
      </c>
      <c r="BM152" s="142" t="s">
        <v>1962</v>
      </c>
    </row>
    <row r="153" spans="2:65" s="1" customFormat="1" ht="11.25">
      <c r="B153" s="31"/>
      <c r="D153" s="144" t="s">
        <v>168</v>
      </c>
      <c r="F153" s="145" t="s">
        <v>1963</v>
      </c>
      <c r="I153" s="146"/>
      <c r="L153" s="31"/>
      <c r="M153" s="147"/>
      <c r="T153" s="52"/>
      <c r="AT153" s="16" t="s">
        <v>168</v>
      </c>
      <c r="AU153" s="16" t="s">
        <v>82</v>
      </c>
    </row>
    <row r="154" spans="2:65" s="11" customFormat="1" ht="22.9" customHeight="1">
      <c r="B154" s="118"/>
      <c r="D154" s="119" t="s">
        <v>71</v>
      </c>
      <c r="E154" s="128" t="s">
        <v>1964</v>
      </c>
      <c r="F154" s="128" t="s">
        <v>1965</v>
      </c>
      <c r="I154" s="121"/>
      <c r="J154" s="129">
        <f>BK154</f>
        <v>0</v>
      </c>
      <c r="L154" s="118"/>
      <c r="M154" s="123"/>
      <c r="P154" s="124">
        <f>SUM(P155:P177)</f>
        <v>0</v>
      </c>
      <c r="R154" s="124">
        <f>SUM(R155:R177)</f>
        <v>0.50381999999999993</v>
      </c>
      <c r="T154" s="125">
        <f>SUM(T155:T177)</f>
        <v>0</v>
      </c>
      <c r="AR154" s="119" t="s">
        <v>82</v>
      </c>
      <c r="AT154" s="126" t="s">
        <v>71</v>
      </c>
      <c r="AU154" s="126" t="s">
        <v>80</v>
      </c>
      <c r="AY154" s="119" t="s">
        <v>157</v>
      </c>
      <c r="BK154" s="127">
        <f>SUM(BK155:BK177)</f>
        <v>0</v>
      </c>
    </row>
    <row r="155" spans="2:65" s="1" customFormat="1" ht="16.5" customHeight="1">
      <c r="B155" s="130"/>
      <c r="C155" s="131" t="s">
        <v>395</v>
      </c>
      <c r="D155" s="131" t="s">
        <v>161</v>
      </c>
      <c r="E155" s="132" t="s">
        <v>1966</v>
      </c>
      <c r="F155" s="133" t="s">
        <v>1967</v>
      </c>
      <c r="G155" s="134" t="s">
        <v>164</v>
      </c>
      <c r="H155" s="135">
        <v>150</v>
      </c>
      <c r="I155" s="136"/>
      <c r="J155" s="137">
        <f>ROUND(I155*H155,2)</f>
        <v>0</v>
      </c>
      <c r="K155" s="133" t="s">
        <v>165</v>
      </c>
      <c r="L155" s="31"/>
      <c r="M155" s="138" t="s">
        <v>3</v>
      </c>
      <c r="N155" s="139" t="s">
        <v>43</v>
      </c>
      <c r="P155" s="140">
        <f>O155*H155</f>
        <v>0</v>
      </c>
      <c r="Q155" s="140">
        <v>3.0400000000000002E-3</v>
      </c>
      <c r="R155" s="140">
        <f>Q155*H155</f>
        <v>0.45600000000000002</v>
      </c>
      <c r="S155" s="140">
        <v>0</v>
      </c>
      <c r="T155" s="141">
        <f>S155*H155</f>
        <v>0</v>
      </c>
      <c r="AR155" s="142" t="s">
        <v>247</v>
      </c>
      <c r="AT155" s="142" t="s">
        <v>161</v>
      </c>
      <c r="AU155" s="142" t="s">
        <v>82</v>
      </c>
      <c r="AY155" s="16" t="s">
        <v>157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80</v>
      </c>
      <c r="BK155" s="143">
        <f>ROUND(I155*H155,2)</f>
        <v>0</v>
      </c>
      <c r="BL155" s="16" t="s">
        <v>247</v>
      </c>
      <c r="BM155" s="142" t="s">
        <v>1968</v>
      </c>
    </row>
    <row r="156" spans="2:65" s="1" customFormat="1" ht="11.25">
      <c r="B156" s="31"/>
      <c r="D156" s="144" t="s">
        <v>168</v>
      </c>
      <c r="F156" s="145" t="s">
        <v>1969</v>
      </c>
      <c r="I156" s="146"/>
      <c r="L156" s="31"/>
      <c r="M156" s="147"/>
      <c r="T156" s="52"/>
      <c r="AT156" s="16" t="s">
        <v>168</v>
      </c>
      <c r="AU156" s="16" t="s">
        <v>82</v>
      </c>
    </row>
    <row r="157" spans="2:65" s="12" customFormat="1" ht="11.25">
      <c r="B157" s="148"/>
      <c r="D157" s="149" t="s">
        <v>170</v>
      </c>
      <c r="E157" s="150" t="s">
        <v>3</v>
      </c>
      <c r="F157" s="151" t="s">
        <v>1970</v>
      </c>
      <c r="H157" s="152">
        <v>150</v>
      </c>
      <c r="I157" s="153"/>
      <c r="L157" s="148"/>
      <c r="M157" s="154"/>
      <c r="T157" s="155"/>
      <c r="AT157" s="150" t="s">
        <v>170</v>
      </c>
      <c r="AU157" s="150" t="s">
        <v>82</v>
      </c>
      <c r="AV157" s="12" t="s">
        <v>82</v>
      </c>
      <c r="AW157" s="12" t="s">
        <v>32</v>
      </c>
      <c r="AX157" s="12" t="s">
        <v>72</v>
      </c>
      <c r="AY157" s="150" t="s">
        <v>157</v>
      </c>
    </row>
    <row r="158" spans="2:65" s="13" customFormat="1" ht="11.25">
      <c r="B158" s="156"/>
      <c r="D158" s="149" t="s">
        <v>170</v>
      </c>
      <c r="E158" s="157" t="s">
        <v>3</v>
      </c>
      <c r="F158" s="158" t="s">
        <v>182</v>
      </c>
      <c r="H158" s="159">
        <v>150</v>
      </c>
      <c r="I158" s="160"/>
      <c r="L158" s="156"/>
      <c r="M158" s="161"/>
      <c r="T158" s="162"/>
      <c r="AT158" s="157" t="s">
        <v>170</v>
      </c>
      <c r="AU158" s="157" t="s">
        <v>82</v>
      </c>
      <c r="AV158" s="13" t="s">
        <v>166</v>
      </c>
      <c r="AW158" s="13" t="s">
        <v>32</v>
      </c>
      <c r="AX158" s="13" t="s">
        <v>80</v>
      </c>
      <c r="AY158" s="157" t="s">
        <v>157</v>
      </c>
    </row>
    <row r="159" spans="2:65" s="1" customFormat="1" ht="16.5" customHeight="1">
      <c r="B159" s="130"/>
      <c r="C159" s="131" t="s">
        <v>401</v>
      </c>
      <c r="D159" s="131" t="s">
        <v>161</v>
      </c>
      <c r="E159" s="132" t="s">
        <v>1971</v>
      </c>
      <c r="F159" s="133" t="s">
        <v>1972</v>
      </c>
      <c r="G159" s="134" t="s">
        <v>164</v>
      </c>
      <c r="H159" s="135">
        <v>5</v>
      </c>
      <c r="I159" s="136"/>
      <c r="J159" s="137">
        <f>ROUND(I159*H159,2)</f>
        <v>0</v>
      </c>
      <c r="K159" s="133" t="s">
        <v>165</v>
      </c>
      <c r="L159" s="31"/>
      <c r="M159" s="138" t="s">
        <v>3</v>
      </c>
      <c r="N159" s="139" t="s">
        <v>43</v>
      </c>
      <c r="P159" s="140">
        <f>O159*H159</f>
        <v>0</v>
      </c>
      <c r="Q159" s="140">
        <v>4.9199999999999999E-3</v>
      </c>
      <c r="R159" s="140">
        <f>Q159*H159</f>
        <v>2.46E-2</v>
      </c>
      <c r="S159" s="140">
        <v>0</v>
      </c>
      <c r="T159" s="141">
        <f>S159*H159</f>
        <v>0</v>
      </c>
      <c r="AR159" s="142" t="s">
        <v>247</v>
      </c>
      <c r="AT159" s="142" t="s">
        <v>161</v>
      </c>
      <c r="AU159" s="142" t="s">
        <v>82</v>
      </c>
      <c r="AY159" s="16" t="s">
        <v>157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80</v>
      </c>
      <c r="BK159" s="143">
        <f>ROUND(I159*H159,2)</f>
        <v>0</v>
      </c>
      <c r="BL159" s="16" t="s">
        <v>247</v>
      </c>
      <c r="BM159" s="142" t="s">
        <v>1973</v>
      </c>
    </row>
    <row r="160" spans="2:65" s="1" customFormat="1" ht="11.25">
      <c r="B160" s="31"/>
      <c r="D160" s="144" t="s">
        <v>168</v>
      </c>
      <c r="F160" s="145" t="s">
        <v>1974</v>
      </c>
      <c r="I160" s="146"/>
      <c r="L160" s="31"/>
      <c r="M160" s="147"/>
      <c r="T160" s="52"/>
      <c r="AT160" s="16" t="s">
        <v>168</v>
      </c>
      <c r="AU160" s="16" t="s">
        <v>82</v>
      </c>
    </row>
    <row r="161" spans="2:65" s="1" customFormat="1" ht="16.5" customHeight="1">
      <c r="B161" s="130"/>
      <c r="C161" s="131" t="s">
        <v>406</v>
      </c>
      <c r="D161" s="131" t="s">
        <v>161</v>
      </c>
      <c r="E161" s="132" t="s">
        <v>1975</v>
      </c>
      <c r="F161" s="133" t="s">
        <v>1976</v>
      </c>
      <c r="G161" s="134" t="s">
        <v>164</v>
      </c>
      <c r="H161" s="135">
        <v>5</v>
      </c>
      <c r="I161" s="136"/>
      <c r="J161" s="137">
        <f>ROUND(I161*H161,2)</f>
        <v>0</v>
      </c>
      <c r="K161" s="133" t="s">
        <v>165</v>
      </c>
      <c r="L161" s="31"/>
      <c r="M161" s="138" t="s">
        <v>3</v>
      </c>
      <c r="N161" s="139" t="s">
        <v>43</v>
      </c>
      <c r="P161" s="140">
        <f>O161*H161</f>
        <v>0</v>
      </c>
      <c r="Q161" s="140">
        <v>4.8000000000000001E-4</v>
      </c>
      <c r="R161" s="140">
        <f>Q161*H161</f>
        <v>2.4000000000000002E-3</v>
      </c>
      <c r="S161" s="140">
        <v>0</v>
      </c>
      <c r="T161" s="141">
        <f>S161*H161</f>
        <v>0</v>
      </c>
      <c r="AR161" s="142" t="s">
        <v>247</v>
      </c>
      <c r="AT161" s="142" t="s">
        <v>161</v>
      </c>
      <c r="AU161" s="142" t="s">
        <v>82</v>
      </c>
      <c r="AY161" s="16" t="s">
        <v>157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80</v>
      </c>
      <c r="BK161" s="143">
        <f>ROUND(I161*H161,2)</f>
        <v>0</v>
      </c>
      <c r="BL161" s="16" t="s">
        <v>247</v>
      </c>
      <c r="BM161" s="142" t="s">
        <v>1977</v>
      </c>
    </row>
    <row r="162" spans="2:65" s="1" customFormat="1" ht="11.25">
      <c r="B162" s="31"/>
      <c r="D162" s="144" t="s">
        <v>168</v>
      </c>
      <c r="F162" s="145" t="s">
        <v>1978</v>
      </c>
      <c r="I162" s="146"/>
      <c r="L162" s="31"/>
      <c r="M162" s="147"/>
      <c r="T162" s="52"/>
      <c r="AT162" s="16" t="s">
        <v>168</v>
      </c>
      <c r="AU162" s="16" t="s">
        <v>82</v>
      </c>
    </row>
    <row r="163" spans="2:65" s="1" customFormat="1" ht="16.5" customHeight="1">
      <c r="B163" s="130"/>
      <c r="C163" s="131" t="s">
        <v>412</v>
      </c>
      <c r="D163" s="131" t="s">
        <v>161</v>
      </c>
      <c r="E163" s="132" t="s">
        <v>1979</v>
      </c>
      <c r="F163" s="133" t="s">
        <v>1980</v>
      </c>
      <c r="G163" s="134" t="s">
        <v>495</v>
      </c>
      <c r="H163" s="135">
        <v>1</v>
      </c>
      <c r="I163" s="136"/>
      <c r="J163" s="137">
        <f>ROUND(I163*H163,2)</f>
        <v>0</v>
      </c>
      <c r="K163" s="133" t="s">
        <v>165</v>
      </c>
      <c r="L163" s="31"/>
      <c r="M163" s="138" t="s">
        <v>3</v>
      </c>
      <c r="N163" s="139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247</v>
      </c>
      <c r="AT163" s="142" t="s">
        <v>161</v>
      </c>
      <c r="AU163" s="142" t="s">
        <v>82</v>
      </c>
      <c r="AY163" s="16" t="s">
        <v>157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80</v>
      </c>
      <c r="BK163" s="143">
        <f>ROUND(I163*H163,2)</f>
        <v>0</v>
      </c>
      <c r="BL163" s="16" t="s">
        <v>247</v>
      </c>
      <c r="BM163" s="142" t="s">
        <v>1981</v>
      </c>
    </row>
    <row r="164" spans="2:65" s="1" customFormat="1" ht="11.25">
      <c r="B164" s="31"/>
      <c r="D164" s="144" t="s">
        <v>168</v>
      </c>
      <c r="F164" s="145" t="s">
        <v>1982</v>
      </c>
      <c r="I164" s="146"/>
      <c r="L164" s="31"/>
      <c r="M164" s="147"/>
      <c r="T164" s="52"/>
      <c r="AT164" s="16" t="s">
        <v>168</v>
      </c>
      <c r="AU164" s="16" t="s">
        <v>82</v>
      </c>
    </row>
    <row r="165" spans="2:65" s="1" customFormat="1" ht="16.5" customHeight="1">
      <c r="B165" s="130"/>
      <c r="C165" s="131" t="s">
        <v>418</v>
      </c>
      <c r="D165" s="131" t="s">
        <v>161</v>
      </c>
      <c r="E165" s="132" t="s">
        <v>1983</v>
      </c>
      <c r="F165" s="133" t="s">
        <v>1984</v>
      </c>
      <c r="G165" s="134" t="s">
        <v>495</v>
      </c>
      <c r="H165" s="135">
        <v>1</v>
      </c>
      <c r="I165" s="136"/>
      <c r="J165" s="137">
        <f>ROUND(I165*H165,2)</f>
        <v>0</v>
      </c>
      <c r="K165" s="133" t="s">
        <v>165</v>
      </c>
      <c r="L165" s="31"/>
      <c r="M165" s="138" t="s">
        <v>3</v>
      </c>
      <c r="N165" s="139" t="s">
        <v>43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247</v>
      </c>
      <c r="AT165" s="142" t="s">
        <v>161</v>
      </c>
      <c r="AU165" s="142" t="s">
        <v>82</v>
      </c>
      <c r="AY165" s="16" t="s">
        <v>157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80</v>
      </c>
      <c r="BK165" s="143">
        <f>ROUND(I165*H165,2)</f>
        <v>0</v>
      </c>
      <c r="BL165" s="16" t="s">
        <v>247</v>
      </c>
      <c r="BM165" s="142" t="s">
        <v>1985</v>
      </c>
    </row>
    <row r="166" spans="2:65" s="1" customFormat="1" ht="11.25">
      <c r="B166" s="31"/>
      <c r="D166" s="144" t="s">
        <v>168</v>
      </c>
      <c r="F166" s="145" t="s">
        <v>1986</v>
      </c>
      <c r="I166" s="146"/>
      <c r="L166" s="31"/>
      <c r="M166" s="147"/>
      <c r="T166" s="52"/>
      <c r="AT166" s="16" t="s">
        <v>168</v>
      </c>
      <c r="AU166" s="16" t="s">
        <v>82</v>
      </c>
    </row>
    <row r="167" spans="2:65" s="1" customFormat="1" ht="21.75" customHeight="1">
      <c r="B167" s="130"/>
      <c r="C167" s="131" t="s">
        <v>425</v>
      </c>
      <c r="D167" s="131" t="s">
        <v>161</v>
      </c>
      <c r="E167" s="132" t="s">
        <v>1987</v>
      </c>
      <c r="F167" s="133" t="s">
        <v>1988</v>
      </c>
      <c r="G167" s="134" t="s">
        <v>495</v>
      </c>
      <c r="H167" s="135">
        <v>2</v>
      </c>
      <c r="I167" s="136"/>
      <c r="J167" s="137">
        <f>ROUND(I167*H167,2)</f>
        <v>0</v>
      </c>
      <c r="K167" s="133" t="s">
        <v>165</v>
      </c>
      <c r="L167" s="31"/>
      <c r="M167" s="138" t="s">
        <v>3</v>
      </c>
      <c r="N167" s="139" t="s">
        <v>43</v>
      </c>
      <c r="P167" s="140">
        <f>O167*H167</f>
        <v>0</v>
      </c>
      <c r="Q167" s="140">
        <v>1.0240000000000001E-2</v>
      </c>
      <c r="R167" s="140">
        <f>Q167*H167</f>
        <v>2.0480000000000002E-2</v>
      </c>
      <c r="S167" s="140">
        <v>0</v>
      </c>
      <c r="T167" s="141">
        <f>S167*H167</f>
        <v>0</v>
      </c>
      <c r="AR167" s="142" t="s">
        <v>247</v>
      </c>
      <c r="AT167" s="142" t="s">
        <v>161</v>
      </c>
      <c r="AU167" s="142" t="s">
        <v>82</v>
      </c>
      <c r="AY167" s="16" t="s">
        <v>157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80</v>
      </c>
      <c r="BK167" s="143">
        <f>ROUND(I167*H167,2)</f>
        <v>0</v>
      </c>
      <c r="BL167" s="16" t="s">
        <v>247</v>
      </c>
      <c r="BM167" s="142" t="s">
        <v>1989</v>
      </c>
    </row>
    <row r="168" spans="2:65" s="1" customFormat="1" ht="11.25">
      <c r="B168" s="31"/>
      <c r="D168" s="144" t="s">
        <v>168</v>
      </c>
      <c r="F168" s="145" t="s">
        <v>1990</v>
      </c>
      <c r="I168" s="146"/>
      <c r="L168" s="31"/>
      <c r="M168" s="147"/>
      <c r="T168" s="52"/>
      <c r="AT168" s="16" t="s">
        <v>168</v>
      </c>
      <c r="AU168" s="16" t="s">
        <v>82</v>
      </c>
    </row>
    <row r="169" spans="2:65" s="1" customFormat="1" ht="16.5" customHeight="1">
      <c r="B169" s="130"/>
      <c r="C169" s="131" t="s">
        <v>431</v>
      </c>
      <c r="D169" s="131" t="s">
        <v>161</v>
      </c>
      <c r="E169" s="132" t="s">
        <v>1991</v>
      </c>
      <c r="F169" s="133" t="s">
        <v>1992</v>
      </c>
      <c r="G169" s="134" t="s">
        <v>495</v>
      </c>
      <c r="H169" s="135">
        <v>1</v>
      </c>
      <c r="I169" s="136"/>
      <c r="J169" s="137">
        <f>ROUND(I169*H169,2)</f>
        <v>0</v>
      </c>
      <c r="K169" s="133" t="s">
        <v>165</v>
      </c>
      <c r="L169" s="31"/>
      <c r="M169" s="138" t="s">
        <v>3</v>
      </c>
      <c r="N169" s="139" t="s">
        <v>43</v>
      </c>
      <c r="P169" s="140">
        <f>O169*H169</f>
        <v>0</v>
      </c>
      <c r="Q169" s="140">
        <v>6.0000000000000002E-5</v>
      </c>
      <c r="R169" s="140">
        <f>Q169*H169</f>
        <v>6.0000000000000002E-5</v>
      </c>
      <c r="S169" s="140">
        <v>0</v>
      </c>
      <c r="T169" s="141">
        <f>S169*H169</f>
        <v>0</v>
      </c>
      <c r="AR169" s="142" t="s">
        <v>247</v>
      </c>
      <c r="AT169" s="142" t="s">
        <v>161</v>
      </c>
      <c r="AU169" s="142" t="s">
        <v>82</v>
      </c>
      <c r="AY169" s="16" t="s">
        <v>157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80</v>
      </c>
      <c r="BK169" s="143">
        <f>ROUND(I169*H169,2)</f>
        <v>0</v>
      </c>
      <c r="BL169" s="16" t="s">
        <v>247</v>
      </c>
      <c r="BM169" s="142" t="s">
        <v>1993</v>
      </c>
    </row>
    <row r="170" spans="2:65" s="1" customFormat="1" ht="11.25">
      <c r="B170" s="31"/>
      <c r="D170" s="144" t="s">
        <v>168</v>
      </c>
      <c r="F170" s="145" t="s">
        <v>1994</v>
      </c>
      <c r="I170" s="146"/>
      <c r="L170" s="31"/>
      <c r="M170" s="147"/>
      <c r="T170" s="52"/>
      <c r="AT170" s="16" t="s">
        <v>168</v>
      </c>
      <c r="AU170" s="16" t="s">
        <v>82</v>
      </c>
    </row>
    <row r="171" spans="2:65" s="1" customFormat="1" ht="16.5" customHeight="1">
      <c r="B171" s="130"/>
      <c r="C171" s="167" t="s">
        <v>437</v>
      </c>
      <c r="D171" s="167" t="s">
        <v>281</v>
      </c>
      <c r="E171" s="168" t="s">
        <v>1995</v>
      </c>
      <c r="F171" s="169" t="s">
        <v>1996</v>
      </c>
      <c r="G171" s="170" t="s">
        <v>495</v>
      </c>
      <c r="H171" s="171">
        <v>1</v>
      </c>
      <c r="I171" s="172"/>
      <c r="J171" s="173">
        <f>ROUND(I171*H171,2)</f>
        <v>0</v>
      </c>
      <c r="K171" s="169" t="s">
        <v>3</v>
      </c>
      <c r="L171" s="174"/>
      <c r="M171" s="175" t="s">
        <v>3</v>
      </c>
      <c r="N171" s="176" t="s">
        <v>43</v>
      </c>
      <c r="P171" s="140">
        <f>O171*H171</f>
        <v>0</v>
      </c>
      <c r="Q171" s="140">
        <v>2.7999999999999998E-4</v>
      </c>
      <c r="R171" s="140">
        <f>Q171*H171</f>
        <v>2.7999999999999998E-4</v>
      </c>
      <c r="S171" s="140">
        <v>0</v>
      </c>
      <c r="T171" s="141">
        <f>S171*H171</f>
        <v>0</v>
      </c>
      <c r="AR171" s="142" t="s">
        <v>442</v>
      </c>
      <c r="AT171" s="142" t="s">
        <v>281</v>
      </c>
      <c r="AU171" s="142" t="s">
        <v>82</v>
      </c>
      <c r="AY171" s="16" t="s">
        <v>157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80</v>
      </c>
      <c r="BK171" s="143">
        <f>ROUND(I171*H171,2)</f>
        <v>0</v>
      </c>
      <c r="BL171" s="16" t="s">
        <v>247</v>
      </c>
      <c r="BM171" s="142" t="s">
        <v>1997</v>
      </c>
    </row>
    <row r="172" spans="2:65" s="1" customFormat="1" ht="16.5" customHeight="1">
      <c r="B172" s="130"/>
      <c r="C172" s="131" t="s">
        <v>442</v>
      </c>
      <c r="D172" s="131" t="s">
        <v>161</v>
      </c>
      <c r="E172" s="132" t="s">
        <v>1998</v>
      </c>
      <c r="F172" s="133" t="s">
        <v>1999</v>
      </c>
      <c r="G172" s="134" t="s">
        <v>164</v>
      </c>
      <c r="H172" s="135">
        <v>5</v>
      </c>
      <c r="I172" s="136"/>
      <c r="J172" s="137">
        <f>ROUND(I172*H172,2)</f>
        <v>0</v>
      </c>
      <c r="K172" s="133" t="s">
        <v>165</v>
      </c>
      <c r="L172" s="31"/>
      <c r="M172" s="138" t="s">
        <v>3</v>
      </c>
      <c r="N172" s="139" t="s">
        <v>43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247</v>
      </c>
      <c r="AT172" s="142" t="s">
        <v>161</v>
      </c>
      <c r="AU172" s="142" t="s">
        <v>82</v>
      </c>
      <c r="AY172" s="16" t="s">
        <v>157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80</v>
      </c>
      <c r="BK172" s="143">
        <f>ROUND(I172*H172,2)</f>
        <v>0</v>
      </c>
      <c r="BL172" s="16" t="s">
        <v>247</v>
      </c>
      <c r="BM172" s="142" t="s">
        <v>2000</v>
      </c>
    </row>
    <row r="173" spans="2:65" s="1" customFormat="1" ht="11.25">
      <c r="B173" s="31"/>
      <c r="D173" s="144" t="s">
        <v>168</v>
      </c>
      <c r="F173" s="145" t="s">
        <v>2001</v>
      </c>
      <c r="I173" s="146"/>
      <c r="L173" s="31"/>
      <c r="M173" s="147"/>
      <c r="T173" s="52"/>
      <c r="AT173" s="16" t="s">
        <v>168</v>
      </c>
      <c r="AU173" s="16" t="s">
        <v>82</v>
      </c>
    </row>
    <row r="174" spans="2:65" s="1" customFormat="1" ht="16.5" customHeight="1">
      <c r="B174" s="130"/>
      <c r="C174" s="131" t="s">
        <v>448</v>
      </c>
      <c r="D174" s="131" t="s">
        <v>161</v>
      </c>
      <c r="E174" s="132" t="s">
        <v>2002</v>
      </c>
      <c r="F174" s="133" t="s">
        <v>2003</v>
      </c>
      <c r="G174" s="134" t="s">
        <v>164</v>
      </c>
      <c r="H174" s="135">
        <v>155</v>
      </c>
      <c r="I174" s="136"/>
      <c r="J174" s="137">
        <f>ROUND(I174*H174,2)</f>
        <v>0</v>
      </c>
      <c r="K174" s="133" t="s">
        <v>165</v>
      </c>
      <c r="L174" s="31"/>
      <c r="M174" s="138" t="s">
        <v>3</v>
      </c>
      <c r="N174" s="139" t="s">
        <v>43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247</v>
      </c>
      <c r="AT174" s="142" t="s">
        <v>161</v>
      </c>
      <c r="AU174" s="142" t="s">
        <v>82</v>
      </c>
      <c r="AY174" s="16" t="s">
        <v>157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80</v>
      </c>
      <c r="BK174" s="143">
        <f>ROUND(I174*H174,2)</f>
        <v>0</v>
      </c>
      <c r="BL174" s="16" t="s">
        <v>247</v>
      </c>
      <c r="BM174" s="142" t="s">
        <v>2004</v>
      </c>
    </row>
    <row r="175" spans="2:65" s="1" customFormat="1" ht="11.25">
      <c r="B175" s="31"/>
      <c r="D175" s="144" t="s">
        <v>168</v>
      </c>
      <c r="F175" s="145" t="s">
        <v>2005</v>
      </c>
      <c r="I175" s="146"/>
      <c r="L175" s="31"/>
      <c r="M175" s="147"/>
      <c r="T175" s="52"/>
      <c r="AT175" s="16" t="s">
        <v>168</v>
      </c>
      <c r="AU175" s="16" t="s">
        <v>82</v>
      </c>
    </row>
    <row r="176" spans="2:65" s="1" customFormat="1" ht="24.2" customHeight="1">
      <c r="B176" s="130"/>
      <c r="C176" s="131" t="s">
        <v>455</v>
      </c>
      <c r="D176" s="131" t="s">
        <v>161</v>
      </c>
      <c r="E176" s="132" t="s">
        <v>2006</v>
      </c>
      <c r="F176" s="133" t="s">
        <v>2007</v>
      </c>
      <c r="G176" s="134" t="s">
        <v>213</v>
      </c>
      <c r="H176" s="135">
        <v>0.504</v>
      </c>
      <c r="I176" s="136"/>
      <c r="J176" s="137">
        <f>ROUND(I176*H176,2)</f>
        <v>0</v>
      </c>
      <c r="K176" s="133" t="s">
        <v>165</v>
      </c>
      <c r="L176" s="31"/>
      <c r="M176" s="138" t="s">
        <v>3</v>
      </c>
      <c r="N176" s="139" t="s">
        <v>43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247</v>
      </c>
      <c r="AT176" s="142" t="s">
        <v>161</v>
      </c>
      <c r="AU176" s="142" t="s">
        <v>82</v>
      </c>
      <c r="AY176" s="16" t="s">
        <v>157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80</v>
      </c>
      <c r="BK176" s="143">
        <f>ROUND(I176*H176,2)</f>
        <v>0</v>
      </c>
      <c r="BL176" s="16" t="s">
        <v>247</v>
      </c>
      <c r="BM176" s="142" t="s">
        <v>2008</v>
      </c>
    </row>
    <row r="177" spans="2:65" s="1" customFormat="1" ht="11.25">
      <c r="B177" s="31"/>
      <c r="D177" s="144" t="s">
        <v>168</v>
      </c>
      <c r="F177" s="145" t="s">
        <v>2009</v>
      </c>
      <c r="I177" s="146"/>
      <c r="L177" s="31"/>
      <c r="M177" s="147"/>
      <c r="T177" s="52"/>
      <c r="AT177" s="16" t="s">
        <v>168</v>
      </c>
      <c r="AU177" s="16" t="s">
        <v>82</v>
      </c>
    </row>
    <row r="178" spans="2:65" s="11" customFormat="1" ht="22.9" customHeight="1">
      <c r="B178" s="118"/>
      <c r="D178" s="119" t="s">
        <v>71</v>
      </c>
      <c r="E178" s="128" t="s">
        <v>2010</v>
      </c>
      <c r="F178" s="128" t="s">
        <v>2011</v>
      </c>
      <c r="I178" s="121"/>
      <c r="J178" s="129">
        <f>BK178</f>
        <v>0</v>
      </c>
      <c r="L178" s="118"/>
      <c r="M178" s="123"/>
      <c r="P178" s="124">
        <f>SUM(P179:P198)</f>
        <v>0</v>
      </c>
      <c r="R178" s="124">
        <f>SUM(R179:R198)</f>
        <v>7.9619999999999996E-2</v>
      </c>
      <c r="T178" s="125">
        <f>SUM(T179:T198)</f>
        <v>0</v>
      </c>
      <c r="AR178" s="119" t="s">
        <v>82</v>
      </c>
      <c r="AT178" s="126" t="s">
        <v>71</v>
      </c>
      <c r="AU178" s="126" t="s">
        <v>80</v>
      </c>
      <c r="AY178" s="119" t="s">
        <v>157</v>
      </c>
      <c r="BK178" s="127">
        <f>SUM(BK179:BK198)</f>
        <v>0</v>
      </c>
    </row>
    <row r="179" spans="2:65" s="1" customFormat="1" ht="16.5" customHeight="1">
      <c r="B179" s="130"/>
      <c r="C179" s="131" t="s">
        <v>461</v>
      </c>
      <c r="D179" s="131" t="s">
        <v>161</v>
      </c>
      <c r="E179" s="132" t="s">
        <v>2012</v>
      </c>
      <c r="F179" s="133" t="s">
        <v>2013</v>
      </c>
      <c r="G179" s="134" t="s">
        <v>164</v>
      </c>
      <c r="H179" s="135">
        <v>5</v>
      </c>
      <c r="I179" s="136"/>
      <c r="J179" s="137">
        <f>ROUND(I179*H179,2)</f>
        <v>0</v>
      </c>
      <c r="K179" s="133" t="s">
        <v>165</v>
      </c>
      <c r="L179" s="31"/>
      <c r="M179" s="138" t="s">
        <v>3</v>
      </c>
      <c r="N179" s="139" t="s">
        <v>43</v>
      </c>
      <c r="P179" s="140">
        <f>O179*H179</f>
        <v>0</v>
      </c>
      <c r="Q179" s="140">
        <v>1.0869999999999999E-2</v>
      </c>
      <c r="R179" s="140">
        <f>Q179*H179</f>
        <v>5.4349999999999996E-2</v>
      </c>
      <c r="S179" s="140">
        <v>0</v>
      </c>
      <c r="T179" s="141">
        <f>S179*H179</f>
        <v>0</v>
      </c>
      <c r="AR179" s="142" t="s">
        <v>247</v>
      </c>
      <c r="AT179" s="142" t="s">
        <v>161</v>
      </c>
      <c r="AU179" s="142" t="s">
        <v>82</v>
      </c>
      <c r="AY179" s="16" t="s">
        <v>157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80</v>
      </c>
      <c r="BK179" s="143">
        <f>ROUND(I179*H179,2)</f>
        <v>0</v>
      </c>
      <c r="BL179" s="16" t="s">
        <v>247</v>
      </c>
      <c r="BM179" s="142" t="s">
        <v>2014</v>
      </c>
    </row>
    <row r="180" spans="2:65" s="1" customFormat="1" ht="11.25">
      <c r="B180" s="31"/>
      <c r="D180" s="144" t="s">
        <v>168</v>
      </c>
      <c r="F180" s="145" t="s">
        <v>2015</v>
      </c>
      <c r="I180" s="146"/>
      <c r="L180" s="31"/>
      <c r="M180" s="147"/>
      <c r="T180" s="52"/>
      <c r="AT180" s="16" t="s">
        <v>168</v>
      </c>
      <c r="AU180" s="16" t="s">
        <v>82</v>
      </c>
    </row>
    <row r="181" spans="2:65" s="1" customFormat="1" ht="21.75" customHeight="1">
      <c r="B181" s="130"/>
      <c r="C181" s="131" t="s">
        <v>468</v>
      </c>
      <c r="D181" s="131" t="s">
        <v>161</v>
      </c>
      <c r="E181" s="132" t="s">
        <v>2016</v>
      </c>
      <c r="F181" s="133" t="s">
        <v>2017</v>
      </c>
      <c r="G181" s="134" t="s">
        <v>164</v>
      </c>
      <c r="H181" s="135">
        <v>18</v>
      </c>
      <c r="I181" s="136"/>
      <c r="J181" s="137">
        <f>ROUND(I181*H181,2)</f>
        <v>0</v>
      </c>
      <c r="K181" s="133" t="s">
        <v>165</v>
      </c>
      <c r="L181" s="31"/>
      <c r="M181" s="138" t="s">
        <v>3</v>
      </c>
      <c r="N181" s="139" t="s">
        <v>43</v>
      </c>
      <c r="P181" s="140">
        <f>O181*H181</f>
        <v>0</v>
      </c>
      <c r="Q181" s="140">
        <v>9.7999999999999997E-4</v>
      </c>
      <c r="R181" s="140">
        <f>Q181*H181</f>
        <v>1.7639999999999999E-2</v>
      </c>
      <c r="S181" s="140">
        <v>0</v>
      </c>
      <c r="T181" s="141">
        <f>S181*H181</f>
        <v>0</v>
      </c>
      <c r="AR181" s="142" t="s">
        <v>247</v>
      </c>
      <c r="AT181" s="142" t="s">
        <v>161</v>
      </c>
      <c r="AU181" s="142" t="s">
        <v>82</v>
      </c>
      <c r="AY181" s="16" t="s">
        <v>157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80</v>
      </c>
      <c r="BK181" s="143">
        <f>ROUND(I181*H181,2)</f>
        <v>0</v>
      </c>
      <c r="BL181" s="16" t="s">
        <v>247</v>
      </c>
      <c r="BM181" s="142" t="s">
        <v>2018</v>
      </c>
    </row>
    <row r="182" spans="2:65" s="1" customFormat="1" ht="11.25">
      <c r="B182" s="31"/>
      <c r="D182" s="144" t="s">
        <v>168</v>
      </c>
      <c r="F182" s="145" t="s">
        <v>2019</v>
      </c>
      <c r="I182" s="146"/>
      <c r="L182" s="31"/>
      <c r="M182" s="147"/>
      <c r="T182" s="52"/>
      <c r="AT182" s="16" t="s">
        <v>168</v>
      </c>
      <c r="AU182" s="16" t="s">
        <v>82</v>
      </c>
    </row>
    <row r="183" spans="2:65" s="1" customFormat="1" ht="24.2" customHeight="1">
      <c r="B183" s="130"/>
      <c r="C183" s="131" t="s">
        <v>474</v>
      </c>
      <c r="D183" s="131" t="s">
        <v>161</v>
      </c>
      <c r="E183" s="132" t="s">
        <v>2020</v>
      </c>
      <c r="F183" s="133" t="s">
        <v>2021</v>
      </c>
      <c r="G183" s="134" t="s">
        <v>164</v>
      </c>
      <c r="H183" s="135">
        <v>18</v>
      </c>
      <c r="I183" s="136"/>
      <c r="J183" s="137">
        <f>ROUND(I183*H183,2)</f>
        <v>0</v>
      </c>
      <c r="K183" s="133" t="s">
        <v>165</v>
      </c>
      <c r="L183" s="31"/>
      <c r="M183" s="138" t="s">
        <v>3</v>
      </c>
      <c r="N183" s="139" t="s">
        <v>43</v>
      </c>
      <c r="P183" s="140">
        <f>O183*H183</f>
        <v>0</v>
      </c>
      <c r="Q183" s="140">
        <v>5.0000000000000002E-5</v>
      </c>
      <c r="R183" s="140">
        <f>Q183*H183</f>
        <v>9.0000000000000008E-4</v>
      </c>
      <c r="S183" s="140">
        <v>0</v>
      </c>
      <c r="T183" s="141">
        <f>S183*H183</f>
        <v>0</v>
      </c>
      <c r="AR183" s="142" t="s">
        <v>247</v>
      </c>
      <c r="AT183" s="142" t="s">
        <v>161</v>
      </c>
      <c r="AU183" s="142" t="s">
        <v>82</v>
      </c>
      <c r="AY183" s="16" t="s">
        <v>157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80</v>
      </c>
      <c r="BK183" s="143">
        <f>ROUND(I183*H183,2)</f>
        <v>0</v>
      </c>
      <c r="BL183" s="16" t="s">
        <v>247</v>
      </c>
      <c r="BM183" s="142" t="s">
        <v>2022</v>
      </c>
    </row>
    <row r="184" spans="2:65" s="1" customFormat="1" ht="11.25">
      <c r="B184" s="31"/>
      <c r="D184" s="144" t="s">
        <v>168</v>
      </c>
      <c r="F184" s="145" t="s">
        <v>2023</v>
      </c>
      <c r="I184" s="146"/>
      <c r="L184" s="31"/>
      <c r="M184" s="147"/>
      <c r="T184" s="52"/>
      <c r="AT184" s="16" t="s">
        <v>168</v>
      </c>
      <c r="AU184" s="16" t="s">
        <v>82</v>
      </c>
    </row>
    <row r="185" spans="2:65" s="1" customFormat="1" ht="16.5" customHeight="1">
      <c r="B185" s="130"/>
      <c r="C185" s="131" t="s">
        <v>480</v>
      </c>
      <c r="D185" s="131" t="s">
        <v>161</v>
      </c>
      <c r="E185" s="132" t="s">
        <v>2024</v>
      </c>
      <c r="F185" s="133" t="s">
        <v>2025</v>
      </c>
      <c r="G185" s="134" t="s">
        <v>164</v>
      </c>
      <c r="H185" s="135">
        <v>15</v>
      </c>
      <c r="I185" s="136"/>
      <c r="J185" s="137">
        <f>ROUND(I185*H185,2)</f>
        <v>0</v>
      </c>
      <c r="K185" s="133" t="s">
        <v>165</v>
      </c>
      <c r="L185" s="31"/>
      <c r="M185" s="138" t="s">
        <v>3</v>
      </c>
      <c r="N185" s="139" t="s">
        <v>43</v>
      </c>
      <c r="P185" s="140">
        <f>O185*H185</f>
        <v>0</v>
      </c>
      <c r="Q185" s="140">
        <v>1.9000000000000001E-4</v>
      </c>
      <c r="R185" s="140">
        <f>Q185*H185</f>
        <v>2.8500000000000001E-3</v>
      </c>
      <c r="S185" s="140">
        <v>0</v>
      </c>
      <c r="T185" s="141">
        <f>S185*H185</f>
        <v>0</v>
      </c>
      <c r="AR185" s="142" t="s">
        <v>247</v>
      </c>
      <c r="AT185" s="142" t="s">
        <v>161</v>
      </c>
      <c r="AU185" s="142" t="s">
        <v>82</v>
      </c>
      <c r="AY185" s="16" t="s">
        <v>157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80</v>
      </c>
      <c r="BK185" s="143">
        <f>ROUND(I185*H185,2)</f>
        <v>0</v>
      </c>
      <c r="BL185" s="16" t="s">
        <v>247</v>
      </c>
      <c r="BM185" s="142" t="s">
        <v>2026</v>
      </c>
    </row>
    <row r="186" spans="2:65" s="1" customFormat="1" ht="11.25">
      <c r="B186" s="31"/>
      <c r="D186" s="144" t="s">
        <v>168</v>
      </c>
      <c r="F186" s="145" t="s">
        <v>2027</v>
      </c>
      <c r="I186" s="146"/>
      <c r="L186" s="31"/>
      <c r="M186" s="147"/>
      <c r="T186" s="52"/>
      <c r="AT186" s="16" t="s">
        <v>168</v>
      </c>
      <c r="AU186" s="16" t="s">
        <v>82</v>
      </c>
    </row>
    <row r="187" spans="2:65" s="1" customFormat="1" ht="16.5" customHeight="1">
      <c r="B187" s="130"/>
      <c r="C187" s="131" t="s">
        <v>485</v>
      </c>
      <c r="D187" s="131" t="s">
        <v>161</v>
      </c>
      <c r="E187" s="132" t="s">
        <v>2028</v>
      </c>
      <c r="F187" s="133" t="s">
        <v>2029</v>
      </c>
      <c r="G187" s="134" t="s">
        <v>495</v>
      </c>
      <c r="H187" s="135">
        <v>6</v>
      </c>
      <c r="I187" s="136"/>
      <c r="J187" s="137">
        <f>ROUND(I187*H187,2)</f>
        <v>0</v>
      </c>
      <c r="K187" s="133" t="s">
        <v>165</v>
      </c>
      <c r="L187" s="31"/>
      <c r="M187" s="138" t="s">
        <v>3</v>
      </c>
      <c r="N187" s="139" t="s">
        <v>43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247</v>
      </c>
      <c r="AT187" s="142" t="s">
        <v>161</v>
      </c>
      <c r="AU187" s="142" t="s">
        <v>82</v>
      </c>
      <c r="AY187" s="16" t="s">
        <v>157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80</v>
      </c>
      <c r="BK187" s="143">
        <f>ROUND(I187*H187,2)</f>
        <v>0</v>
      </c>
      <c r="BL187" s="16" t="s">
        <v>247</v>
      </c>
      <c r="BM187" s="142" t="s">
        <v>2030</v>
      </c>
    </row>
    <row r="188" spans="2:65" s="1" customFormat="1" ht="11.25">
      <c r="B188" s="31"/>
      <c r="D188" s="144" t="s">
        <v>168</v>
      </c>
      <c r="F188" s="145" t="s">
        <v>2031</v>
      </c>
      <c r="I188" s="146"/>
      <c r="L188" s="31"/>
      <c r="M188" s="147"/>
      <c r="T188" s="52"/>
      <c r="AT188" s="16" t="s">
        <v>168</v>
      </c>
      <c r="AU188" s="16" t="s">
        <v>82</v>
      </c>
    </row>
    <row r="189" spans="2:65" s="1" customFormat="1" ht="16.5" customHeight="1">
      <c r="B189" s="130"/>
      <c r="C189" s="131" t="s">
        <v>492</v>
      </c>
      <c r="D189" s="131" t="s">
        <v>161</v>
      </c>
      <c r="E189" s="132" t="s">
        <v>2032</v>
      </c>
      <c r="F189" s="133" t="s">
        <v>2033</v>
      </c>
      <c r="G189" s="134" t="s">
        <v>495</v>
      </c>
      <c r="H189" s="135">
        <v>6</v>
      </c>
      <c r="I189" s="136"/>
      <c r="J189" s="137">
        <f>ROUND(I189*H189,2)</f>
        <v>0</v>
      </c>
      <c r="K189" s="133" t="s">
        <v>165</v>
      </c>
      <c r="L189" s="31"/>
      <c r="M189" s="138" t="s">
        <v>3</v>
      </c>
      <c r="N189" s="139" t="s">
        <v>43</v>
      </c>
      <c r="P189" s="140">
        <f>O189*H189</f>
        <v>0</v>
      </c>
      <c r="Q189" s="140">
        <v>1.2999999999999999E-4</v>
      </c>
      <c r="R189" s="140">
        <f>Q189*H189</f>
        <v>7.7999999999999988E-4</v>
      </c>
      <c r="S189" s="140">
        <v>0</v>
      </c>
      <c r="T189" s="141">
        <f>S189*H189</f>
        <v>0</v>
      </c>
      <c r="AR189" s="142" t="s">
        <v>247</v>
      </c>
      <c r="AT189" s="142" t="s">
        <v>161</v>
      </c>
      <c r="AU189" s="142" t="s">
        <v>82</v>
      </c>
      <c r="AY189" s="16" t="s">
        <v>157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80</v>
      </c>
      <c r="BK189" s="143">
        <f>ROUND(I189*H189,2)</f>
        <v>0</v>
      </c>
      <c r="BL189" s="16" t="s">
        <v>247</v>
      </c>
      <c r="BM189" s="142" t="s">
        <v>2034</v>
      </c>
    </row>
    <row r="190" spans="2:65" s="1" customFormat="1" ht="11.25">
      <c r="B190" s="31"/>
      <c r="D190" s="144" t="s">
        <v>168</v>
      </c>
      <c r="F190" s="145" t="s">
        <v>2035</v>
      </c>
      <c r="I190" s="146"/>
      <c r="L190" s="31"/>
      <c r="M190" s="147"/>
      <c r="T190" s="52"/>
      <c r="AT190" s="16" t="s">
        <v>168</v>
      </c>
      <c r="AU190" s="16" t="s">
        <v>82</v>
      </c>
    </row>
    <row r="191" spans="2:65" s="1" customFormat="1" ht="16.5" customHeight="1">
      <c r="B191" s="130"/>
      <c r="C191" s="131" t="s">
        <v>498</v>
      </c>
      <c r="D191" s="131" t="s">
        <v>161</v>
      </c>
      <c r="E191" s="132" t="s">
        <v>2036</v>
      </c>
      <c r="F191" s="133" t="s">
        <v>2037</v>
      </c>
      <c r="G191" s="134" t="s">
        <v>495</v>
      </c>
      <c r="H191" s="135">
        <v>5</v>
      </c>
      <c r="I191" s="136"/>
      <c r="J191" s="137">
        <f>ROUND(I191*H191,2)</f>
        <v>0</v>
      </c>
      <c r="K191" s="133" t="s">
        <v>165</v>
      </c>
      <c r="L191" s="31"/>
      <c r="M191" s="138" t="s">
        <v>3</v>
      </c>
      <c r="N191" s="139" t="s">
        <v>43</v>
      </c>
      <c r="P191" s="140">
        <f>O191*H191</f>
        <v>0</v>
      </c>
      <c r="Q191" s="140">
        <v>2.1000000000000001E-4</v>
      </c>
      <c r="R191" s="140">
        <f>Q191*H191</f>
        <v>1.0500000000000002E-3</v>
      </c>
      <c r="S191" s="140">
        <v>0</v>
      </c>
      <c r="T191" s="141">
        <f>S191*H191</f>
        <v>0</v>
      </c>
      <c r="AR191" s="142" t="s">
        <v>247</v>
      </c>
      <c r="AT191" s="142" t="s">
        <v>161</v>
      </c>
      <c r="AU191" s="142" t="s">
        <v>82</v>
      </c>
      <c r="AY191" s="16" t="s">
        <v>157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80</v>
      </c>
      <c r="BK191" s="143">
        <f>ROUND(I191*H191,2)</f>
        <v>0</v>
      </c>
      <c r="BL191" s="16" t="s">
        <v>247</v>
      </c>
      <c r="BM191" s="142" t="s">
        <v>2038</v>
      </c>
    </row>
    <row r="192" spans="2:65" s="1" customFormat="1" ht="11.25">
      <c r="B192" s="31"/>
      <c r="D192" s="144" t="s">
        <v>168</v>
      </c>
      <c r="F192" s="145" t="s">
        <v>2039</v>
      </c>
      <c r="I192" s="146"/>
      <c r="L192" s="31"/>
      <c r="M192" s="147"/>
      <c r="T192" s="52"/>
      <c r="AT192" s="16" t="s">
        <v>168</v>
      </c>
      <c r="AU192" s="16" t="s">
        <v>82</v>
      </c>
    </row>
    <row r="193" spans="2:65" s="1" customFormat="1" ht="24.2" customHeight="1">
      <c r="B193" s="130"/>
      <c r="C193" s="131" t="s">
        <v>503</v>
      </c>
      <c r="D193" s="131" t="s">
        <v>161</v>
      </c>
      <c r="E193" s="132" t="s">
        <v>2040</v>
      </c>
      <c r="F193" s="133" t="s">
        <v>2041</v>
      </c>
      <c r="G193" s="134" t="s">
        <v>164</v>
      </c>
      <c r="H193" s="135">
        <v>5</v>
      </c>
      <c r="I193" s="136"/>
      <c r="J193" s="137">
        <f>ROUND(I193*H193,2)</f>
        <v>0</v>
      </c>
      <c r="K193" s="133" t="s">
        <v>165</v>
      </c>
      <c r="L193" s="31"/>
      <c r="M193" s="138" t="s">
        <v>3</v>
      </c>
      <c r="N193" s="139" t="s">
        <v>43</v>
      </c>
      <c r="P193" s="140">
        <f>O193*H193</f>
        <v>0</v>
      </c>
      <c r="Q193" s="140">
        <v>4.0000000000000002E-4</v>
      </c>
      <c r="R193" s="140">
        <f>Q193*H193</f>
        <v>2E-3</v>
      </c>
      <c r="S193" s="140">
        <v>0</v>
      </c>
      <c r="T193" s="141">
        <f>S193*H193</f>
        <v>0</v>
      </c>
      <c r="AR193" s="142" t="s">
        <v>247</v>
      </c>
      <c r="AT193" s="142" t="s">
        <v>161</v>
      </c>
      <c r="AU193" s="142" t="s">
        <v>82</v>
      </c>
      <c r="AY193" s="16" t="s">
        <v>157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80</v>
      </c>
      <c r="BK193" s="143">
        <f>ROUND(I193*H193,2)</f>
        <v>0</v>
      </c>
      <c r="BL193" s="16" t="s">
        <v>247</v>
      </c>
      <c r="BM193" s="142" t="s">
        <v>2042</v>
      </c>
    </row>
    <row r="194" spans="2:65" s="1" customFormat="1" ht="11.25">
      <c r="B194" s="31"/>
      <c r="D194" s="144" t="s">
        <v>168</v>
      </c>
      <c r="F194" s="145" t="s">
        <v>2043</v>
      </c>
      <c r="I194" s="146"/>
      <c r="L194" s="31"/>
      <c r="M194" s="147"/>
      <c r="T194" s="52"/>
      <c r="AT194" s="16" t="s">
        <v>168</v>
      </c>
      <c r="AU194" s="16" t="s">
        <v>82</v>
      </c>
    </row>
    <row r="195" spans="2:65" s="1" customFormat="1" ht="21.75" customHeight="1">
      <c r="B195" s="130"/>
      <c r="C195" s="131" t="s">
        <v>509</v>
      </c>
      <c r="D195" s="131" t="s">
        <v>161</v>
      </c>
      <c r="E195" s="132" t="s">
        <v>2044</v>
      </c>
      <c r="F195" s="133" t="s">
        <v>2045</v>
      </c>
      <c r="G195" s="134" t="s">
        <v>164</v>
      </c>
      <c r="H195" s="135">
        <v>5</v>
      </c>
      <c r="I195" s="136"/>
      <c r="J195" s="137">
        <f>ROUND(I195*H195,2)</f>
        <v>0</v>
      </c>
      <c r="K195" s="133" t="s">
        <v>165</v>
      </c>
      <c r="L195" s="31"/>
      <c r="M195" s="138" t="s">
        <v>3</v>
      </c>
      <c r="N195" s="139" t="s">
        <v>43</v>
      </c>
      <c r="P195" s="140">
        <f>O195*H195</f>
        <v>0</v>
      </c>
      <c r="Q195" s="140">
        <v>1.0000000000000001E-5</v>
      </c>
      <c r="R195" s="140">
        <f>Q195*H195</f>
        <v>5.0000000000000002E-5</v>
      </c>
      <c r="S195" s="140">
        <v>0</v>
      </c>
      <c r="T195" s="141">
        <f>S195*H195</f>
        <v>0</v>
      </c>
      <c r="AR195" s="142" t="s">
        <v>247</v>
      </c>
      <c r="AT195" s="142" t="s">
        <v>161</v>
      </c>
      <c r="AU195" s="142" t="s">
        <v>82</v>
      </c>
      <c r="AY195" s="16" t="s">
        <v>157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80</v>
      </c>
      <c r="BK195" s="143">
        <f>ROUND(I195*H195,2)</f>
        <v>0</v>
      </c>
      <c r="BL195" s="16" t="s">
        <v>247</v>
      </c>
      <c r="BM195" s="142" t="s">
        <v>2046</v>
      </c>
    </row>
    <row r="196" spans="2:65" s="1" customFormat="1" ht="11.25">
      <c r="B196" s="31"/>
      <c r="D196" s="144" t="s">
        <v>168</v>
      </c>
      <c r="F196" s="145" t="s">
        <v>2047</v>
      </c>
      <c r="I196" s="146"/>
      <c r="L196" s="31"/>
      <c r="M196" s="147"/>
      <c r="T196" s="52"/>
      <c r="AT196" s="16" t="s">
        <v>168</v>
      </c>
      <c r="AU196" s="16" t="s">
        <v>82</v>
      </c>
    </row>
    <row r="197" spans="2:65" s="1" customFormat="1" ht="24.2" customHeight="1">
      <c r="B197" s="130"/>
      <c r="C197" s="131" t="s">
        <v>515</v>
      </c>
      <c r="D197" s="131" t="s">
        <v>161</v>
      </c>
      <c r="E197" s="132" t="s">
        <v>2048</v>
      </c>
      <c r="F197" s="133" t="s">
        <v>2049</v>
      </c>
      <c r="G197" s="134" t="s">
        <v>213</v>
      </c>
      <c r="H197" s="135">
        <v>0.08</v>
      </c>
      <c r="I197" s="136"/>
      <c r="J197" s="137">
        <f>ROUND(I197*H197,2)</f>
        <v>0</v>
      </c>
      <c r="K197" s="133" t="s">
        <v>165</v>
      </c>
      <c r="L197" s="31"/>
      <c r="M197" s="138" t="s">
        <v>3</v>
      </c>
      <c r="N197" s="139" t="s">
        <v>43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247</v>
      </c>
      <c r="AT197" s="142" t="s">
        <v>161</v>
      </c>
      <c r="AU197" s="142" t="s">
        <v>82</v>
      </c>
      <c r="AY197" s="16" t="s">
        <v>157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80</v>
      </c>
      <c r="BK197" s="143">
        <f>ROUND(I197*H197,2)</f>
        <v>0</v>
      </c>
      <c r="BL197" s="16" t="s">
        <v>247</v>
      </c>
      <c r="BM197" s="142" t="s">
        <v>2050</v>
      </c>
    </row>
    <row r="198" spans="2:65" s="1" customFormat="1" ht="11.25">
      <c r="B198" s="31"/>
      <c r="D198" s="144" t="s">
        <v>168</v>
      </c>
      <c r="F198" s="145" t="s">
        <v>2051</v>
      </c>
      <c r="I198" s="146"/>
      <c r="L198" s="31"/>
      <c r="M198" s="147"/>
      <c r="T198" s="52"/>
      <c r="AT198" s="16" t="s">
        <v>168</v>
      </c>
      <c r="AU198" s="16" t="s">
        <v>82</v>
      </c>
    </row>
    <row r="199" spans="2:65" s="11" customFormat="1" ht="22.9" customHeight="1">
      <c r="B199" s="118"/>
      <c r="D199" s="119" t="s">
        <v>71</v>
      </c>
      <c r="E199" s="128" t="s">
        <v>2052</v>
      </c>
      <c r="F199" s="128" t="s">
        <v>2053</v>
      </c>
      <c r="I199" s="121"/>
      <c r="J199" s="129">
        <f>BK199</f>
        <v>0</v>
      </c>
      <c r="L199" s="118"/>
      <c r="M199" s="123"/>
      <c r="P199" s="124">
        <f>SUM(P200:P210)</f>
        <v>0</v>
      </c>
      <c r="R199" s="124">
        <f>SUM(R200:R210)</f>
        <v>2.9210000000000003E-2</v>
      </c>
      <c r="T199" s="125">
        <f>SUM(T200:T210)</f>
        <v>0</v>
      </c>
      <c r="AR199" s="119" t="s">
        <v>82</v>
      </c>
      <c r="AT199" s="126" t="s">
        <v>71</v>
      </c>
      <c r="AU199" s="126" t="s">
        <v>80</v>
      </c>
      <c r="AY199" s="119" t="s">
        <v>157</v>
      </c>
      <c r="BK199" s="127">
        <f>SUM(BK200:BK210)</f>
        <v>0</v>
      </c>
    </row>
    <row r="200" spans="2:65" s="1" customFormat="1" ht="24.2" customHeight="1">
      <c r="B200" s="130"/>
      <c r="C200" s="131" t="s">
        <v>520</v>
      </c>
      <c r="D200" s="131" t="s">
        <v>161</v>
      </c>
      <c r="E200" s="132" t="s">
        <v>2054</v>
      </c>
      <c r="F200" s="133" t="s">
        <v>2055</v>
      </c>
      <c r="G200" s="134" t="s">
        <v>2056</v>
      </c>
      <c r="H200" s="135">
        <v>1</v>
      </c>
      <c r="I200" s="136"/>
      <c r="J200" s="137">
        <f>ROUND(I200*H200,2)</f>
        <v>0</v>
      </c>
      <c r="K200" s="133" t="s">
        <v>165</v>
      </c>
      <c r="L200" s="31"/>
      <c r="M200" s="138" t="s">
        <v>3</v>
      </c>
      <c r="N200" s="139" t="s">
        <v>43</v>
      </c>
      <c r="P200" s="140">
        <f>O200*H200</f>
        <v>0</v>
      </c>
      <c r="Q200" s="140">
        <v>1.6469999999999999E-2</v>
      </c>
      <c r="R200" s="140">
        <f>Q200*H200</f>
        <v>1.6469999999999999E-2</v>
      </c>
      <c r="S200" s="140">
        <v>0</v>
      </c>
      <c r="T200" s="141">
        <f>S200*H200</f>
        <v>0</v>
      </c>
      <c r="AR200" s="142" t="s">
        <v>247</v>
      </c>
      <c r="AT200" s="142" t="s">
        <v>161</v>
      </c>
      <c r="AU200" s="142" t="s">
        <v>82</v>
      </c>
      <c r="AY200" s="16" t="s">
        <v>157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80</v>
      </c>
      <c r="BK200" s="143">
        <f>ROUND(I200*H200,2)</f>
        <v>0</v>
      </c>
      <c r="BL200" s="16" t="s">
        <v>247</v>
      </c>
      <c r="BM200" s="142" t="s">
        <v>2057</v>
      </c>
    </row>
    <row r="201" spans="2:65" s="1" customFormat="1" ht="11.25">
      <c r="B201" s="31"/>
      <c r="D201" s="144" t="s">
        <v>168</v>
      </c>
      <c r="F201" s="145" t="s">
        <v>2058</v>
      </c>
      <c r="I201" s="146"/>
      <c r="L201" s="31"/>
      <c r="M201" s="147"/>
      <c r="T201" s="52"/>
      <c r="AT201" s="16" t="s">
        <v>168</v>
      </c>
      <c r="AU201" s="16" t="s">
        <v>82</v>
      </c>
    </row>
    <row r="202" spans="2:65" s="1" customFormat="1" ht="21.75" customHeight="1">
      <c r="B202" s="130"/>
      <c r="C202" s="131" t="s">
        <v>525</v>
      </c>
      <c r="D202" s="131" t="s">
        <v>161</v>
      </c>
      <c r="E202" s="132" t="s">
        <v>2059</v>
      </c>
      <c r="F202" s="133" t="s">
        <v>2060</v>
      </c>
      <c r="G202" s="134" t="s">
        <v>2056</v>
      </c>
      <c r="H202" s="135">
        <v>1</v>
      </c>
      <c r="I202" s="136"/>
      <c r="J202" s="137">
        <f>ROUND(I202*H202,2)</f>
        <v>0</v>
      </c>
      <c r="K202" s="133" t="s">
        <v>165</v>
      </c>
      <c r="L202" s="31"/>
      <c r="M202" s="138" t="s">
        <v>3</v>
      </c>
      <c r="N202" s="139" t="s">
        <v>43</v>
      </c>
      <c r="P202" s="140">
        <f>O202*H202</f>
        <v>0</v>
      </c>
      <c r="Q202" s="140">
        <v>6.6E-4</v>
      </c>
      <c r="R202" s="140">
        <f>Q202*H202</f>
        <v>6.6E-4</v>
      </c>
      <c r="S202" s="140">
        <v>0</v>
      </c>
      <c r="T202" s="141">
        <f>S202*H202</f>
        <v>0</v>
      </c>
      <c r="AR202" s="142" t="s">
        <v>247</v>
      </c>
      <c r="AT202" s="142" t="s">
        <v>161</v>
      </c>
      <c r="AU202" s="142" t="s">
        <v>82</v>
      </c>
      <c r="AY202" s="16" t="s">
        <v>157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80</v>
      </c>
      <c r="BK202" s="143">
        <f>ROUND(I202*H202,2)</f>
        <v>0</v>
      </c>
      <c r="BL202" s="16" t="s">
        <v>247</v>
      </c>
      <c r="BM202" s="142" t="s">
        <v>2061</v>
      </c>
    </row>
    <row r="203" spans="2:65" s="1" customFormat="1" ht="11.25">
      <c r="B203" s="31"/>
      <c r="D203" s="144" t="s">
        <v>168</v>
      </c>
      <c r="F203" s="145" t="s">
        <v>2062</v>
      </c>
      <c r="I203" s="146"/>
      <c r="L203" s="31"/>
      <c r="M203" s="147"/>
      <c r="T203" s="52"/>
      <c r="AT203" s="16" t="s">
        <v>168</v>
      </c>
      <c r="AU203" s="16" t="s">
        <v>82</v>
      </c>
    </row>
    <row r="204" spans="2:65" s="1" customFormat="1" ht="16.5" customHeight="1">
      <c r="B204" s="130"/>
      <c r="C204" s="167" t="s">
        <v>530</v>
      </c>
      <c r="D204" s="167" t="s">
        <v>281</v>
      </c>
      <c r="E204" s="168" t="s">
        <v>2063</v>
      </c>
      <c r="F204" s="169" t="s">
        <v>2064</v>
      </c>
      <c r="G204" s="170" t="s">
        <v>495</v>
      </c>
      <c r="H204" s="171">
        <v>1</v>
      </c>
      <c r="I204" s="172"/>
      <c r="J204" s="173">
        <f>ROUND(I204*H204,2)</f>
        <v>0</v>
      </c>
      <c r="K204" s="169" t="s">
        <v>165</v>
      </c>
      <c r="L204" s="174"/>
      <c r="M204" s="175" t="s">
        <v>3</v>
      </c>
      <c r="N204" s="176" t="s">
        <v>43</v>
      </c>
      <c r="P204" s="140">
        <f>O204*H204</f>
        <v>0</v>
      </c>
      <c r="Q204" s="140">
        <v>0.01</v>
      </c>
      <c r="R204" s="140">
        <f>Q204*H204</f>
        <v>0.01</v>
      </c>
      <c r="S204" s="140">
        <v>0</v>
      </c>
      <c r="T204" s="141">
        <f>S204*H204</f>
        <v>0</v>
      </c>
      <c r="AR204" s="142" t="s">
        <v>442</v>
      </c>
      <c r="AT204" s="142" t="s">
        <v>281</v>
      </c>
      <c r="AU204" s="142" t="s">
        <v>82</v>
      </c>
      <c r="AY204" s="16" t="s">
        <v>157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80</v>
      </c>
      <c r="BK204" s="143">
        <f>ROUND(I204*H204,2)</f>
        <v>0</v>
      </c>
      <c r="BL204" s="16" t="s">
        <v>247</v>
      </c>
      <c r="BM204" s="142" t="s">
        <v>2065</v>
      </c>
    </row>
    <row r="205" spans="2:65" s="1" customFormat="1" ht="16.5" customHeight="1">
      <c r="B205" s="130"/>
      <c r="C205" s="131" t="s">
        <v>536</v>
      </c>
      <c r="D205" s="131" t="s">
        <v>161</v>
      </c>
      <c r="E205" s="132" t="s">
        <v>2066</v>
      </c>
      <c r="F205" s="133" t="s">
        <v>2067</v>
      </c>
      <c r="G205" s="134" t="s">
        <v>2056</v>
      </c>
      <c r="H205" s="135">
        <v>1</v>
      </c>
      <c r="I205" s="136"/>
      <c r="J205" s="137">
        <f>ROUND(I205*H205,2)</f>
        <v>0</v>
      </c>
      <c r="K205" s="133" t="s">
        <v>165</v>
      </c>
      <c r="L205" s="31"/>
      <c r="M205" s="138" t="s">
        <v>3</v>
      </c>
      <c r="N205" s="139" t="s">
        <v>43</v>
      </c>
      <c r="P205" s="140">
        <f>O205*H205</f>
        <v>0</v>
      </c>
      <c r="Q205" s="140">
        <v>1.8400000000000001E-3</v>
      </c>
      <c r="R205" s="140">
        <f>Q205*H205</f>
        <v>1.8400000000000001E-3</v>
      </c>
      <c r="S205" s="140">
        <v>0</v>
      </c>
      <c r="T205" s="141">
        <f>S205*H205</f>
        <v>0</v>
      </c>
      <c r="AR205" s="142" t="s">
        <v>247</v>
      </c>
      <c r="AT205" s="142" t="s">
        <v>161</v>
      </c>
      <c r="AU205" s="142" t="s">
        <v>82</v>
      </c>
      <c r="AY205" s="16" t="s">
        <v>157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80</v>
      </c>
      <c r="BK205" s="143">
        <f>ROUND(I205*H205,2)</f>
        <v>0</v>
      </c>
      <c r="BL205" s="16" t="s">
        <v>247</v>
      </c>
      <c r="BM205" s="142" t="s">
        <v>2068</v>
      </c>
    </row>
    <row r="206" spans="2:65" s="1" customFormat="1" ht="11.25">
      <c r="B206" s="31"/>
      <c r="D206" s="144" t="s">
        <v>168</v>
      </c>
      <c r="F206" s="145" t="s">
        <v>2069</v>
      </c>
      <c r="I206" s="146"/>
      <c r="L206" s="31"/>
      <c r="M206" s="147"/>
      <c r="T206" s="52"/>
      <c r="AT206" s="16" t="s">
        <v>168</v>
      </c>
      <c r="AU206" s="16" t="s">
        <v>82</v>
      </c>
    </row>
    <row r="207" spans="2:65" s="1" customFormat="1" ht="16.5" customHeight="1">
      <c r="B207" s="130"/>
      <c r="C207" s="131" t="s">
        <v>543</v>
      </c>
      <c r="D207" s="131" t="s">
        <v>161</v>
      </c>
      <c r="E207" s="132" t="s">
        <v>2070</v>
      </c>
      <c r="F207" s="133" t="s">
        <v>2071</v>
      </c>
      <c r="G207" s="134" t="s">
        <v>495</v>
      </c>
      <c r="H207" s="135">
        <v>1</v>
      </c>
      <c r="I207" s="136"/>
      <c r="J207" s="137">
        <f>ROUND(I207*H207,2)</f>
        <v>0</v>
      </c>
      <c r="K207" s="133" t="s">
        <v>165</v>
      </c>
      <c r="L207" s="31"/>
      <c r="M207" s="138" t="s">
        <v>3</v>
      </c>
      <c r="N207" s="139" t="s">
        <v>43</v>
      </c>
      <c r="P207" s="140">
        <f>O207*H207</f>
        <v>0</v>
      </c>
      <c r="Q207" s="140">
        <v>2.4000000000000001E-4</v>
      </c>
      <c r="R207" s="140">
        <f>Q207*H207</f>
        <v>2.4000000000000001E-4</v>
      </c>
      <c r="S207" s="140">
        <v>0</v>
      </c>
      <c r="T207" s="141">
        <f>S207*H207</f>
        <v>0</v>
      </c>
      <c r="AR207" s="142" t="s">
        <v>247</v>
      </c>
      <c r="AT207" s="142" t="s">
        <v>161</v>
      </c>
      <c r="AU207" s="142" t="s">
        <v>82</v>
      </c>
      <c r="AY207" s="16" t="s">
        <v>157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80</v>
      </c>
      <c r="BK207" s="143">
        <f>ROUND(I207*H207,2)</f>
        <v>0</v>
      </c>
      <c r="BL207" s="16" t="s">
        <v>247</v>
      </c>
      <c r="BM207" s="142" t="s">
        <v>2072</v>
      </c>
    </row>
    <row r="208" spans="2:65" s="1" customFormat="1" ht="11.25">
      <c r="B208" s="31"/>
      <c r="D208" s="144" t="s">
        <v>168</v>
      </c>
      <c r="F208" s="145" t="s">
        <v>2073</v>
      </c>
      <c r="I208" s="146"/>
      <c r="L208" s="31"/>
      <c r="M208" s="147"/>
      <c r="T208" s="52"/>
      <c r="AT208" s="16" t="s">
        <v>168</v>
      </c>
      <c r="AU208" s="16" t="s">
        <v>82</v>
      </c>
    </row>
    <row r="209" spans="2:65" s="1" customFormat="1" ht="24.2" customHeight="1">
      <c r="B209" s="130"/>
      <c r="C209" s="131" t="s">
        <v>549</v>
      </c>
      <c r="D209" s="131" t="s">
        <v>161</v>
      </c>
      <c r="E209" s="132" t="s">
        <v>2074</v>
      </c>
      <c r="F209" s="133" t="s">
        <v>2075</v>
      </c>
      <c r="G209" s="134" t="s">
        <v>213</v>
      </c>
      <c r="H209" s="135">
        <v>2.9000000000000001E-2</v>
      </c>
      <c r="I209" s="136"/>
      <c r="J209" s="137">
        <f>ROUND(I209*H209,2)</f>
        <v>0</v>
      </c>
      <c r="K209" s="133" t="s">
        <v>165</v>
      </c>
      <c r="L209" s="31"/>
      <c r="M209" s="138" t="s">
        <v>3</v>
      </c>
      <c r="N209" s="139" t="s">
        <v>43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247</v>
      </c>
      <c r="AT209" s="142" t="s">
        <v>161</v>
      </c>
      <c r="AU209" s="142" t="s">
        <v>82</v>
      </c>
      <c r="AY209" s="16" t="s">
        <v>157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80</v>
      </c>
      <c r="BK209" s="143">
        <f>ROUND(I209*H209,2)</f>
        <v>0</v>
      </c>
      <c r="BL209" s="16" t="s">
        <v>247</v>
      </c>
      <c r="BM209" s="142" t="s">
        <v>2076</v>
      </c>
    </row>
    <row r="210" spans="2:65" s="1" customFormat="1" ht="11.25">
      <c r="B210" s="31"/>
      <c r="D210" s="144" t="s">
        <v>168</v>
      </c>
      <c r="F210" s="145" t="s">
        <v>2077</v>
      </c>
      <c r="I210" s="146"/>
      <c r="L210" s="31"/>
      <c r="M210" s="147"/>
      <c r="T210" s="52"/>
      <c r="AT210" s="16" t="s">
        <v>168</v>
      </c>
      <c r="AU210" s="16" t="s">
        <v>82</v>
      </c>
    </row>
    <row r="211" spans="2:65" s="11" customFormat="1" ht="22.9" customHeight="1">
      <c r="B211" s="118"/>
      <c r="D211" s="119" t="s">
        <v>71</v>
      </c>
      <c r="E211" s="128" t="s">
        <v>2078</v>
      </c>
      <c r="F211" s="128" t="s">
        <v>2079</v>
      </c>
      <c r="I211" s="121"/>
      <c r="J211" s="129">
        <f>BK211</f>
        <v>0</v>
      </c>
      <c r="L211" s="118"/>
      <c r="M211" s="123"/>
      <c r="P211" s="124">
        <f>SUM(P212:P215)</f>
        <v>0</v>
      </c>
      <c r="R211" s="124">
        <f>SUM(R212:R215)</f>
        <v>6.5900000000000004E-3</v>
      </c>
      <c r="T211" s="125">
        <f>SUM(T212:T215)</f>
        <v>0</v>
      </c>
      <c r="AR211" s="119" t="s">
        <v>82</v>
      </c>
      <c r="AT211" s="126" t="s">
        <v>71</v>
      </c>
      <c r="AU211" s="126" t="s">
        <v>80</v>
      </c>
      <c r="AY211" s="119" t="s">
        <v>157</v>
      </c>
      <c r="BK211" s="127">
        <f>SUM(BK212:BK215)</f>
        <v>0</v>
      </c>
    </row>
    <row r="212" spans="2:65" s="1" customFormat="1" ht="33" customHeight="1">
      <c r="B212" s="130"/>
      <c r="C212" s="131" t="s">
        <v>554</v>
      </c>
      <c r="D212" s="131" t="s">
        <v>161</v>
      </c>
      <c r="E212" s="132" t="s">
        <v>2080</v>
      </c>
      <c r="F212" s="133" t="s">
        <v>2081</v>
      </c>
      <c r="G212" s="134" t="s">
        <v>2056</v>
      </c>
      <c r="H212" s="135">
        <v>1</v>
      </c>
      <c r="I212" s="136"/>
      <c r="J212" s="137">
        <f>ROUND(I212*H212,2)</f>
        <v>0</v>
      </c>
      <c r="K212" s="133" t="s">
        <v>165</v>
      </c>
      <c r="L212" s="31"/>
      <c r="M212" s="138" t="s">
        <v>3</v>
      </c>
      <c r="N212" s="139" t="s">
        <v>43</v>
      </c>
      <c r="P212" s="140">
        <f>O212*H212</f>
        <v>0</v>
      </c>
      <c r="Q212" s="140">
        <v>6.5900000000000004E-3</v>
      </c>
      <c r="R212" s="140">
        <f>Q212*H212</f>
        <v>6.5900000000000004E-3</v>
      </c>
      <c r="S212" s="140">
        <v>0</v>
      </c>
      <c r="T212" s="141">
        <f>S212*H212</f>
        <v>0</v>
      </c>
      <c r="AR212" s="142" t="s">
        <v>247</v>
      </c>
      <c r="AT212" s="142" t="s">
        <v>161</v>
      </c>
      <c r="AU212" s="142" t="s">
        <v>82</v>
      </c>
      <c r="AY212" s="16" t="s">
        <v>157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80</v>
      </c>
      <c r="BK212" s="143">
        <f>ROUND(I212*H212,2)</f>
        <v>0</v>
      </c>
      <c r="BL212" s="16" t="s">
        <v>247</v>
      </c>
      <c r="BM212" s="142" t="s">
        <v>2082</v>
      </c>
    </row>
    <row r="213" spans="2:65" s="1" customFormat="1" ht="11.25">
      <c r="B213" s="31"/>
      <c r="D213" s="144" t="s">
        <v>168</v>
      </c>
      <c r="F213" s="145" t="s">
        <v>2083</v>
      </c>
      <c r="I213" s="146"/>
      <c r="L213" s="31"/>
      <c r="M213" s="147"/>
      <c r="T213" s="52"/>
      <c r="AT213" s="16" t="s">
        <v>168</v>
      </c>
      <c r="AU213" s="16" t="s">
        <v>82</v>
      </c>
    </row>
    <row r="214" spans="2:65" s="1" customFormat="1" ht="24.2" customHeight="1">
      <c r="B214" s="130"/>
      <c r="C214" s="131" t="s">
        <v>559</v>
      </c>
      <c r="D214" s="131" t="s">
        <v>161</v>
      </c>
      <c r="E214" s="132" t="s">
        <v>2084</v>
      </c>
      <c r="F214" s="133" t="s">
        <v>2085</v>
      </c>
      <c r="G214" s="134" t="s">
        <v>213</v>
      </c>
      <c r="H214" s="135">
        <v>7.0000000000000001E-3</v>
      </c>
      <c r="I214" s="136"/>
      <c r="J214" s="137">
        <f>ROUND(I214*H214,2)</f>
        <v>0</v>
      </c>
      <c r="K214" s="133" t="s">
        <v>165</v>
      </c>
      <c r="L214" s="31"/>
      <c r="M214" s="138" t="s">
        <v>3</v>
      </c>
      <c r="N214" s="139" t="s">
        <v>43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247</v>
      </c>
      <c r="AT214" s="142" t="s">
        <v>161</v>
      </c>
      <c r="AU214" s="142" t="s">
        <v>82</v>
      </c>
      <c r="AY214" s="16" t="s">
        <v>157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80</v>
      </c>
      <c r="BK214" s="143">
        <f>ROUND(I214*H214,2)</f>
        <v>0</v>
      </c>
      <c r="BL214" s="16" t="s">
        <v>247</v>
      </c>
      <c r="BM214" s="142" t="s">
        <v>2086</v>
      </c>
    </row>
    <row r="215" spans="2:65" s="1" customFormat="1" ht="11.25">
      <c r="B215" s="31"/>
      <c r="D215" s="144" t="s">
        <v>168</v>
      </c>
      <c r="F215" s="145" t="s">
        <v>2087</v>
      </c>
      <c r="I215" s="146"/>
      <c r="L215" s="31"/>
      <c r="M215" s="147"/>
      <c r="T215" s="52"/>
      <c r="AT215" s="16" t="s">
        <v>168</v>
      </c>
      <c r="AU215" s="16" t="s">
        <v>82</v>
      </c>
    </row>
    <row r="216" spans="2:65" s="11" customFormat="1" ht="22.9" customHeight="1">
      <c r="B216" s="118"/>
      <c r="D216" s="119" t="s">
        <v>71</v>
      </c>
      <c r="E216" s="128" t="s">
        <v>2088</v>
      </c>
      <c r="F216" s="128" t="s">
        <v>2089</v>
      </c>
      <c r="I216" s="121"/>
      <c r="J216" s="129">
        <f>BK216</f>
        <v>0</v>
      </c>
      <c r="L216" s="118"/>
      <c r="M216" s="123"/>
      <c r="P216" s="124">
        <f>SUM(P217:P226)</f>
        <v>0</v>
      </c>
      <c r="R216" s="124">
        <f>SUM(R217:R226)</f>
        <v>0.73119999999999996</v>
      </c>
      <c r="T216" s="125">
        <f>SUM(T217:T226)</f>
        <v>0</v>
      </c>
      <c r="AR216" s="119" t="s">
        <v>82</v>
      </c>
      <c r="AT216" s="126" t="s">
        <v>71</v>
      </c>
      <c r="AU216" s="126" t="s">
        <v>80</v>
      </c>
      <c r="AY216" s="119" t="s">
        <v>157</v>
      </c>
      <c r="BK216" s="127">
        <f>SUM(BK217:BK226)</f>
        <v>0</v>
      </c>
    </row>
    <row r="217" spans="2:65" s="1" customFormat="1" ht="24.2" customHeight="1">
      <c r="B217" s="130"/>
      <c r="C217" s="131" t="s">
        <v>564</v>
      </c>
      <c r="D217" s="131" t="s">
        <v>161</v>
      </c>
      <c r="E217" s="132" t="s">
        <v>2090</v>
      </c>
      <c r="F217" s="133" t="s">
        <v>2091</v>
      </c>
      <c r="G217" s="134" t="s">
        <v>164</v>
      </c>
      <c r="H217" s="135">
        <v>30</v>
      </c>
      <c r="I217" s="136"/>
      <c r="J217" s="137">
        <f>ROUND(I217*H217,2)</f>
        <v>0</v>
      </c>
      <c r="K217" s="133" t="s">
        <v>165</v>
      </c>
      <c r="L217" s="31"/>
      <c r="M217" s="138" t="s">
        <v>3</v>
      </c>
      <c r="N217" s="139" t="s">
        <v>43</v>
      </c>
      <c r="P217" s="140">
        <f>O217*H217</f>
        <v>0</v>
      </c>
      <c r="Q217" s="140">
        <v>2.96E-3</v>
      </c>
      <c r="R217" s="140">
        <f>Q217*H217</f>
        <v>8.8800000000000004E-2</v>
      </c>
      <c r="S217" s="140">
        <v>0</v>
      </c>
      <c r="T217" s="141">
        <f>S217*H217</f>
        <v>0</v>
      </c>
      <c r="AR217" s="142" t="s">
        <v>247</v>
      </c>
      <c r="AT217" s="142" t="s">
        <v>161</v>
      </c>
      <c r="AU217" s="142" t="s">
        <v>82</v>
      </c>
      <c r="AY217" s="16" t="s">
        <v>157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80</v>
      </c>
      <c r="BK217" s="143">
        <f>ROUND(I217*H217,2)</f>
        <v>0</v>
      </c>
      <c r="BL217" s="16" t="s">
        <v>247</v>
      </c>
      <c r="BM217" s="142" t="s">
        <v>2092</v>
      </c>
    </row>
    <row r="218" spans="2:65" s="1" customFormat="1" ht="11.25">
      <c r="B218" s="31"/>
      <c r="D218" s="144" t="s">
        <v>168</v>
      </c>
      <c r="F218" s="145" t="s">
        <v>2093</v>
      </c>
      <c r="I218" s="146"/>
      <c r="L218" s="31"/>
      <c r="M218" s="147"/>
      <c r="T218" s="52"/>
      <c r="AT218" s="16" t="s">
        <v>168</v>
      </c>
      <c r="AU218" s="16" t="s">
        <v>82</v>
      </c>
    </row>
    <row r="219" spans="2:65" s="1" customFormat="1" ht="24.2" customHeight="1">
      <c r="B219" s="130"/>
      <c r="C219" s="131" t="s">
        <v>570</v>
      </c>
      <c r="D219" s="131" t="s">
        <v>161</v>
      </c>
      <c r="E219" s="132" t="s">
        <v>2094</v>
      </c>
      <c r="F219" s="133" t="s">
        <v>2095</v>
      </c>
      <c r="G219" s="134" t="s">
        <v>164</v>
      </c>
      <c r="H219" s="135">
        <v>88</v>
      </c>
      <c r="I219" s="136"/>
      <c r="J219" s="137">
        <f>ROUND(I219*H219,2)</f>
        <v>0</v>
      </c>
      <c r="K219" s="133" t="s">
        <v>165</v>
      </c>
      <c r="L219" s="31"/>
      <c r="M219" s="138" t="s">
        <v>3</v>
      </c>
      <c r="N219" s="139" t="s">
        <v>43</v>
      </c>
      <c r="P219" s="140">
        <f>O219*H219</f>
        <v>0</v>
      </c>
      <c r="Q219" s="140">
        <v>7.3000000000000001E-3</v>
      </c>
      <c r="R219" s="140">
        <f>Q219*H219</f>
        <v>0.64239999999999997</v>
      </c>
      <c r="S219" s="140">
        <v>0</v>
      </c>
      <c r="T219" s="141">
        <f>S219*H219</f>
        <v>0</v>
      </c>
      <c r="AR219" s="142" t="s">
        <v>247</v>
      </c>
      <c r="AT219" s="142" t="s">
        <v>161</v>
      </c>
      <c r="AU219" s="142" t="s">
        <v>82</v>
      </c>
      <c r="AY219" s="16" t="s">
        <v>157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6" t="s">
        <v>80</v>
      </c>
      <c r="BK219" s="143">
        <f>ROUND(I219*H219,2)</f>
        <v>0</v>
      </c>
      <c r="BL219" s="16" t="s">
        <v>247</v>
      </c>
      <c r="BM219" s="142" t="s">
        <v>2096</v>
      </c>
    </row>
    <row r="220" spans="2:65" s="1" customFormat="1" ht="11.25">
      <c r="B220" s="31"/>
      <c r="D220" s="144" t="s">
        <v>168</v>
      </c>
      <c r="F220" s="145" t="s">
        <v>2097</v>
      </c>
      <c r="I220" s="146"/>
      <c r="L220" s="31"/>
      <c r="M220" s="147"/>
      <c r="T220" s="52"/>
      <c r="AT220" s="16" t="s">
        <v>168</v>
      </c>
      <c r="AU220" s="16" t="s">
        <v>82</v>
      </c>
    </row>
    <row r="221" spans="2:65" s="1" customFormat="1" ht="24.2" customHeight="1">
      <c r="B221" s="130"/>
      <c r="C221" s="131" t="s">
        <v>576</v>
      </c>
      <c r="D221" s="131" t="s">
        <v>161</v>
      </c>
      <c r="E221" s="132" t="s">
        <v>2098</v>
      </c>
      <c r="F221" s="133" t="s">
        <v>2099</v>
      </c>
      <c r="G221" s="134" t="s">
        <v>164</v>
      </c>
      <c r="H221" s="135">
        <v>30</v>
      </c>
      <c r="I221" s="136"/>
      <c r="J221" s="137">
        <f>ROUND(I221*H221,2)</f>
        <v>0</v>
      </c>
      <c r="K221" s="133" t="s">
        <v>165</v>
      </c>
      <c r="L221" s="31"/>
      <c r="M221" s="138" t="s">
        <v>3</v>
      </c>
      <c r="N221" s="139" t="s">
        <v>43</v>
      </c>
      <c r="P221" s="140">
        <f>O221*H221</f>
        <v>0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247</v>
      </c>
      <c r="AT221" s="142" t="s">
        <v>161</v>
      </c>
      <c r="AU221" s="142" t="s">
        <v>82</v>
      </c>
      <c r="AY221" s="16" t="s">
        <v>157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80</v>
      </c>
      <c r="BK221" s="143">
        <f>ROUND(I221*H221,2)</f>
        <v>0</v>
      </c>
      <c r="BL221" s="16" t="s">
        <v>247</v>
      </c>
      <c r="BM221" s="142" t="s">
        <v>2100</v>
      </c>
    </row>
    <row r="222" spans="2:65" s="1" customFormat="1" ht="11.25">
      <c r="B222" s="31"/>
      <c r="D222" s="144" t="s">
        <v>168</v>
      </c>
      <c r="F222" s="145" t="s">
        <v>2101</v>
      </c>
      <c r="I222" s="146"/>
      <c r="L222" s="31"/>
      <c r="M222" s="147"/>
      <c r="T222" s="52"/>
      <c r="AT222" s="16" t="s">
        <v>168</v>
      </c>
      <c r="AU222" s="16" t="s">
        <v>82</v>
      </c>
    </row>
    <row r="223" spans="2:65" s="1" customFormat="1" ht="24.2" customHeight="1">
      <c r="B223" s="130"/>
      <c r="C223" s="131" t="s">
        <v>581</v>
      </c>
      <c r="D223" s="131" t="s">
        <v>161</v>
      </c>
      <c r="E223" s="132" t="s">
        <v>2102</v>
      </c>
      <c r="F223" s="133" t="s">
        <v>2103</v>
      </c>
      <c r="G223" s="134" t="s">
        <v>164</v>
      </c>
      <c r="H223" s="135">
        <v>88</v>
      </c>
      <c r="I223" s="136"/>
      <c r="J223" s="137">
        <f>ROUND(I223*H223,2)</f>
        <v>0</v>
      </c>
      <c r="K223" s="133" t="s">
        <v>165</v>
      </c>
      <c r="L223" s="31"/>
      <c r="M223" s="138" t="s">
        <v>3</v>
      </c>
      <c r="N223" s="139" t="s">
        <v>43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247</v>
      </c>
      <c r="AT223" s="142" t="s">
        <v>161</v>
      </c>
      <c r="AU223" s="142" t="s">
        <v>82</v>
      </c>
      <c r="AY223" s="16" t="s">
        <v>157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6" t="s">
        <v>80</v>
      </c>
      <c r="BK223" s="143">
        <f>ROUND(I223*H223,2)</f>
        <v>0</v>
      </c>
      <c r="BL223" s="16" t="s">
        <v>247</v>
      </c>
      <c r="BM223" s="142" t="s">
        <v>2104</v>
      </c>
    </row>
    <row r="224" spans="2:65" s="1" customFormat="1" ht="11.25">
      <c r="B224" s="31"/>
      <c r="D224" s="144" t="s">
        <v>168</v>
      </c>
      <c r="F224" s="145" t="s">
        <v>2105</v>
      </c>
      <c r="I224" s="146"/>
      <c r="L224" s="31"/>
      <c r="M224" s="147"/>
      <c r="T224" s="52"/>
      <c r="AT224" s="16" t="s">
        <v>168</v>
      </c>
      <c r="AU224" s="16" t="s">
        <v>82</v>
      </c>
    </row>
    <row r="225" spans="2:65" s="1" customFormat="1" ht="24.2" customHeight="1">
      <c r="B225" s="130"/>
      <c r="C225" s="131" t="s">
        <v>587</v>
      </c>
      <c r="D225" s="131" t="s">
        <v>161</v>
      </c>
      <c r="E225" s="132" t="s">
        <v>2106</v>
      </c>
      <c r="F225" s="133" t="s">
        <v>2107</v>
      </c>
      <c r="G225" s="134" t="s">
        <v>213</v>
      </c>
      <c r="H225" s="135">
        <v>0.73099999999999998</v>
      </c>
      <c r="I225" s="136"/>
      <c r="J225" s="137">
        <f>ROUND(I225*H225,2)</f>
        <v>0</v>
      </c>
      <c r="K225" s="133" t="s">
        <v>165</v>
      </c>
      <c r="L225" s="31"/>
      <c r="M225" s="138" t="s">
        <v>3</v>
      </c>
      <c r="N225" s="139" t="s">
        <v>43</v>
      </c>
      <c r="P225" s="140">
        <f>O225*H225</f>
        <v>0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247</v>
      </c>
      <c r="AT225" s="142" t="s">
        <v>161</v>
      </c>
      <c r="AU225" s="142" t="s">
        <v>82</v>
      </c>
      <c r="AY225" s="16" t="s">
        <v>157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6" t="s">
        <v>80</v>
      </c>
      <c r="BK225" s="143">
        <f>ROUND(I225*H225,2)</f>
        <v>0</v>
      </c>
      <c r="BL225" s="16" t="s">
        <v>247</v>
      </c>
      <c r="BM225" s="142" t="s">
        <v>2108</v>
      </c>
    </row>
    <row r="226" spans="2:65" s="1" customFormat="1" ht="11.25">
      <c r="B226" s="31"/>
      <c r="D226" s="144" t="s">
        <v>168</v>
      </c>
      <c r="F226" s="145" t="s">
        <v>2109</v>
      </c>
      <c r="I226" s="146"/>
      <c r="L226" s="31"/>
      <c r="M226" s="147"/>
      <c r="T226" s="52"/>
      <c r="AT226" s="16" t="s">
        <v>168</v>
      </c>
      <c r="AU226" s="16" t="s">
        <v>82</v>
      </c>
    </row>
    <row r="227" spans="2:65" s="11" customFormat="1" ht="22.9" customHeight="1">
      <c r="B227" s="118"/>
      <c r="D227" s="119" t="s">
        <v>71</v>
      </c>
      <c r="E227" s="128" t="s">
        <v>2110</v>
      </c>
      <c r="F227" s="128" t="s">
        <v>2111</v>
      </c>
      <c r="I227" s="121"/>
      <c r="J227" s="129">
        <f>BK227</f>
        <v>0</v>
      </c>
      <c r="L227" s="118"/>
      <c r="M227" s="123"/>
      <c r="P227" s="124">
        <f>SUM(P228:P240)</f>
        <v>0</v>
      </c>
      <c r="R227" s="124">
        <f>SUM(R228:R240)</f>
        <v>3.261E-2</v>
      </c>
      <c r="T227" s="125">
        <f>SUM(T228:T240)</f>
        <v>0</v>
      </c>
      <c r="AR227" s="119" t="s">
        <v>82</v>
      </c>
      <c r="AT227" s="126" t="s">
        <v>71</v>
      </c>
      <c r="AU227" s="126" t="s">
        <v>80</v>
      </c>
      <c r="AY227" s="119" t="s">
        <v>157</v>
      </c>
      <c r="BK227" s="127">
        <f>SUM(BK228:BK240)</f>
        <v>0</v>
      </c>
    </row>
    <row r="228" spans="2:65" s="1" customFormat="1" ht="16.5" customHeight="1">
      <c r="B228" s="130"/>
      <c r="C228" s="131" t="s">
        <v>593</v>
      </c>
      <c r="D228" s="131" t="s">
        <v>161</v>
      </c>
      <c r="E228" s="132" t="s">
        <v>2112</v>
      </c>
      <c r="F228" s="133" t="s">
        <v>2113</v>
      </c>
      <c r="G228" s="134" t="s">
        <v>495</v>
      </c>
      <c r="H228" s="135">
        <v>1</v>
      </c>
      <c r="I228" s="136"/>
      <c r="J228" s="137">
        <f>ROUND(I228*H228,2)</f>
        <v>0</v>
      </c>
      <c r="K228" s="133" t="s">
        <v>165</v>
      </c>
      <c r="L228" s="31"/>
      <c r="M228" s="138" t="s">
        <v>3</v>
      </c>
      <c r="N228" s="139" t="s">
        <v>43</v>
      </c>
      <c r="P228" s="140">
        <f>O228*H228</f>
        <v>0</v>
      </c>
      <c r="Q228" s="140">
        <v>1.3600000000000001E-3</v>
      </c>
      <c r="R228" s="140">
        <f>Q228*H228</f>
        <v>1.3600000000000001E-3</v>
      </c>
      <c r="S228" s="140">
        <v>0</v>
      </c>
      <c r="T228" s="141">
        <f>S228*H228</f>
        <v>0</v>
      </c>
      <c r="AR228" s="142" t="s">
        <v>247</v>
      </c>
      <c r="AT228" s="142" t="s">
        <v>161</v>
      </c>
      <c r="AU228" s="142" t="s">
        <v>82</v>
      </c>
      <c r="AY228" s="16" t="s">
        <v>157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80</v>
      </c>
      <c r="BK228" s="143">
        <f>ROUND(I228*H228,2)</f>
        <v>0</v>
      </c>
      <c r="BL228" s="16" t="s">
        <v>247</v>
      </c>
      <c r="BM228" s="142" t="s">
        <v>2114</v>
      </c>
    </row>
    <row r="229" spans="2:65" s="1" customFormat="1" ht="11.25">
      <c r="B229" s="31"/>
      <c r="D229" s="144" t="s">
        <v>168</v>
      </c>
      <c r="F229" s="145" t="s">
        <v>2115</v>
      </c>
      <c r="I229" s="146"/>
      <c r="L229" s="31"/>
      <c r="M229" s="147"/>
      <c r="T229" s="52"/>
      <c r="AT229" s="16" t="s">
        <v>168</v>
      </c>
      <c r="AU229" s="16" t="s">
        <v>82</v>
      </c>
    </row>
    <row r="230" spans="2:65" s="1" customFormat="1" ht="16.5" customHeight="1">
      <c r="B230" s="130"/>
      <c r="C230" s="131" t="s">
        <v>598</v>
      </c>
      <c r="D230" s="131" t="s">
        <v>161</v>
      </c>
      <c r="E230" s="132" t="s">
        <v>2116</v>
      </c>
      <c r="F230" s="133" t="s">
        <v>2117</v>
      </c>
      <c r="G230" s="134" t="s">
        <v>495</v>
      </c>
      <c r="H230" s="135">
        <v>6</v>
      </c>
      <c r="I230" s="136"/>
      <c r="J230" s="137">
        <f>ROUND(I230*H230,2)</f>
        <v>0</v>
      </c>
      <c r="K230" s="133" t="s">
        <v>165</v>
      </c>
      <c r="L230" s="31"/>
      <c r="M230" s="138" t="s">
        <v>3</v>
      </c>
      <c r="N230" s="139" t="s">
        <v>43</v>
      </c>
      <c r="P230" s="140">
        <f>O230*H230</f>
        <v>0</v>
      </c>
      <c r="Q230" s="140">
        <v>2.7E-4</v>
      </c>
      <c r="R230" s="140">
        <f>Q230*H230</f>
        <v>1.6199999999999999E-3</v>
      </c>
      <c r="S230" s="140">
        <v>0</v>
      </c>
      <c r="T230" s="141">
        <f>S230*H230</f>
        <v>0</v>
      </c>
      <c r="AR230" s="142" t="s">
        <v>247</v>
      </c>
      <c r="AT230" s="142" t="s">
        <v>161</v>
      </c>
      <c r="AU230" s="142" t="s">
        <v>82</v>
      </c>
      <c r="AY230" s="16" t="s">
        <v>157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6" t="s">
        <v>80</v>
      </c>
      <c r="BK230" s="143">
        <f>ROUND(I230*H230,2)</f>
        <v>0</v>
      </c>
      <c r="BL230" s="16" t="s">
        <v>247</v>
      </c>
      <c r="BM230" s="142" t="s">
        <v>2118</v>
      </c>
    </row>
    <row r="231" spans="2:65" s="1" customFormat="1" ht="11.25">
      <c r="B231" s="31"/>
      <c r="D231" s="144" t="s">
        <v>168</v>
      </c>
      <c r="F231" s="145" t="s">
        <v>2119</v>
      </c>
      <c r="I231" s="146"/>
      <c r="L231" s="31"/>
      <c r="M231" s="147"/>
      <c r="T231" s="52"/>
      <c r="AT231" s="16" t="s">
        <v>168</v>
      </c>
      <c r="AU231" s="16" t="s">
        <v>82</v>
      </c>
    </row>
    <row r="232" spans="2:65" s="1" customFormat="1" ht="24.2" customHeight="1">
      <c r="B232" s="130"/>
      <c r="C232" s="131" t="s">
        <v>603</v>
      </c>
      <c r="D232" s="131" t="s">
        <v>161</v>
      </c>
      <c r="E232" s="132" t="s">
        <v>2120</v>
      </c>
      <c r="F232" s="133" t="s">
        <v>2121</v>
      </c>
      <c r="G232" s="134" t="s">
        <v>495</v>
      </c>
      <c r="H232" s="135">
        <v>1</v>
      </c>
      <c r="I232" s="136"/>
      <c r="J232" s="137">
        <f>ROUND(I232*H232,2)</f>
        <v>0</v>
      </c>
      <c r="K232" s="133" t="s">
        <v>165</v>
      </c>
      <c r="L232" s="31"/>
      <c r="M232" s="138" t="s">
        <v>3</v>
      </c>
      <c r="N232" s="139" t="s">
        <v>43</v>
      </c>
      <c r="P232" s="140">
        <f>O232*H232</f>
        <v>0</v>
      </c>
      <c r="Q232" s="140">
        <v>1.73E-3</v>
      </c>
      <c r="R232" s="140">
        <f>Q232*H232</f>
        <v>1.73E-3</v>
      </c>
      <c r="S232" s="140">
        <v>0</v>
      </c>
      <c r="T232" s="141">
        <f>S232*H232</f>
        <v>0</v>
      </c>
      <c r="AR232" s="142" t="s">
        <v>247</v>
      </c>
      <c r="AT232" s="142" t="s">
        <v>161</v>
      </c>
      <c r="AU232" s="142" t="s">
        <v>82</v>
      </c>
      <c r="AY232" s="16" t="s">
        <v>157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6" t="s">
        <v>80</v>
      </c>
      <c r="BK232" s="143">
        <f>ROUND(I232*H232,2)</f>
        <v>0</v>
      </c>
      <c r="BL232" s="16" t="s">
        <v>247</v>
      </c>
      <c r="BM232" s="142" t="s">
        <v>2122</v>
      </c>
    </row>
    <row r="233" spans="2:65" s="1" customFormat="1" ht="11.25">
      <c r="B233" s="31"/>
      <c r="D233" s="144" t="s">
        <v>168</v>
      </c>
      <c r="F233" s="145" t="s">
        <v>2123</v>
      </c>
      <c r="I233" s="146"/>
      <c r="L233" s="31"/>
      <c r="M233" s="147"/>
      <c r="T233" s="52"/>
      <c r="AT233" s="16" t="s">
        <v>168</v>
      </c>
      <c r="AU233" s="16" t="s">
        <v>82</v>
      </c>
    </row>
    <row r="234" spans="2:65" s="1" customFormat="1" ht="16.5" customHeight="1">
      <c r="B234" s="130"/>
      <c r="C234" s="131" t="s">
        <v>608</v>
      </c>
      <c r="D234" s="131" t="s">
        <v>161</v>
      </c>
      <c r="E234" s="132" t="s">
        <v>2124</v>
      </c>
      <c r="F234" s="133" t="s">
        <v>2125</v>
      </c>
      <c r="G234" s="134" t="s">
        <v>495</v>
      </c>
      <c r="H234" s="135">
        <v>8</v>
      </c>
      <c r="I234" s="136"/>
      <c r="J234" s="137">
        <f>ROUND(I234*H234,2)</f>
        <v>0</v>
      </c>
      <c r="K234" s="133" t="s">
        <v>165</v>
      </c>
      <c r="L234" s="31"/>
      <c r="M234" s="138" t="s">
        <v>3</v>
      </c>
      <c r="N234" s="139" t="s">
        <v>43</v>
      </c>
      <c r="P234" s="140">
        <f>O234*H234</f>
        <v>0</v>
      </c>
      <c r="Q234" s="140">
        <v>3.15E-3</v>
      </c>
      <c r="R234" s="140">
        <f>Q234*H234</f>
        <v>2.52E-2</v>
      </c>
      <c r="S234" s="140">
        <v>0</v>
      </c>
      <c r="T234" s="141">
        <f>S234*H234</f>
        <v>0</v>
      </c>
      <c r="AR234" s="142" t="s">
        <v>247</v>
      </c>
      <c r="AT234" s="142" t="s">
        <v>161</v>
      </c>
      <c r="AU234" s="142" t="s">
        <v>82</v>
      </c>
      <c r="AY234" s="16" t="s">
        <v>157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6" t="s">
        <v>80</v>
      </c>
      <c r="BK234" s="143">
        <f>ROUND(I234*H234,2)</f>
        <v>0</v>
      </c>
      <c r="BL234" s="16" t="s">
        <v>247</v>
      </c>
      <c r="BM234" s="142" t="s">
        <v>2126</v>
      </c>
    </row>
    <row r="235" spans="2:65" s="1" customFormat="1" ht="11.25">
      <c r="B235" s="31"/>
      <c r="D235" s="144" t="s">
        <v>168</v>
      </c>
      <c r="F235" s="145" t="s">
        <v>2127</v>
      </c>
      <c r="I235" s="146"/>
      <c r="L235" s="31"/>
      <c r="M235" s="147"/>
      <c r="T235" s="52"/>
      <c r="AT235" s="16" t="s">
        <v>168</v>
      </c>
      <c r="AU235" s="16" t="s">
        <v>82</v>
      </c>
    </row>
    <row r="236" spans="2:65" s="1" customFormat="1" ht="21.75" customHeight="1">
      <c r="B236" s="130"/>
      <c r="C236" s="131" t="s">
        <v>614</v>
      </c>
      <c r="D236" s="131" t="s">
        <v>161</v>
      </c>
      <c r="E236" s="132" t="s">
        <v>2128</v>
      </c>
      <c r="F236" s="133" t="s">
        <v>2129</v>
      </c>
      <c r="G236" s="134" t="s">
        <v>495</v>
      </c>
      <c r="H236" s="135">
        <v>10</v>
      </c>
      <c r="I236" s="136"/>
      <c r="J236" s="137">
        <f>ROUND(I236*H236,2)</f>
        <v>0</v>
      </c>
      <c r="K236" s="133" t="s">
        <v>165</v>
      </c>
      <c r="L236" s="31"/>
      <c r="M236" s="138" t="s">
        <v>3</v>
      </c>
      <c r="N236" s="139" t="s">
        <v>43</v>
      </c>
      <c r="P236" s="140">
        <f>O236*H236</f>
        <v>0</v>
      </c>
      <c r="Q236" s="140">
        <v>2.7E-4</v>
      </c>
      <c r="R236" s="140">
        <f>Q236*H236</f>
        <v>2.7000000000000001E-3</v>
      </c>
      <c r="S236" s="140">
        <v>0</v>
      </c>
      <c r="T236" s="141">
        <f>S236*H236</f>
        <v>0</v>
      </c>
      <c r="AR236" s="142" t="s">
        <v>247</v>
      </c>
      <c r="AT236" s="142" t="s">
        <v>161</v>
      </c>
      <c r="AU236" s="142" t="s">
        <v>82</v>
      </c>
      <c r="AY236" s="16" t="s">
        <v>157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6" t="s">
        <v>80</v>
      </c>
      <c r="BK236" s="143">
        <f>ROUND(I236*H236,2)</f>
        <v>0</v>
      </c>
      <c r="BL236" s="16" t="s">
        <v>247</v>
      </c>
      <c r="BM236" s="142" t="s">
        <v>2130</v>
      </c>
    </row>
    <row r="237" spans="2:65" s="1" customFormat="1" ht="11.25">
      <c r="B237" s="31"/>
      <c r="D237" s="144" t="s">
        <v>168</v>
      </c>
      <c r="F237" s="145" t="s">
        <v>2131</v>
      </c>
      <c r="I237" s="146"/>
      <c r="L237" s="31"/>
      <c r="M237" s="147"/>
      <c r="T237" s="52"/>
      <c r="AT237" s="16" t="s">
        <v>168</v>
      </c>
      <c r="AU237" s="16" t="s">
        <v>82</v>
      </c>
    </row>
    <row r="238" spans="2:65" s="1" customFormat="1" ht="16.5" customHeight="1">
      <c r="B238" s="130"/>
      <c r="C238" s="167" t="s">
        <v>619</v>
      </c>
      <c r="D238" s="167" t="s">
        <v>281</v>
      </c>
      <c r="E238" s="168" t="s">
        <v>2132</v>
      </c>
      <c r="F238" s="169" t="s">
        <v>2133</v>
      </c>
      <c r="G238" s="170" t="s">
        <v>495</v>
      </c>
      <c r="H238" s="171">
        <v>10</v>
      </c>
      <c r="I238" s="172"/>
      <c r="J238" s="173">
        <f>ROUND(I238*H238,2)</f>
        <v>0</v>
      </c>
      <c r="K238" s="169" t="s">
        <v>165</v>
      </c>
      <c r="L238" s="174"/>
      <c r="M238" s="175" t="s">
        <v>3</v>
      </c>
      <c r="N238" s="176" t="s">
        <v>43</v>
      </c>
      <c r="P238" s="140">
        <f>O238*H238</f>
        <v>0</v>
      </c>
      <c r="Q238" s="140">
        <v>0</v>
      </c>
      <c r="R238" s="140">
        <f>Q238*H238</f>
        <v>0</v>
      </c>
      <c r="S238" s="140">
        <v>0</v>
      </c>
      <c r="T238" s="141">
        <f>S238*H238</f>
        <v>0</v>
      </c>
      <c r="AR238" s="142" t="s">
        <v>442</v>
      </c>
      <c r="AT238" s="142" t="s">
        <v>281</v>
      </c>
      <c r="AU238" s="142" t="s">
        <v>82</v>
      </c>
      <c r="AY238" s="16" t="s">
        <v>157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6" t="s">
        <v>80</v>
      </c>
      <c r="BK238" s="143">
        <f>ROUND(I238*H238,2)</f>
        <v>0</v>
      </c>
      <c r="BL238" s="16" t="s">
        <v>247</v>
      </c>
      <c r="BM238" s="142" t="s">
        <v>2134</v>
      </c>
    </row>
    <row r="239" spans="2:65" s="1" customFormat="1" ht="24.2" customHeight="1">
      <c r="B239" s="130"/>
      <c r="C239" s="131" t="s">
        <v>624</v>
      </c>
      <c r="D239" s="131" t="s">
        <v>161</v>
      </c>
      <c r="E239" s="132" t="s">
        <v>2135</v>
      </c>
      <c r="F239" s="133" t="s">
        <v>2136</v>
      </c>
      <c r="G239" s="134" t="s">
        <v>213</v>
      </c>
      <c r="H239" s="135">
        <v>3.3000000000000002E-2</v>
      </c>
      <c r="I239" s="136"/>
      <c r="J239" s="137">
        <f>ROUND(I239*H239,2)</f>
        <v>0</v>
      </c>
      <c r="K239" s="133" t="s">
        <v>165</v>
      </c>
      <c r="L239" s="31"/>
      <c r="M239" s="138" t="s">
        <v>3</v>
      </c>
      <c r="N239" s="139" t="s">
        <v>43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247</v>
      </c>
      <c r="AT239" s="142" t="s">
        <v>161</v>
      </c>
      <c r="AU239" s="142" t="s">
        <v>82</v>
      </c>
      <c r="AY239" s="16" t="s">
        <v>157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80</v>
      </c>
      <c r="BK239" s="143">
        <f>ROUND(I239*H239,2)</f>
        <v>0</v>
      </c>
      <c r="BL239" s="16" t="s">
        <v>247</v>
      </c>
      <c r="BM239" s="142" t="s">
        <v>2137</v>
      </c>
    </row>
    <row r="240" spans="2:65" s="1" customFormat="1" ht="11.25">
      <c r="B240" s="31"/>
      <c r="D240" s="144" t="s">
        <v>168</v>
      </c>
      <c r="F240" s="145" t="s">
        <v>2138</v>
      </c>
      <c r="I240" s="146"/>
      <c r="L240" s="31"/>
      <c r="M240" s="147"/>
      <c r="T240" s="52"/>
      <c r="AT240" s="16" t="s">
        <v>168</v>
      </c>
      <c r="AU240" s="16" t="s">
        <v>82</v>
      </c>
    </row>
    <row r="241" spans="2:65" s="11" customFormat="1" ht="22.9" customHeight="1">
      <c r="B241" s="118"/>
      <c r="D241" s="119" t="s">
        <v>71</v>
      </c>
      <c r="E241" s="128" t="s">
        <v>2139</v>
      </c>
      <c r="F241" s="128" t="s">
        <v>2140</v>
      </c>
      <c r="I241" s="121"/>
      <c r="J241" s="129">
        <f>BK241</f>
        <v>0</v>
      </c>
      <c r="L241" s="118"/>
      <c r="M241" s="123"/>
      <c r="P241" s="124">
        <f>SUM(P242:P266)</f>
        <v>0</v>
      </c>
      <c r="R241" s="124">
        <f>SUM(R242:R266)</f>
        <v>0.23275999999999997</v>
      </c>
      <c r="T241" s="125">
        <f>SUM(T242:T266)</f>
        <v>0</v>
      </c>
      <c r="AR241" s="119" t="s">
        <v>82</v>
      </c>
      <c r="AT241" s="126" t="s">
        <v>71</v>
      </c>
      <c r="AU241" s="126" t="s">
        <v>80</v>
      </c>
      <c r="AY241" s="119" t="s">
        <v>157</v>
      </c>
      <c r="BK241" s="127">
        <f>SUM(BK242:BK266)</f>
        <v>0</v>
      </c>
    </row>
    <row r="242" spans="2:65" s="1" customFormat="1" ht="16.5" customHeight="1">
      <c r="B242" s="130"/>
      <c r="C242" s="131" t="s">
        <v>629</v>
      </c>
      <c r="D242" s="131" t="s">
        <v>161</v>
      </c>
      <c r="E242" s="132" t="s">
        <v>2141</v>
      </c>
      <c r="F242" s="133" t="s">
        <v>2142</v>
      </c>
      <c r="G242" s="134" t="s">
        <v>495</v>
      </c>
      <c r="H242" s="135">
        <v>2</v>
      </c>
      <c r="I242" s="136"/>
      <c r="J242" s="137">
        <f>ROUND(I242*H242,2)</f>
        <v>0</v>
      </c>
      <c r="K242" s="133" t="s">
        <v>165</v>
      </c>
      <c r="L242" s="31"/>
      <c r="M242" s="138" t="s">
        <v>3</v>
      </c>
      <c r="N242" s="139" t="s">
        <v>43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247</v>
      </c>
      <c r="AT242" s="142" t="s">
        <v>161</v>
      </c>
      <c r="AU242" s="142" t="s">
        <v>82</v>
      </c>
      <c r="AY242" s="16" t="s">
        <v>157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80</v>
      </c>
      <c r="BK242" s="143">
        <f>ROUND(I242*H242,2)</f>
        <v>0</v>
      </c>
      <c r="BL242" s="16" t="s">
        <v>247</v>
      </c>
      <c r="BM242" s="142" t="s">
        <v>2143</v>
      </c>
    </row>
    <row r="243" spans="2:65" s="1" customFormat="1" ht="11.25">
      <c r="B243" s="31"/>
      <c r="D243" s="144" t="s">
        <v>168</v>
      </c>
      <c r="F243" s="145" t="s">
        <v>2144</v>
      </c>
      <c r="I243" s="146"/>
      <c r="L243" s="31"/>
      <c r="M243" s="147"/>
      <c r="T243" s="52"/>
      <c r="AT243" s="16" t="s">
        <v>168</v>
      </c>
      <c r="AU243" s="16" t="s">
        <v>82</v>
      </c>
    </row>
    <row r="244" spans="2:65" s="1" customFormat="1" ht="16.5" customHeight="1">
      <c r="B244" s="130"/>
      <c r="C244" s="167" t="s">
        <v>634</v>
      </c>
      <c r="D244" s="167" t="s">
        <v>281</v>
      </c>
      <c r="E244" s="168" t="s">
        <v>2145</v>
      </c>
      <c r="F244" s="169" t="s">
        <v>2146</v>
      </c>
      <c r="G244" s="170" t="s">
        <v>495</v>
      </c>
      <c r="H244" s="171">
        <v>2</v>
      </c>
      <c r="I244" s="172"/>
      <c r="J244" s="173">
        <f>ROUND(I244*H244,2)</f>
        <v>0</v>
      </c>
      <c r="K244" s="169" t="s">
        <v>165</v>
      </c>
      <c r="L244" s="174"/>
      <c r="M244" s="175" t="s">
        <v>3</v>
      </c>
      <c r="N244" s="176" t="s">
        <v>43</v>
      </c>
      <c r="P244" s="140">
        <f>O244*H244</f>
        <v>0</v>
      </c>
      <c r="Q244" s="140">
        <v>3.5999999999999999E-3</v>
      </c>
      <c r="R244" s="140">
        <f>Q244*H244</f>
        <v>7.1999999999999998E-3</v>
      </c>
      <c r="S244" s="140">
        <v>0</v>
      </c>
      <c r="T244" s="141">
        <f>S244*H244</f>
        <v>0</v>
      </c>
      <c r="AR244" s="142" t="s">
        <v>442</v>
      </c>
      <c r="AT244" s="142" t="s">
        <v>281</v>
      </c>
      <c r="AU244" s="142" t="s">
        <v>82</v>
      </c>
      <c r="AY244" s="16" t="s">
        <v>157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6" t="s">
        <v>80</v>
      </c>
      <c r="BK244" s="143">
        <f>ROUND(I244*H244,2)</f>
        <v>0</v>
      </c>
      <c r="BL244" s="16" t="s">
        <v>247</v>
      </c>
      <c r="BM244" s="142" t="s">
        <v>2147</v>
      </c>
    </row>
    <row r="245" spans="2:65" s="1" customFormat="1" ht="16.5" customHeight="1">
      <c r="B245" s="130"/>
      <c r="C245" s="131" t="s">
        <v>640</v>
      </c>
      <c r="D245" s="131" t="s">
        <v>161</v>
      </c>
      <c r="E245" s="132" t="s">
        <v>2148</v>
      </c>
      <c r="F245" s="133" t="s">
        <v>2149</v>
      </c>
      <c r="G245" s="134" t="s">
        <v>495</v>
      </c>
      <c r="H245" s="135">
        <v>2</v>
      </c>
      <c r="I245" s="136"/>
      <c r="J245" s="137">
        <f>ROUND(I245*H245,2)</f>
        <v>0</v>
      </c>
      <c r="K245" s="133" t="s">
        <v>165</v>
      </c>
      <c r="L245" s="31"/>
      <c r="M245" s="138" t="s">
        <v>3</v>
      </c>
      <c r="N245" s="139" t="s">
        <v>43</v>
      </c>
      <c r="P245" s="140">
        <f>O245*H245</f>
        <v>0</v>
      </c>
      <c r="Q245" s="140">
        <v>0</v>
      </c>
      <c r="R245" s="140">
        <f>Q245*H245</f>
        <v>0</v>
      </c>
      <c r="S245" s="140">
        <v>0</v>
      </c>
      <c r="T245" s="141">
        <f>S245*H245</f>
        <v>0</v>
      </c>
      <c r="AR245" s="142" t="s">
        <v>247</v>
      </c>
      <c r="AT245" s="142" t="s">
        <v>161</v>
      </c>
      <c r="AU245" s="142" t="s">
        <v>82</v>
      </c>
      <c r="AY245" s="16" t="s">
        <v>157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80</v>
      </c>
      <c r="BK245" s="143">
        <f>ROUND(I245*H245,2)</f>
        <v>0</v>
      </c>
      <c r="BL245" s="16" t="s">
        <v>247</v>
      </c>
      <c r="BM245" s="142" t="s">
        <v>2150</v>
      </c>
    </row>
    <row r="246" spans="2:65" s="1" customFormat="1" ht="11.25">
      <c r="B246" s="31"/>
      <c r="D246" s="144" t="s">
        <v>168</v>
      </c>
      <c r="F246" s="145" t="s">
        <v>2151</v>
      </c>
      <c r="I246" s="146"/>
      <c r="L246" s="31"/>
      <c r="M246" s="147"/>
      <c r="T246" s="52"/>
      <c r="AT246" s="16" t="s">
        <v>168</v>
      </c>
      <c r="AU246" s="16" t="s">
        <v>82</v>
      </c>
    </row>
    <row r="247" spans="2:65" s="1" customFormat="1" ht="16.5" customHeight="1">
      <c r="B247" s="130"/>
      <c r="C247" s="167" t="s">
        <v>645</v>
      </c>
      <c r="D247" s="167" t="s">
        <v>281</v>
      </c>
      <c r="E247" s="168" t="s">
        <v>2152</v>
      </c>
      <c r="F247" s="169" t="s">
        <v>2153</v>
      </c>
      <c r="G247" s="170" t="s">
        <v>495</v>
      </c>
      <c r="H247" s="171">
        <v>2</v>
      </c>
      <c r="I247" s="172"/>
      <c r="J247" s="173">
        <f>ROUND(I247*H247,2)</f>
        <v>0</v>
      </c>
      <c r="K247" s="169" t="s">
        <v>165</v>
      </c>
      <c r="L247" s="174"/>
      <c r="M247" s="175" t="s">
        <v>3</v>
      </c>
      <c r="N247" s="176" t="s">
        <v>43</v>
      </c>
      <c r="P247" s="140">
        <f>O247*H247</f>
        <v>0</v>
      </c>
      <c r="Q247" s="140">
        <v>4.8999999999999998E-3</v>
      </c>
      <c r="R247" s="140">
        <f>Q247*H247</f>
        <v>9.7999999999999997E-3</v>
      </c>
      <c r="S247" s="140">
        <v>0</v>
      </c>
      <c r="T247" s="141">
        <f>S247*H247</f>
        <v>0</v>
      </c>
      <c r="AR247" s="142" t="s">
        <v>442</v>
      </c>
      <c r="AT247" s="142" t="s">
        <v>281</v>
      </c>
      <c r="AU247" s="142" t="s">
        <v>82</v>
      </c>
      <c r="AY247" s="16" t="s">
        <v>157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80</v>
      </c>
      <c r="BK247" s="143">
        <f>ROUND(I247*H247,2)</f>
        <v>0</v>
      </c>
      <c r="BL247" s="16" t="s">
        <v>247</v>
      </c>
      <c r="BM247" s="142" t="s">
        <v>2154</v>
      </c>
    </row>
    <row r="248" spans="2:65" s="1" customFormat="1" ht="16.5" customHeight="1">
      <c r="B248" s="130"/>
      <c r="C248" s="131" t="s">
        <v>649</v>
      </c>
      <c r="D248" s="131" t="s">
        <v>161</v>
      </c>
      <c r="E248" s="132" t="s">
        <v>2155</v>
      </c>
      <c r="F248" s="133" t="s">
        <v>2156</v>
      </c>
      <c r="G248" s="134" t="s">
        <v>495</v>
      </c>
      <c r="H248" s="135">
        <v>4</v>
      </c>
      <c r="I248" s="136"/>
      <c r="J248" s="137">
        <f>ROUND(I248*H248,2)</f>
        <v>0</v>
      </c>
      <c r="K248" s="133" t="s">
        <v>165</v>
      </c>
      <c r="L248" s="31"/>
      <c r="M248" s="138" t="s">
        <v>3</v>
      </c>
      <c r="N248" s="139" t="s">
        <v>43</v>
      </c>
      <c r="P248" s="140">
        <f>O248*H248</f>
        <v>0</v>
      </c>
      <c r="Q248" s="140">
        <v>0</v>
      </c>
      <c r="R248" s="140">
        <f>Q248*H248</f>
        <v>0</v>
      </c>
      <c r="S248" s="140">
        <v>0</v>
      </c>
      <c r="T248" s="141">
        <f>S248*H248</f>
        <v>0</v>
      </c>
      <c r="AR248" s="142" t="s">
        <v>247</v>
      </c>
      <c r="AT248" s="142" t="s">
        <v>161</v>
      </c>
      <c r="AU248" s="142" t="s">
        <v>82</v>
      </c>
      <c r="AY248" s="16" t="s">
        <v>157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6" t="s">
        <v>80</v>
      </c>
      <c r="BK248" s="143">
        <f>ROUND(I248*H248,2)</f>
        <v>0</v>
      </c>
      <c r="BL248" s="16" t="s">
        <v>247</v>
      </c>
      <c r="BM248" s="142" t="s">
        <v>2157</v>
      </c>
    </row>
    <row r="249" spans="2:65" s="1" customFormat="1" ht="11.25">
      <c r="B249" s="31"/>
      <c r="D249" s="144" t="s">
        <v>168</v>
      </c>
      <c r="F249" s="145" t="s">
        <v>2158</v>
      </c>
      <c r="I249" s="146"/>
      <c r="L249" s="31"/>
      <c r="M249" s="147"/>
      <c r="T249" s="52"/>
      <c r="AT249" s="16" t="s">
        <v>168</v>
      </c>
      <c r="AU249" s="16" t="s">
        <v>82</v>
      </c>
    </row>
    <row r="250" spans="2:65" s="1" customFormat="1" ht="16.5" customHeight="1">
      <c r="B250" s="130"/>
      <c r="C250" s="167" t="s">
        <v>655</v>
      </c>
      <c r="D250" s="167" t="s">
        <v>281</v>
      </c>
      <c r="E250" s="168" t="s">
        <v>2159</v>
      </c>
      <c r="F250" s="169" t="s">
        <v>2160</v>
      </c>
      <c r="G250" s="170" t="s">
        <v>495</v>
      </c>
      <c r="H250" s="171">
        <v>4</v>
      </c>
      <c r="I250" s="172"/>
      <c r="J250" s="173">
        <f>ROUND(I250*H250,2)</f>
        <v>0</v>
      </c>
      <c r="K250" s="169" t="s">
        <v>165</v>
      </c>
      <c r="L250" s="174"/>
      <c r="M250" s="175" t="s">
        <v>3</v>
      </c>
      <c r="N250" s="176" t="s">
        <v>43</v>
      </c>
      <c r="P250" s="140">
        <f>O250*H250</f>
        <v>0</v>
      </c>
      <c r="Q250" s="140">
        <v>1.4999999999999999E-4</v>
      </c>
      <c r="R250" s="140">
        <f>Q250*H250</f>
        <v>5.9999999999999995E-4</v>
      </c>
      <c r="S250" s="140">
        <v>0</v>
      </c>
      <c r="T250" s="141">
        <f>S250*H250</f>
        <v>0</v>
      </c>
      <c r="AR250" s="142" t="s">
        <v>442</v>
      </c>
      <c r="AT250" s="142" t="s">
        <v>281</v>
      </c>
      <c r="AU250" s="142" t="s">
        <v>82</v>
      </c>
      <c r="AY250" s="16" t="s">
        <v>157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80</v>
      </c>
      <c r="BK250" s="143">
        <f>ROUND(I250*H250,2)</f>
        <v>0</v>
      </c>
      <c r="BL250" s="16" t="s">
        <v>247</v>
      </c>
      <c r="BM250" s="142" t="s">
        <v>2161</v>
      </c>
    </row>
    <row r="251" spans="2:65" s="1" customFormat="1" ht="16.5" customHeight="1">
      <c r="B251" s="130"/>
      <c r="C251" s="131" t="s">
        <v>661</v>
      </c>
      <c r="D251" s="131" t="s">
        <v>161</v>
      </c>
      <c r="E251" s="132" t="s">
        <v>2162</v>
      </c>
      <c r="F251" s="133" t="s">
        <v>2163</v>
      </c>
      <c r="G251" s="134" t="s">
        <v>495</v>
      </c>
      <c r="H251" s="135">
        <v>1</v>
      </c>
      <c r="I251" s="136"/>
      <c r="J251" s="137">
        <f>ROUND(I251*H251,2)</f>
        <v>0</v>
      </c>
      <c r="K251" s="133" t="s">
        <v>165</v>
      </c>
      <c r="L251" s="31"/>
      <c r="M251" s="138" t="s">
        <v>3</v>
      </c>
      <c r="N251" s="139" t="s">
        <v>43</v>
      </c>
      <c r="P251" s="140">
        <f>O251*H251</f>
        <v>0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247</v>
      </c>
      <c r="AT251" s="142" t="s">
        <v>161</v>
      </c>
      <c r="AU251" s="142" t="s">
        <v>82</v>
      </c>
      <c r="AY251" s="16" t="s">
        <v>157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80</v>
      </c>
      <c r="BK251" s="143">
        <f>ROUND(I251*H251,2)</f>
        <v>0</v>
      </c>
      <c r="BL251" s="16" t="s">
        <v>247</v>
      </c>
      <c r="BM251" s="142" t="s">
        <v>2164</v>
      </c>
    </row>
    <row r="252" spans="2:65" s="1" customFormat="1" ht="11.25">
      <c r="B252" s="31"/>
      <c r="D252" s="144" t="s">
        <v>168</v>
      </c>
      <c r="F252" s="145" t="s">
        <v>2165</v>
      </c>
      <c r="I252" s="146"/>
      <c r="L252" s="31"/>
      <c r="M252" s="147"/>
      <c r="T252" s="52"/>
      <c r="AT252" s="16" t="s">
        <v>168</v>
      </c>
      <c r="AU252" s="16" t="s">
        <v>82</v>
      </c>
    </row>
    <row r="253" spans="2:65" s="1" customFormat="1" ht="16.5" customHeight="1">
      <c r="B253" s="130"/>
      <c r="C253" s="167" t="s">
        <v>667</v>
      </c>
      <c r="D253" s="167" t="s">
        <v>281</v>
      </c>
      <c r="E253" s="168" t="s">
        <v>2166</v>
      </c>
      <c r="F253" s="169" t="s">
        <v>2167</v>
      </c>
      <c r="G253" s="170" t="s">
        <v>495</v>
      </c>
      <c r="H253" s="171">
        <v>1</v>
      </c>
      <c r="I253" s="172"/>
      <c r="J253" s="173">
        <f>ROUND(I253*H253,2)</f>
        <v>0</v>
      </c>
      <c r="K253" s="169" t="s">
        <v>165</v>
      </c>
      <c r="L253" s="174"/>
      <c r="M253" s="175" t="s">
        <v>3</v>
      </c>
      <c r="N253" s="176" t="s">
        <v>43</v>
      </c>
      <c r="P253" s="140">
        <f>O253*H253</f>
        <v>0</v>
      </c>
      <c r="Q253" s="140">
        <v>5.9999999999999995E-4</v>
      </c>
      <c r="R253" s="140">
        <f>Q253*H253</f>
        <v>5.9999999999999995E-4</v>
      </c>
      <c r="S253" s="140">
        <v>0</v>
      </c>
      <c r="T253" s="141">
        <f>S253*H253</f>
        <v>0</v>
      </c>
      <c r="AR253" s="142" t="s">
        <v>442</v>
      </c>
      <c r="AT253" s="142" t="s">
        <v>281</v>
      </c>
      <c r="AU253" s="142" t="s">
        <v>82</v>
      </c>
      <c r="AY253" s="16" t="s">
        <v>157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80</v>
      </c>
      <c r="BK253" s="143">
        <f>ROUND(I253*H253,2)</f>
        <v>0</v>
      </c>
      <c r="BL253" s="16" t="s">
        <v>247</v>
      </c>
      <c r="BM253" s="142" t="s">
        <v>2168</v>
      </c>
    </row>
    <row r="254" spans="2:65" s="1" customFormat="1" ht="16.5" customHeight="1">
      <c r="B254" s="130"/>
      <c r="C254" s="131" t="s">
        <v>671</v>
      </c>
      <c r="D254" s="131" t="s">
        <v>161</v>
      </c>
      <c r="E254" s="132" t="s">
        <v>2169</v>
      </c>
      <c r="F254" s="133" t="s">
        <v>2170</v>
      </c>
      <c r="G254" s="134" t="s">
        <v>495</v>
      </c>
      <c r="H254" s="135">
        <v>2</v>
      </c>
      <c r="I254" s="136"/>
      <c r="J254" s="137">
        <f>ROUND(I254*H254,2)</f>
        <v>0</v>
      </c>
      <c r="K254" s="133" t="s">
        <v>165</v>
      </c>
      <c r="L254" s="31"/>
      <c r="M254" s="138" t="s">
        <v>3</v>
      </c>
      <c r="N254" s="139" t="s">
        <v>43</v>
      </c>
      <c r="P254" s="140">
        <f>O254*H254</f>
        <v>0</v>
      </c>
      <c r="Q254" s="140">
        <v>0</v>
      </c>
      <c r="R254" s="140">
        <f>Q254*H254</f>
        <v>0</v>
      </c>
      <c r="S254" s="140">
        <v>0</v>
      </c>
      <c r="T254" s="141">
        <f>S254*H254</f>
        <v>0</v>
      </c>
      <c r="AR254" s="142" t="s">
        <v>247</v>
      </c>
      <c r="AT254" s="142" t="s">
        <v>161</v>
      </c>
      <c r="AU254" s="142" t="s">
        <v>82</v>
      </c>
      <c r="AY254" s="16" t="s">
        <v>157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80</v>
      </c>
      <c r="BK254" s="143">
        <f>ROUND(I254*H254,2)</f>
        <v>0</v>
      </c>
      <c r="BL254" s="16" t="s">
        <v>247</v>
      </c>
      <c r="BM254" s="142" t="s">
        <v>2171</v>
      </c>
    </row>
    <row r="255" spans="2:65" s="1" customFormat="1" ht="11.25">
      <c r="B255" s="31"/>
      <c r="D255" s="144" t="s">
        <v>168</v>
      </c>
      <c r="F255" s="145" t="s">
        <v>2172</v>
      </c>
      <c r="I255" s="146"/>
      <c r="L255" s="31"/>
      <c r="M255" s="147"/>
      <c r="T255" s="52"/>
      <c r="AT255" s="16" t="s">
        <v>168</v>
      </c>
      <c r="AU255" s="16" t="s">
        <v>82</v>
      </c>
    </row>
    <row r="256" spans="2:65" s="1" customFormat="1" ht="16.5" customHeight="1">
      <c r="B256" s="130"/>
      <c r="C256" s="167" t="s">
        <v>676</v>
      </c>
      <c r="D256" s="167" t="s">
        <v>281</v>
      </c>
      <c r="E256" s="168" t="s">
        <v>2173</v>
      </c>
      <c r="F256" s="169" t="s">
        <v>2174</v>
      </c>
      <c r="G256" s="170" t="s">
        <v>495</v>
      </c>
      <c r="H256" s="171">
        <v>2</v>
      </c>
      <c r="I256" s="172"/>
      <c r="J256" s="173">
        <f>ROUND(I256*H256,2)</f>
        <v>0</v>
      </c>
      <c r="K256" s="169" t="s">
        <v>165</v>
      </c>
      <c r="L256" s="174"/>
      <c r="M256" s="175" t="s">
        <v>3</v>
      </c>
      <c r="N256" s="176" t="s">
        <v>43</v>
      </c>
      <c r="P256" s="140">
        <f>O256*H256</f>
        <v>0</v>
      </c>
      <c r="Q256" s="140">
        <v>8.0000000000000004E-4</v>
      </c>
      <c r="R256" s="140">
        <f>Q256*H256</f>
        <v>1.6000000000000001E-3</v>
      </c>
      <c r="S256" s="140">
        <v>0</v>
      </c>
      <c r="T256" s="141">
        <f>S256*H256</f>
        <v>0</v>
      </c>
      <c r="AR256" s="142" t="s">
        <v>442</v>
      </c>
      <c r="AT256" s="142" t="s">
        <v>281</v>
      </c>
      <c r="AU256" s="142" t="s">
        <v>82</v>
      </c>
      <c r="AY256" s="16" t="s">
        <v>157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6" t="s">
        <v>80</v>
      </c>
      <c r="BK256" s="143">
        <f>ROUND(I256*H256,2)</f>
        <v>0</v>
      </c>
      <c r="BL256" s="16" t="s">
        <v>247</v>
      </c>
      <c r="BM256" s="142" t="s">
        <v>2175</v>
      </c>
    </row>
    <row r="257" spans="2:65" s="1" customFormat="1" ht="24.2" customHeight="1">
      <c r="B257" s="130"/>
      <c r="C257" s="131" t="s">
        <v>681</v>
      </c>
      <c r="D257" s="131" t="s">
        <v>161</v>
      </c>
      <c r="E257" s="132" t="s">
        <v>2176</v>
      </c>
      <c r="F257" s="133" t="s">
        <v>2177</v>
      </c>
      <c r="G257" s="134" t="s">
        <v>164</v>
      </c>
      <c r="H257" s="135">
        <v>34</v>
      </c>
      <c r="I257" s="136"/>
      <c r="J257" s="137">
        <f>ROUND(I257*H257,2)</f>
        <v>0</v>
      </c>
      <c r="K257" s="133" t="s">
        <v>165</v>
      </c>
      <c r="L257" s="31"/>
      <c r="M257" s="138" t="s">
        <v>3</v>
      </c>
      <c r="N257" s="139" t="s">
        <v>43</v>
      </c>
      <c r="P257" s="140">
        <f>O257*H257</f>
        <v>0</v>
      </c>
      <c r="Q257" s="140">
        <v>3.4399999999999999E-3</v>
      </c>
      <c r="R257" s="140">
        <f>Q257*H257</f>
        <v>0.11695999999999999</v>
      </c>
      <c r="S257" s="140">
        <v>0</v>
      </c>
      <c r="T257" s="141">
        <f>S257*H257</f>
        <v>0</v>
      </c>
      <c r="AR257" s="142" t="s">
        <v>247</v>
      </c>
      <c r="AT257" s="142" t="s">
        <v>161</v>
      </c>
      <c r="AU257" s="142" t="s">
        <v>82</v>
      </c>
      <c r="AY257" s="16" t="s">
        <v>157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6" t="s">
        <v>80</v>
      </c>
      <c r="BK257" s="143">
        <f>ROUND(I257*H257,2)</f>
        <v>0</v>
      </c>
      <c r="BL257" s="16" t="s">
        <v>247</v>
      </c>
      <c r="BM257" s="142" t="s">
        <v>2178</v>
      </c>
    </row>
    <row r="258" spans="2:65" s="1" customFormat="1" ht="11.25">
      <c r="B258" s="31"/>
      <c r="D258" s="144" t="s">
        <v>168</v>
      </c>
      <c r="F258" s="145" t="s">
        <v>2179</v>
      </c>
      <c r="I258" s="146"/>
      <c r="L258" s="31"/>
      <c r="M258" s="147"/>
      <c r="T258" s="52"/>
      <c r="AT258" s="16" t="s">
        <v>168</v>
      </c>
      <c r="AU258" s="16" t="s">
        <v>82</v>
      </c>
    </row>
    <row r="259" spans="2:65" s="1" customFormat="1" ht="24.2" customHeight="1">
      <c r="B259" s="130"/>
      <c r="C259" s="131" t="s">
        <v>685</v>
      </c>
      <c r="D259" s="131" t="s">
        <v>161</v>
      </c>
      <c r="E259" s="132" t="s">
        <v>2180</v>
      </c>
      <c r="F259" s="133" t="s">
        <v>2181</v>
      </c>
      <c r="G259" s="134" t="s">
        <v>495</v>
      </c>
      <c r="H259" s="135">
        <v>1</v>
      </c>
      <c r="I259" s="136"/>
      <c r="J259" s="137">
        <f>ROUND(I259*H259,2)</f>
        <v>0</v>
      </c>
      <c r="K259" s="133" t="s">
        <v>165</v>
      </c>
      <c r="L259" s="31"/>
      <c r="M259" s="138" t="s">
        <v>3</v>
      </c>
      <c r="N259" s="139" t="s">
        <v>43</v>
      </c>
      <c r="P259" s="140">
        <f>O259*H259</f>
        <v>0</v>
      </c>
      <c r="Q259" s="140">
        <v>0</v>
      </c>
      <c r="R259" s="140">
        <f>Q259*H259</f>
        <v>0</v>
      </c>
      <c r="S259" s="140">
        <v>0</v>
      </c>
      <c r="T259" s="141">
        <f>S259*H259</f>
        <v>0</v>
      </c>
      <c r="AR259" s="142" t="s">
        <v>247</v>
      </c>
      <c r="AT259" s="142" t="s">
        <v>161</v>
      </c>
      <c r="AU259" s="142" t="s">
        <v>82</v>
      </c>
      <c r="AY259" s="16" t="s">
        <v>157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6" t="s">
        <v>80</v>
      </c>
      <c r="BK259" s="143">
        <f>ROUND(I259*H259,2)</f>
        <v>0</v>
      </c>
      <c r="BL259" s="16" t="s">
        <v>247</v>
      </c>
      <c r="BM259" s="142" t="s">
        <v>2182</v>
      </c>
    </row>
    <row r="260" spans="2:65" s="1" customFormat="1" ht="11.25">
      <c r="B260" s="31"/>
      <c r="D260" s="144" t="s">
        <v>168</v>
      </c>
      <c r="F260" s="145" t="s">
        <v>2183</v>
      </c>
      <c r="I260" s="146"/>
      <c r="L260" s="31"/>
      <c r="M260" s="147"/>
      <c r="T260" s="52"/>
      <c r="AT260" s="16" t="s">
        <v>168</v>
      </c>
      <c r="AU260" s="16" t="s">
        <v>82</v>
      </c>
    </row>
    <row r="261" spans="2:65" s="1" customFormat="1" ht="16.5" customHeight="1">
      <c r="B261" s="130"/>
      <c r="C261" s="167" t="s">
        <v>689</v>
      </c>
      <c r="D261" s="167" t="s">
        <v>281</v>
      </c>
      <c r="E261" s="168" t="s">
        <v>2184</v>
      </c>
      <c r="F261" s="169" t="s">
        <v>2185</v>
      </c>
      <c r="G261" s="170" t="s">
        <v>495</v>
      </c>
      <c r="H261" s="171">
        <v>1</v>
      </c>
      <c r="I261" s="172"/>
      <c r="J261" s="173">
        <f>ROUND(I261*H261,2)</f>
        <v>0</v>
      </c>
      <c r="K261" s="169" t="s">
        <v>165</v>
      </c>
      <c r="L261" s="174"/>
      <c r="M261" s="175" t="s">
        <v>3</v>
      </c>
      <c r="N261" s="176" t="s">
        <v>43</v>
      </c>
      <c r="P261" s="140">
        <f>O261*H261</f>
        <v>0</v>
      </c>
      <c r="Q261" s="140">
        <v>4.5999999999999999E-2</v>
      </c>
      <c r="R261" s="140">
        <f>Q261*H261</f>
        <v>4.5999999999999999E-2</v>
      </c>
      <c r="S261" s="140">
        <v>0</v>
      </c>
      <c r="T261" s="141">
        <f>S261*H261</f>
        <v>0</v>
      </c>
      <c r="AR261" s="142" t="s">
        <v>442</v>
      </c>
      <c r="AT261" s="142" t="s">
        <v>281</v>
      </c>
      <c r="AU261" s="142" t="s">
        <v>82</v>
      </c>
      <c r="AY261" s="16" t="s">
        <v>157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6" t="s">
        <v>80</v>
      </c>
      <c r="BK261" s="143">
        <f>ROUND(I261*H261,2)</f>
        <v>0</v>
      </c>
      <c r="BL261" s="16" t="s">
        <v>247</v>
      </c>
      <c r="BM261" s="142" t="s">
        <v>2186</v>
      </c>
    </row>
    <row r="262" spans="2:65" s="1" customFormat="1" ht="16.5" customHeight="1">
      <c r="B262" s="130"/>
      <c r="C262" s="131" t="s">
        <v>693</v>
      </c>
      <c r="D262" s="131" t="s">
        <v>161</v>
      </c>
      <c r="E262" s="132" t="s">
        <v>2187</v>
      </c>
      <c r="F262" s="133" t="s">
        <v>2188</v>
      </c>
      <c r="G262" s="134" t="s">
        <v>495</v>
      </c>
      <c r="H262" s="135">
        <v>1</v>
      </c>
      <c r="I262" s="136"/>
      <c r="J262" s="137">
        <f>ROUND(I262*H262,2)</f>
        <v>0</v>
      </c>
      <c r="K262" s="133" t="s">
        <v>165</v>
      </c>
      <c r="L262" s="31"/>
      <c r="M262" s="138" t="s">
        <v>3</v>
      </c>
      <c r="N262" s="139" t="s">
        <v>43</v>
      </c>
      <c r="P262" s="140">
        <f>O262*H262</f>
        <v>0</v>
      </c>
      <c r="Q262" s="140">
        <v>0</v>
      </c>
      <c r="R262" s="140">
        <f>Q262*H262</f>
        <v>0</v>
      </c>
      <c r="S262" s="140">
        <v>0</v>
      </c>
      <c r="T262" s="141">
        <f>S262*H262</f>
        <v>0</v>
      </c>
      <c r="AR262" s="142" t="s">
        <v>247</v>
      </c>
      <c r="AT262" s="142" t="s">
        <v>161</v>
      </c>
      <c r="AU262" s="142" t="s">
        <v>82</v>
      </c>
      <c r="AY262" s="16" t="s">
        <v>157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6" t="s">
        <v>80</v>
      </c>
      <c r="BK262" s="143">
        <f>ROUND(I262*H262,2)</f>
        <v>0</v>
      </c>
      <c r="BL262" s="16" t="s">
        <v>247</v>
      </c>
      <c r="BM262" s="142" t="s">
        <v>2189</v>
      </c>
    </row>
    <row r="263" spans="2:65" s="1" customFormat="1" ht="11.25">
      <c r="B263" s="31"/>
      <c r="D263" s="144" t="s">
        <v>168</v>
      </c>
      <c r="F263" s="145" t="s">
        <v>2190</v>
      </c>
      <c r="I263" s="146"/>
      <c r="L263" s="31"/>
      <c r="M263" s="147"/>
      <c r="T263" s="52"/>
      <c r="AT263" s="16" t="s">
        <v>168</v>
      </c>
      <c r="AU263" s="16" t="s">
        <v>82</v>
      </c>
    </row>
    <row r="264" spans="2:65" s="1" customFormat="1" ht="16.5" customHeight="1">
      <c r="B264" s="130"/>
      <c r="C264" s="167" t="s">
        <v>698</v>
      </c>
      <c r="D264" s="167" t="s">
        <v>281</v>
      </c>
      <c r="E264" s="168" t="s">
        <v>2191</v>
      </c>
      <c r="F264" s="169" t="s">
        <v>2192</v>
      </c>
      <c r="G264" s="170" t="s">
        <v>495</v>
      </c>
      <c r="H264" s="171">
        <v>1</v>
      </c>
      <c r="I264" s="172"/>
      <c r="J264" s="173">
        <f>ROUND(I264*H264,2)</f>
        <v>0</v>
      </c>
      <c r="K264" s="169" t="s">
        <v>165</v>
      </c>
      <c r="L264" s="174"/>
      <c r="M264" s="175" t="s">
        <v>3</v>
      </c>
      <c r="N264" s="176" t="s">
        <v>43</v>
      </c>
      <c r="P264" s="140">
        <f>O264*H264</f>
        <v>0</v>
      </c>
      <c r="Q264" s="140">
        <v>0.05</v>
      </c>
      <c r="R264" s="140">
        <f>Q264*H264</f>
        <v>0.05</v>
      </c>
      <c r="S264" s="140">
        <v>0</v>
      </c>
      <c r="T264" s="141">
        <f>S264*H264</f>
        <v>0</v>
      </c>
      <c r="AR264" s="142" t="s">
        <v>442</v>
      </c>
      <c r="AT264" s="142" t="s">
        <v>281</v>
      </c>
      <c r="AU264" s="142" t="s">
        <v>82</v>
      </c>
      <c r="AY264" s="16" t="s">
        <v>157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6" t="s">
        <v>80</v>
      </c>
      <c r="BK264" s="143">
        <f>ROUND(I264*H264,2)</f>
        <v>0</v>
      </c>
      <c r="BL264" s="16" t="s">
        <v>247</v>
      </c>
      <c r="BM264" s="142" t="s">
        <v>2193</v>
      </c>
    </row>
    <row r="265" spans="2:65" s="1" customFormat="1" ht="24.2" customHeight="1">
      <c r="B265" s="130"/>
      <c r="C265" s="131" t="s">
        <v>703</v>
      </c>
      <c r="D265" s="131" t="s">
        <v>161</v>
      </c>
      <c r="E265" s="132" t="s">
        <v>2194</v>
      </c>
      <c r="F265" s="133" t="s">
        <v>2195</v>
      </c>
      <c r="G265" s="134" t="s">
        <v>213</v>
      </c>
      <c r="H265" s="135">
        <v>0.23300000000000001</v>
      </c>
      <c r="I265" s="136"/>
      <c r="J265" s="137">
        <f>ROUND(I265*H265,2)</f>
        <v>0</v>
      </c>
      <c r="K265" s="133" t="s">
        <v>165</v>
      </c>
      <c r="L265" s="31"/>
      <c r="M265" s="138" t="s">
        <v>3</v>
      </c>
      <c r="N265" s="139" t="s">
        <v>43</v>
      </c>
      <c r="P265" s="140">
        <f>O265*H265</f>
        <v>0</v>
      </c>
      <c r="Q265" s="140">
        <v>0</v>
      </c>
      <c r="R265" s="140">
        <f>Q265*H265</f>
        <v>0</v>
      </c>
      <c r="S265" s="140">
        <v>0</v>
      </c>
      <c r="T265" s="141">
        <f>S265*H265</f>
        <v>0</v>
      </c>
      <c r="AR265" s="142" t="s">
        <v>247</v>
      </c>
      <c r="AT265" s="142" t="s">
        <v>161</v>
      </c>
      <c r="AU265" s="142" t="s">
        <v>82</v>
      </c>
      <c r="AY265" s="16" t="s">
        <v>157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6" t="s">
        <v>80</v>
      </c>
      <c r="BK265" s="143">
        <f>ROUND(I265*H265,2)</f>
        <v>0</v>
      </c>
      <c r="BL265" s="16" t="s">
        <v>247</v>
      </c>
      <c r="BM265" s="142" t="s">
        <v>2196</v>
      </c>
    </row>
    <row r="266" spans="2:65" s="1" customFormat="1" ht="11.25">
      <c r="B266" s="31"/>
      <c r="D266" s="144" t="s">
        <v>168</v>
      </c>
      <c r="F266" s="145" t="s">
        <v>2197</v>
      </c>
      <c r="I266" s="146"/>
      <c r="L266" s="31"/>
      <c r="M266" s="147"/>
      <c r="T266" s="52"/>
      <c r="AT266" s="16" t="s">
        <v>168</v>
      </c>
      <c r="AU266" s="16" t="s">
        <v>82</v>
      </c>
    </row>
    <row r="267" spans="2:65" s="11" customFormat="1" ht="25.9" customHeight="1">
      <c r="B267" s="118"/>
      <c r="D267" s="119" t="s">
        <v>71</v>
      </c>
      <c r="E267" s="120" t="s">
        <v>1544</v>
      </c>
      <c r="F267" s="120" t="s">
        <v>2198</v>
      </c>
      <c r="I267" s="121"/>
      <c r="J267" s="122">
        <f>BK267</f>
        <v>0</v>
      </c>
      <c r="L267" s="118"/>
      <c r="M267" s="123"/>
      <c r="P267" s="124">
        <f>SUM(P268:P283)</f>
        <v>0</v>
      </c>
      <c r="R267" s="124">
        <f>SUM(R268:R283)</f>
        <v>0</v>
      </c>
      <c r="T267" s="125">
        <f>SUM(T268:T283)</f>
        <v>0</v>
      </c>
      <c r="AR267" s="119" t="s">
        <v>166</v>
      </c>
      <c r="AT267" s="126" t="s">
        <v>71</v>
      </c>
      <c r="AU267" s="126" t="s">
        <v>72</v>
      </c>
      <c r="AY267" s="119" t="s">
        <v>157</v>
      </c>
      <c r="BK267" s="127">
        <f>SUM(BK268:BK283)</f>
        <v>0</v>
      </c>
    </row>
    <row r="268" spans="2:65" s="1" customFormat="1" ht="37.9" customHeight="1">
      <c r="B268" s="130"/>
      <c r="C268" s="131" t="s">
        <v>708</v>
      </c>
      <c r="D268" s="131" t="s">
        <v>161</v>
      </c>
      <c r="E268" s="132" t="s">
        <v>2199</v>
      </c>
      <c r="F268" s="133" t="s">
        <v>2200</v>
      </c>
      <c r="G268" s="134" t="s">
        <v>2201</v>
      </c>
      <c r="H268" s="135">
        <v>64</v>
      </c>
      <c r="I268" s="136"/>
      <c r="J268" s="137">
        <f>ROUND(I268*H268,2)</f>
        <v>0</v>
      </c>
      <c r="K268" s="133" t="s">
        <v>165</v>
      </c>
      <c r="L268" s="31"/>
      <c r="M268" s="138" t="s">
        <v>3</v>
      </c>
      <c r="N268" s="139" t="s">
        <v>43</v>
      </c>
      <c r="P268" s="140">
        <f>O268*H268</f>
        <v>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2202</v>
      </c>
      <c r="AT268" s="142" t="s">
        <v>161</v>
      </c>
      <c r="AU268" s="142" t="s">
        <v>80</v>
      </c>
      <c r="AY268" s="16" t="s">
        <v>157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6" t="s">
        <v>80</v>
      </c>
      <c r="BK268" s="143">
        <f>ROUND(I268*H268,2)</f>
        <v>0</v>
      </c>
      <c r="BL268" s="16" t="s">
        <v>2202</v>
      </c>
      <c r="BM268" s="142" t="s">
        <v>2203</v>
      </c>
    </row>
    <row r="269" spans="2:65" s="1" customFormat="1" ht="11.25">
      <c r="B269" s="31"/>
      <c r="D269" s="144" t="s">
        <v>168</v>
      </c>
      <c r="F269" s="145" t="s">
        <v>2204</v>
      </c>
      <c r="I269" s="146"/>
      <c r="L269" s="31"/>
      <c r="M269" s="147"/>
      <c r="T269" s="52"/>
      <c r="AT269" s="16" t="s">
        <v>168</v>
      </c>
      <c r="AU269" s="16" t="s">
        <v>80</v>
      </c>
    </row>
    <row r="270" spans="2:65" s="12" customFormat="1" ht="11.25">
      <c r="B270" s="148"/>
      <c r="D270" s="149" t="s">
        <v>170</v>
      </c>
      <c r="E270" s="150" t="s">
        <v>3</v>
      </c>
      <c r="F270" s="151" t="s">
        <v>2205</v>
      </c>
      <c r="H270" s="152">
        <v>64</v>
      </c>
      <c r="I270" s="153"/>
      <c r="L270" s="148"/>
      <c r="M270" s="154"/>
      <c r="T270" s="155"/>
      <c r="AT270" s="150" t="s">
        <v>170</v>
      </c>
      <c r="AU270" s="150" t="s">
        <v>80</v>
      </c>
      <c r="AV270" s="12" t="s">
        <v>82</v>
      </c>
      <c r="AW270" s="12" t="s">
        <v>32</v>
      </c>
      <c r="AX270" s="12" t="s">
        <v>72</v>
      </c>
      <c r="AY270" s="150" t="s">
        <v>157</v>
      </c>
    </row>
    <row r="271" spans="2:65" s="13" customFormat="1" ht="11.25">
      <c r="B271" s="156"/>
      <c r="D271" s="149" t="s">
        <v>170</v>
      </c>
      <c r="E271" s="157" t="s">
        <v>3</v>
      </c>
      <c r="F271" s="158" t="s">
        <v>182</v>
      </c>
      <c r="H271" s="159">
        <v>64</v>
      </c>
      <c r="I271" s="160"/>
      <c r="L271" s="156"/>
      <c r="M271" s="161"/>
      <c r="T271" s="162"/>
      <c r="AT271" s="157" t="s">
        <v>170</v>
      </c>
      <c r="AU271" s="157" t="s">
        <v>80</v>
      </c>
      <c r="AV271" s="13" t="s">
        <v>166</v>
      </c>
      <c r="AW271" s="13" t="s">
        <v>32</v>
      </c>
      <c r="AX271" s="13" t="s">
        <v>80</v>
      </c>
      <c r="AY271" s="157" t="s">
        <v>157</v>
      </c>
    </row>
    <row r="272" spans="2:65" s="1" customFormat="1" ht="37.9" customHeight="1">
      <c r="B272" s="130"/>
      <c r="C272" s="131" t="s">
        <v>715</v>
      </c>
      <c r="D272" s="131" t="s">
        <v>161</v>
      </c>
      <c r="E272" s="132" t="s">
        <v>2206</v>
      </c>
      <c r="F272" s="133" t="s">
        <v>2207</v>
      </c>
      <c r="G272" s="134" t="s">
        <v>2201</v>
      </c>
      <c r="H272" s="135">
        <v>32</v>
      </c>
      <c r="I272" s="136"/>
      <c r="J272" s="137">
        <f>ROUND(I272*H272,2)</f>
        <v>0</v>
      </c>
      <c r="K272" s="133" t="s">
        <v>165</v>
      </c>
      <c r="L272" s="31"/>
      <c r="M272" s="138" t="s">
        <v>3</v>
      </c>
      <c r="N272" s="139" t="s">
        <v>43</v>
      </c>
      <c r="P272" s="140">
        <f>O272*H272</f>
        <v>0</v>
      </c>
      <c r="Q272" s="140">
        <v>0</v>
      </c>
      <c r="R272" s="140">
        <f>Q272*H272</f>
        <v>0</v>
      </c>
      <c r="S272" s="140">
        <v>0</v>
      </c>
      <c r="T272" s="141">
        <f>S272*H272</f>
        <v>0</v>
      </c>
      <c r="AR272" s="142" t="s">
        <v>2202</v>
      </c>
      <c r="AT272" s="142" t="s">
        <v>161</v>
      </c>
      <c r="AU272" s="142" t="s">
        <v>80</v>
      </c>
      <c r="AY272" s="16" t="s">
        <v>157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6" t="s">
        <v>80</v>
      </c>
      <c r="BK272" s="143">
        <f>ROUND(I272*H272,2)</f>
        <v>0</v>
      </c>
      <c r="BL272" s="16" t="s">
        <v>2202</v>
      </c>
      <c r="BM272" s="142" t="s">
        <v>2208</v>
      </c>
    </row>
    <row r="273" spans="2:65" s="1" customFormat="1" ht="11.25">
      <c r="B273" s="31"/>
      <c r="D273" s="144" t="s">
        <v>168</v>
      </c>
      <c r="F273" s="145" t="s">
        <v>2209</v>
      </c>
      <c r="I273" s="146"/>
      <c r="L273" s="31"/>
      <c r="M273" s="147"/>
      <c r="T273" s="52"/>
      <c r="AT273" s="16" t="s">
        <v>168</v>
      </c>
      <c r="AU273" s="16" t="s">
        <v>80</v>
      </c>
    </row>
    <row r="274" spans="2:65" s="12" customFormat="1" ht="11.25">
      <c r="B274" s="148"/>
      <c r="D274" s="149" t="s">
        <v>170</v>
      </c>
      <c r="E274" s="150" t="s">
        <v>3</v>
      </c>
      <c r="F274" s="151" t="s">
        <v>2210</v>
      </c>
      <c r="H274" s="152">
        <v>32</v>
      </c>
      <c r="I274" s="153"/>
      <c r="L274" s="148"/>
      <c r="M274" s="154"/>
      <c r="T274" s="155"/>
      <c r="AT274" s="150" t="s">
        <v>170</v>
      </c>
      <c r="AU274" s="150" t="s">
        <v>80</v>
      </c>
      <c r="AV274" s="12" t="s">
        <v>82</v>
      </c>
      <c r="AW274" s="12" t="s">
        <v>32</v>
      </c>
      <c r="AX274" s="12" t="s">
        <v>72</v>
      </c>
      <c r="AY274" s="150" t="s">
        <v>157</v>
      </c>
    </row>
    <row r="275" spans="2:65" s="13" customFormat="1" ht="11.25">
      <c r="B275" s="156"/>
      <c r="D275" s="149" t="s">
        <v>170</v>
      </c>
      <c r="E275" s="157" t="s">
        <v>3</v>
      </c>
      <c r="F275" s="158" t="s">
        <v>182</v>
      </c>
      <c r="H275" s="159">
        <v>32</v>
      </c>
      <c r="I275" s="160"/>
      <c r="L275" s="156"/>
      <c r="M275" s="161"/>
      <c r="T275" s="162"/>
      <c r="AT275" s="157" t="s">
        <v>170</v>
      </c>
      <c r="AU275" s="157" t="s">
        <v>80</v>
      </c>
      <c r="AV275" s="13" t="s">
        <v>166</v>
      </c>
      <c r="AW275" s="13" t="s">
        <v>32</v>
      </c>
      <c r="AX275" s="13" t="s">
        <v>80</v>
      </c>
      <c r="AY275" s="157" t="s">
        <v>157</v>
      </c>
    </row>
    <row r="276" spans="2:65" s="1" customFormat="1" ht="55.5" customHeight="1">
      <c r="B276" s="130"/>
      <c r="C276" s="131" t="s">
        <v>721</v>
      </c>
      <c r="D276" s="131" t="s">
        <v>161</v>
      </c>
      <c r="E276" s="132" t="s">
        <v>2211</v>
      </c>
      <c r="F276" s="133" t="s">
        <v>2212</v>
      </c>
      <c r="G276" s="134" t="s">
        <v>2201</v>
      </c>
      <c r="H276" s="135">
        <v>224</v>
      </c>
      <c r="I276" s="136"/>
      <c r="J276" s="137">
        <f>ROUND(I276*H276,2)</f>
        <v>0</v>
      </c>
      <c r="K276" s="133" t="s">
        <v>165</v>
      </c>
      <c r="L276" s="31"/>
      <c r="M276" s="138" t="s">
        <v>3</v>
      </c>
      <c r="N276" s="139" t="s">
        <v>43</v>
      </c>
      <c r="P276" s="140">
        <f>O276*H276</f>
        <v>0</v>
      </c>
      <c r="Q276" s="140">
        <v>0</v>
      </c>
      <c r="R276" s="140">
        <f>Q276*H276</f>
        <v>0</v>
      </c>
      <c r="S276" s="140">
        <v>0</v>
      </c>
      <c r="T276" s="141">
        <f>S276*H276</f>
        <v>0</v>
      </c>
      <c r="AR276" s="142" t="s">
        <v>2202</v>
      </c>
      <c r="AT276" s="142" t="s">
        <v>161</v>
      </c>
      <c r="AU276" s="142" t="s">
        <v>80</v>
      </c>
      <c r="AY276" s="16" t="s">
        <v>157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80</v>
      </c>
      <c r="BK276" s="143">
        <f>ROUND(I276*H276,2)</f>
        <v>0</v>
      </c>
      <c r="BL276" s="16" t="s">
        <v>2202</v>
      </c>
      <c r="BM276" s="142" t="s">
        <v>2213</v>
      </c>
    </row>
    <row r="277" spans="2:65" s="1" customFormat="1" ht="11.25">
      <c r="B277" s="31"/>
      <c r="D277" s="144" t="s">
        <v>168</v>
      </c>
      <c r="F277" s="145" t="s">
        <v>2214</v>
      </c>
      <c r="I277" s="146"/>
      <c r="L277" s="31"/>
      <c r="M277" s="147"/>
      <c r="T277" s="52"/>
      <c r="AT277" s="16" t="s">
        <v>168</v>
      </c>
      <c r="AU277" s="16" t="s">
        <v>80</v>
      </c>
    </row>
    <row r="278" spans="2:65" s="12" customFormat="1" ht="11.25">
      <c r="B278" s="148"/>
      <c r="D278" s="149" t="s">
        <v>170</v>
      </c>
      <c r="E278" s="150" t="s">
        <v>3</v>
      </c>
      <c r="F278" s="151" t="s">
        <v>2215</v>
      </c>
      <c r="H278" s="152">
        <v>224</v>
      </c>
      <c r="I278" s="153"/>
      <c r="L278" s="148"/>
      <c r="M278" s="154"/>
      <c r="T278" s="155"/>
      <c r="AT278" s="150" t="s">
        <v>170</v>
      </c>
      <c r="AU278" s="150" t="s">
        <v>80</v>
      </c>
      <c r="AV278" s="12" t="s">
        <v>82</v>
      </c>
      <c r="AW278" s="12" t="s">
        <v>32</v>
      </c>
      <c r="AX278" s="12" t="s">
        <v>72</v>
      </c>
      <c r="AY278" s="150" t="s">
        <v>157</v>
      </c>
    </row>
    <row r="279" spans="2:65" s="13" customFormat="1" ht="11.25">
      <c r="B279" s="156"/>
      <c r="D279" s="149" t="s">
        <v>170</v>
      </c>
      <c r="E279" s="157" t="s">
        <v>3</v>
      </c>
      <c r="F279" s="158" t="s">
        <v>182</v>
      </c>
      <c r="H279" s="159">
        <v>224</v>
      </c>
      <c r="I279" s="160"/>
      <c r="L279" s="156"/>
      <c r="M279" s="161"/>
      <c r="T279" s="162"/>
      <c r="AT279" s="157" t="s">
        <v>170</v>
      </c>
      <c r="AU279" s="157" t="s">
        <v>80</v>
      </c>
      <c r="AV279" s="13" t="s">
        <v>166</v>
      </c>
      <c r="AW279" s="13" t="s">
        <v>32</v>
      </c>
      <c r="AX279" s="13" t="s">
        <v>80</v>
      </c>
      <c r="AY279" s="157" t="s">
        <v>157</v>
      </c>
    </row>
    <row r="280" spans="2:65" s="1" customFormat="1" ht="44.25" customHeight="1">
      <c r="B280" s="130"/>
      <c r="C280" s="131" t="s">
        <v>726</v>
      </c>
      <c r="D280" s="131" t="s">
        <v>161</v>
      </c>
      <c r="E280" s="132" t="s">
        <v>2216</v>
      </c>
      <c r="F280" s="133" t="s">
        <v>2217</v>
      </c>
      <c r="G280" s="134" t="s">
        <v>2201</v>
      </c>
      <c r="H280" s="135">
        <v>64</v>
      </c>
      <c r="I280" s="136"/>
      <c r="J280" s="137">
        <f>ROUND(I280*H280,2)</f>
        <v>0</v>
      </c>
      <c r="K280" s="133" t="s">
        <v>165</v>
      </c>
      <c r="L280" s="31"/>
      <c r="M280" s="138" t="s">
        <v>3</v>
      </c>
      <c r="N280" s="139" t="s">
        <v>43</v>
      </c>
      <c r="P280" s="140">
        <f>O280*H280</f>
        <v>0</v>
      </c>
      <c r="Q280" s="140">
        <v>0</v>
      </c>
      <c r="R280" s="140">
        <f>Q280*H280</f>
        <v>0</v>
      </c>
      <c r="S280" s="140">
        <v>0</v>
      </c>
      <c r="T280" s="141">
        <f>S280*H280</f>
        <v>0</v>
      </c>
      <c r="AR280" s="142" t="s">
        <v>2202</v>
      </c>
      <c r="AT280" s="142" t="s">
        <v>161</v>
      </c>
      <c r="AU280" s="142" t="s">
        <v>80</v>
      </c>
      <c r="AY280" s="16" t="s">
        <v>157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6" t="s">
        <v>80</v>
      </c>
      <c r="BK280" s="143">
        <f>ROUND(I280*H280,2)</f>
        <v>0</v>
      </c>
      <c r="BL280" s="16" t="s">
        <v>2202</v>
      </c>
      <c r="BM280" s="142" t="s">
        <v>2218</v>
      </c>
    </row>
    <row r="281" spans="2:65" s="1" customFormat="1" ht="11.25">
      <c r="B281" s="31"/>
      <c r="D281" s="144" t="s">
        <v>168</v>
      </c>
      <c r="F281" s="145" t="s">
        <v>2219</v>
      </c>
      <c r="I281" s="146"/>
      <c r="L281" s="31"/>
      <c r="M281" s="147"/>
      <c r="T281" s="52"/>
      <c r="AT281" s="16" t="s">
        <v>168</v>
      </c>
      <c r="AU281" s="16" t="s">
        <v>80</v>
      </c>
    </row>
    <row r="282" spans="2:65" s="12" customFormat="1" ht="11.25">
      <c r="B282" s="148"/>
      <c r="D282" s="149" t="s">
        <v>170</v>
      </c>
      <c r="E282" s="150" t="s">
        <v>3</v>
      </c>
      <c r="F282" s="151" t="s">
        <v>2220</v>
      </c>
      <c r="H282" s="152">
        <v>64</v>
      </c>
      <c r="I282" s="153"/>
      <c r="L282" s="148"/>
      <c r="M282" s="154"/>
      <c r="T282" s="155"/>
      <c r="AT282" s="150" t="s">
        <v>170</v>
      </c>
      <c r="AU282" s="150" t="s">
        <v>80</v>
      </c>
      <c r="AV282" s="12" t="s">
        <v>82</v>
      </c>
      <c r="AW282" s="12" t="s">
        <v>32</v>
      </c>
      <c r="AX282" s="12" t="s">
        <v>72</v>
      </c>
      <c r="AY282" s="150" t="s">
        <v>157</v>
      </c>
    </row>
    <row r="283" spans="2:65" s="13" customFormat="1" ht="11.25">
      <c r="B283" s="156"/>
      <c r="D283" s="149" t="s">
        <v>170</v>
      </c>
      <c r="E283" s="157" t="s">
        <v>3</v>
      </c>
      <c r="F283" s="158" t="s">
        <v>182</v>
      </c>
      <c r="H283" s="159">
        <v>64</v>
      </c>
      <c r="I283" s="160"/>
      <c r="L283" s="156"/>
      <c r="M283" s="185"/>
      <c r="N283" s="186"/>
      <c r="O283" s="186"/>
      <c r="P283" s="186"/>
      <c r="Q283" s="186"/>
      <c r="R283" s="186"/>
      <c r="S283" s="186"/>
      <c r="T283" s="187"/>
      <c r="AT283" s="157" t="s">
        <v>170</v>
      </c>
      <c r="AU283" s="157" t="s">
        <v>80</v>
      </c>
      <c r="AV283" s="13" t="s">
        <v>166</v>
      </c>
      <c r="AW283" s="13" t="s">
        <v>32</v>
      </c>
      <c r="AX283" s="13" t="s">
        <v>80</v>
      </c>
      <c r="AY283" s="157" t="s">
        <v>157</v>
      </c>
    </row>
    <row r="284" spans="2:65" s="1" customFormat="1" ht="6.95" customHeight="1">
      <c r="B284" s="40"/>
      <c r="C284" s="41"/>
      <c r="D284" s="41"/>
      <c r="E284" s="41"/>
      <c r="F284" s="41"/>
      <c r="G284" s="41"/>
      <c r="H284" s="41"/>
      <c r="I284" s="41"/>
      <c r="J284" s="41"/>
      <c r="K284" s="41"/>
      <c r="L284" s="31"/>
    </row>
  </sheetData>
  <autoFilter ref="C93:K283" xr:uid="{00000000-0009-0000-0000-00000E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98" r:id="rId1" xr:uid="{00000000-0004-0000-0E00-000000000000}"/>
    <hyperlink ref="F101" r:id="rId2" xr:uid="{00000000-0004-0000-0E00-000001000000}"/>
    <hyperlink ref="F105" r:id="rId3" xr:uid="{00000000-0004-0000-0E00-000002000000}"/>
    <hyperlink ref="F111" r:id="rId4" xr:uid="{00000000-0004-0000-0E00-000003000000}"/>
    <hyperlink ref="F116" r:id="rId5" xr:uid="{00000000-0004-0000-0E00-000004000000}"/>
    <hyperlink ref="F121" r:id="rId6" xr:uid="{00000000-0004-0000-0E00-000005000000}"/>
    <hyperlink ref="F124" r:id="rId7" xr:uid="{00000000-0004-0000-0E00-000006000000}"/>
    <hyperlink ref="F127" r:id="rId8" xr:uid="{00000000-0004-0000-0E00-000007000000}"/>
    <hyperlink ref="F131" r:id="rId9" xr:uid="{00000000-0004-0000-0E00-000008000000}"/>
    <hyperlink ref="F135" r:id="rId10" xr:uid="{00000000-0004-0000-0E00-000009000000}"/>
    <hyperlink ref="F138" r:id="rId11" xr:uid="{00000000-0004-0000-0E00-00000A000000}"/>
    <hyperlink ref="F141" r:id="rId12" xr:uid="{00000000-0004-0000-0E00-00000B000000}"/>
    <hyperlink ref="F145" r:id="rId13" xr:uid="{00000000-0004-0000-0E00-00000C000000}"/>
    <hyperlink ref="F149" r:id="rId14" xr:uid="{00000000-0004-0000-0E00-00000D000000}"/>
    <hyperlink ref="F153" r:id="rId15" xr:uid="{00000000-0004-0000-0E00-00000E000000}"/>
    <hyperlink ref="F156" r:id="rId16" xr:uid="{00000000-0004-0000-0E00-00000F000000}"/>
    <hyperlink ref="F160" r:id="rId17" xr:uid="{00000000-0004-0000-0E00-000010000000}"/>
    <hyperlink ref="F162" r:id="rId18" xr:uid="{00000000-0004-0000-0E00-000011000000}"/>
    <hyperlink ref="F164" r:id="rId19" xr:uid="{00000000-0004-0000-0E00-000012000000}"/>
    <hyperlink ref="F166" r:id="rId20" xr:uid="{00000000-0004-0000-0E00-000013000000}"/>
    <hyperlink ref="F168" r:id="rId21" xr:uid="{00000000-0004-0000-0E00-000014000000}"/>
    <hyperlink ref="F170" r:id="rId22" xr:uid="{00000000-0004-0000-0E00-000015000000}"/>
    <hyperlink ref="F173" r:id="rId23" xr:uid="{00000000-0004-0000-0E00-000016000000}"/>
    <hyperlink ref="F175" r:id="rId24" xr:uid="{00000000-0004-0000-0E00-000017000000}"/>
    <hyperlink ref="F177" r:id="rId25" xr:uid="{00000000-0004-0000-0E00-000018000000}"/>
    <hyperlink ref="F180" r:id="rId26" xr:uid="{00000000-0004-0000-0E00-000019000000}"/>
    <hyperlink ref="F182" r:id="rId27" xr:uid="{00000000-0004-0000-0E00-00001A000000}"/>
    <hyperlink ref="F184" r:id="rId28" xr:uid="{00000000-0004-0000-0E00-00001B000000}"/>
    <hyperlink ref="F186" r:id="rId29" xr:uid="{00000000-0004-0000-0E00-00001C000000}"/>
    <hyperlink ref="F188" r:id="rId30" xr:uid="{00000000-0004-0000-0E00-00001D000000}"/>
    <hyperlink ref="F190" r:id="rId31" xr:uid="{00000000-0004-0000-0E00-00001E000000}"/>
    <hyperlink ref="F192" r:id="rId32" xr:uid="{00000000-0004-0000-0E00-00001F000000}"/>
    <hyperlink ref="F194" r:id="rId33" xr:uid="{00000000-0004-0000-0E00-000020000000}"/>
    <hyperlink ref="F196" r:id="rId34" xr:uid="{00000000-0004-0000-0E00-000021000000}"/>
    <hyperlink ref="F198" r:id="rId35" xr:uid="{00000000-0004-0000-0E00-000022000000}"/>
    <hyperlink ref="F201" r:id="rId36" xr:uid="{00000000-0004-0000-0E00-000023000000}"/>
    <hyperlink ref="F203" r:id="rId37" xr:uid="{00000000-0004-0000-0E00-000024000000}"/>
    <hyperlink ref="F206" r:id="rId38" xr:uid="{00000000-0004-0000-0E00-000025000000}"/>
    <hyperlink ref="F208" r:id="rId39" xr:uid="{00000000-0004-0000-0E00-000026000000}"/>
    <hyperlink ref="F210" r:id="rId40" xr:uid="{00000000-0004-0000-0E00-000027000000}"/>
    <hyperlink ref="F213" r:id="rId41" xr:uid="{00000000-0004-0000-0E00-000028000000}"/>
    <hyperlink ref="F215" r:id="rId42" xr:uid="{00000000-0004-0000-0E00-000029000000}"/>
    <hyperlink ref="F218" r:id="rId43" xr:uid="{00000000-0004-0000-0E00-00002A000000}"/>
    <hyperlink ref="F220" r:id="rId44" xr:uid="{00000000-0004-0000-0E00-00002B000000}"/>
    <hyperlink ref="F222" r:id="rId45" xr:uid="{00000000-0004-0000-0E00-00002C000000}"/>
    <hyperlink ref="F224" r:id="rId46" xr:uid="{00000000-0004-0000-0E00-00002D000000}"/>
    <hyperlink ref="F226" r:id="rId47" xr:uid="{00000000-0004-0000-0E00-00002E000000}"/>
    <hyperlink ref="F229" r:id="rId48" xr:uid="{00000000-0004-0000-0E00-00002F000000}"/>
    <hyperlink ref="F231" r:id="rId49" xr:uid="{00000000-0004-0000-0E00-000030000000}"/>
    <hyperlink ref="F233" r:id="rId50" xr:uid="{00000000-0004-0000-0E00-000031000000}"/>
    <hyperlink ref="F235" r:id="rId51" xr:uid="{00000000-0004-0000-0E00-000032000000}"/>
    <hyperlink ref="F237" r:id="rId52" xr:uid="{00000000-0004-0000-0E00-000033000000}"/>
    <hyperlink ref="F240" r:id="rId53" xr:uid="{00000000-0004-0000-0E00-000034000000}"/>
    <hyperlink ref="F243" r:id="rId54" xr:uid="{00000000-0004-0000-0E00-000035000000}"/>
    <hyperlink ref="F246" r:id="rId55" xr:uid="{00000000-0004-0000-0E00-000036000000}"/>
    <hyperlink ref="F249" r:id="rId56" xr:uid="{00000000-0004-0000-0E00-000037000000}"/>
    <hyperlink ref="F252" r:id="rId57" xr:uid="{00000000-0004-0000-0E00-000038000000}"/>
    <hyperlink ref="F255" r:id="rId58" xr:uid="{00000000-0004-0000-0E00-000039000000}"/>
    <hyperlink ref="F258" r:id="rId59" xr:uid="{00000000-0004-0000-0E00-00003A000000}"/>
    <hyperlink ref="F260" r:id="rId60" xr:uid="{00000000-0004-0000-0E00-00003B000000}"/>
    <hyperlink ref="F263" r:id="rId61" xr:uid="{00000000-0004-0000-0E00-00003C000000}"/>
    <hyperlink ref="F266" r:id="rId62" xr:uid="{00000000-0004-0000-0E00-00003D000000}"/>
    <hyperlink ref="F269" r:id="rId63" xr:uid="{00000000-0004-0000-0E00-00003E000000}"/>
    <hyperlink ref="F273" r:id="rId64" xr:uid="{00000000-0004-0000-0E00-00003F000000}"/>
    <hyperlink ref="F277" r:id="rId65" xr:uid="{00000000-0004-0000-0E00-000040000000}"/>
    <hyperlink ref="F281" r:id="rId66" xr:uid="{00000000-0004-0000-0E00-00004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1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128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s="1" customFormat="1" ht="12" customHeight="1">
      <c r="B8" s="31"/>
      <c r="D8" s="26" t="s">
        <v>130</v>
      </c>
      <c r="L8" s="31"/>
    </row>
    <row r="9" spans="2:46" s="1" customFormat="1" ht="16.5" customHeight="1">
      <c r="B9" s="31"/>
      <c r="E9" s="278" t="s">
        <v>2221</v>
      </c>
      <c r="F9" s="317"/>
      <c r="G9" s="317"/>
      <c r="H9" s="31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15. 5. 2024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8" t="str">
        <f>'Rekapitulace stavby'!E14</f>
        <v>Vyplň údaj</v>
      </c>
      <c r="F18" s="284"/>
      <c r="G18" s="284"/>
      <c r="H18" s="28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26" t="s">
        <v>28</v>
      </c>
      <c r="J24" s="24" t="s">
        <v>3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47.25" customHeight="1">
      <c r="B27" s="90"/>
      <c r="E27" s="289" t="s">
        <v>37</v>
      </c>
      <c r="F27" s="289"/>
      <c r="G27" s="289"/>
      <c r="H27" s="289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38</v>
      </c>
      <c r="J30" s="62">
        <f>ROUND(J84,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1" t="s">
        <v>42</v>
      </c>
      <c r="E33" s="26" t="s">
        <v>43</v>
      </c>
      <c r="F33" s="82">
        <f>ROUND((SUM(BE84:BE113)),  2)</f>
        <v>0</v>
      </c>
      <c r="I33" s="92">
        <v>0.21</v>
      </c>
      <c r="J33" s="82">
        <f>ROUND(((SUM(BE84:BE113))*I33),  2)</f>
        <v>0</v>
      </c>
      <c r="L33" s="31"/>
    </row>
    <row r="34" spans="2:12" s="1" customFormat="1" ht="14.45" customHeight="1">
      <c r="B34" s="31"/>
      <c r="E34" s="26" t="s">
        <v>44</v>
      </c>
      <c r="F34" s="82">
        <f>ROUND((SUM(BF84:BF113)),  2)</f>
        <v>0</v>
      </c>
      <c r="I34" s="92">
        <v>0.12</v>
      </c>
      <c r="J34" s="82">
        <f>ROUND(((SUM(BF84:BF113))*I34),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82">
        <f>ROUND((SUM(BG84:BG113)),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82">
        <f>ROUND((SUM(BH84:BH113)),  2)</f>
        <v>0</v>
      </c>
      <c r="I36" s="92">
        <v>0.12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ROUND((SUM(BI84:BI113)),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3"/>
      <c r="F39" s="53"/>
      <c r="G39" s="95" t="s">
        <v>49</v>
      </c>
      <c r="H39" s="96" t="s">
        <v>50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132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15" t="str">
        <f>E7</f>
        <v>Rekonstrukce venkovního bazénu</v>
      </c>
      <c r="F48" s="316"/>
      <c r="G48" s="316"/>
      <c r="H48" s="316"/>
      <c r="L48" s="31"/>
    </row>
    <row r="49" spans="2:47" s="1" customFormat="1" ht="12" customHeight="1">
      <c r="B49" s="31"/>
      <c r="C49" s="26" t="s">
        <v>130</v>
      </c>
      <c r="L49" s="31"/>
    </row>
    <row r="50" spans="2:47" s="1" customFormat="1" ht="16.5" customHeight="1">
      <c r="B50" s="31"/>
      <c r="E50" s="278" t="str">
        <f>E9</f>
        <v>10 - VRN</v>
      </c>
      <c r="F50" s="317"/>
      <c r="G50" s="317"/>
      <c r="H50" s="317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Nový Jičín</v>
      </c>
      <c r="I52" s="26" t="s">
        <v>23</v>
      </c>
      <c r="J52" s="48" t="str">
        <f>IF(J12="","",J12)</f>
        <v>15. 5. 2024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26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>MP Pro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133</v>
      </c>
      <c r="D57" s="93"/>
      <c r="E57" s="93"/>
      <c r="F57" s="93"/>
      <c r="G57" s="93"/>
      <c r="H57" s="93"/>
      <c r="I57" s="93"/>
      <c r="J57" s="100" t="s">
        <v>134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70</v>
      </c>
      <c r="J59" s="62">
        <f>J84</f>
        <v>0</v>
      </c>
      <c r="L59" s="31"/>
      <c r="AU59" s="16" t="s">
        <v>135</v>
      </c>
    </row>
    <row r="60" spans="2:47" s="8" customFormat="1" ht="24.95" customHeight="1">
      <c r="B60" s="102"/>
      <c r="D60" s="103" t="s">
        <v>2222</v>
      </c>
      <c r="E60" s="104"/>
      <c r="F60" s="104"/>
      <c r="G60" s="104"/>
      <c r="H60" s="104"/>
      <c r="I60" s="104"/>
      <c r="J60" s="105">
        <f>J85</f>
        <v>0</v>
      </c>
      <c r="L60" s="102"/>
    </row>
    <row r="61" spans="2:47" s="9" customFormat="1" ht="19.899999999999999" customHeight="1">
      <c r="B61" s="106"/>
      <c r="D61" s="107" t="s">
        <v>2223</v>
      </c>
      <c r="E61" s="108"/>
      <c r="F61" s="108"/>
      <c r="G61" s="108"/>
      <c r="H61" s="108"/>
      <c r="I61" s="108"/>
      <c r="J61" s="109">
        <f>J86</f>
        <v>0</v>
      </c>
      <c r="L61" s="106"/>
    </row>
    <row r="62" spans="2:47" s="9" customFormat="1" ht="19.899999999999999" customHeight="1">
      <c r="B62" s="106"/>
      <c r="D62" s="107" t="s">
        <v>2224</v>
      </c>
      <c r="E62" s="108"/>
      <c r="F62" s="108"/>
      <c r="G62" s="108"/>
      <c r="H62" s="108"/>
      <c r="I62" s="108"/>
      <c r="J62" s="109">
        <f>J99</f>
        <v>0</v>
      </c>
      <c r="L62" s="106"/>
    </row>
    <row r="63" spans="2:47" s="9" customFormat="1" ht="19.899999999999999" customHeight="1">
      <c r="B63" s="106"/>
      <c r="D63" s="107" t="s">
        <v>2225</v>
      </c>
      <c r="E63" s="108"/>
      <c r="F63" s="108"/>
      <c r="G63" s="108"/>
      <c r="H63" s="108"/>
      <c r="I63" s="108"/>
      <c r="J63" s="109">
        <f>J106</f>
        <v>0</v>
      </c>
      <c r="L63" s="106"/>
    </row>
    <row r="64" spans="2:47" s="9" customFormat="1" ht="19.899999999999999" customHeight="1">
      <c r="B64" s="106"/>
      <c r="D64" s="107" t="s">
        <v>2226</v>
      </c>
      <c r="E64" s="108"/>
      <c r="F64" s="108"/>
      <c r="G64" s="108"/>
      <c r="H64" s="108"/>
      <c r="I64" s="108"/>
      <c r="J64" s="109">
        <f>J110</f>
        <v>0</v>
      </c>
      <c r="L64" s="106"/>
    </row>
    <row r="65" spans="2:12" s="1" customFormat="1" ht="21.75" customHeight="1">
      <c r="B65" s="31"/>
      <c r="L65" s="31"/>
    </row>
    <row r="66" spans="2:12" s="1" customFormat="1" ht="6.95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4.95" customHeight="1">
      <c r="B71" s="31"/>
      <c r="C71" s="20" t="s">
        <v>142</v>
      </c>
      <c r="L71" s="31"/>
    </row>
    <row r="72" spans="2:12" s="1" customFormat="1" ht="6.95" customHeight="1">
      <c r="B72" s="31"/>
      <c r="L72" s="31"/>
    </row>
    <row r="73" spans="2:12" s="1" customFormat="1" ht="12" customHeight="1">
      <c r="B73" s="31"/>
      <c r="C73" s="26" t="s">
        <v>17</v>
      </c>
      <c r="L73" s="31"/>
    </row>
    <row r="74" spans="2:12" s="1" customFormat="1" ht="16.5" customHeight="1">
      <c r="B74" s="31"/>
      <c r="E74" s="315" t="str">
        <f>E7</f>
        <v>Rekonstrukce venkovního bazénu</v>
      </c>
      <c r="F74" s="316"/>
      <c r="G74" s="316"/>
      <c r="H74" s="316"/>
      <c r="L74" s="31"/>
    </row>
    <row r="75" spans="2:12" s="1" customFormat="1" ht="12" customHeight="1">
      <c r="B75" s="31"/>
      <c r="C75" s="26" t="s">
        <v>130</v>
      </c>
      <c r="L75" s="31"/>
    </row>
    <row r="76" spans="2:12" s="1" customFormat="1" ht="16.5" customHeight="1">
      <c r="B76" s="31"/>
      <c r="E76" s="278" t="str">
        <f>E9</f>
        <v>10 - VRN</v>
      </c>
      <c r="F76" s="317"/>
      <c r="G76" s="317"/>
      <c r="H76" s="317"/>
      <c r="L76" s="31"/>
    </row>
    <row r="77" spans="2:12" s="1" customFormat="1" ht="6.95" customHeight="1">
      <c r="B77" s="31"/>
      <c r="L77" s="31"/>
    </row>
    <row r="78" spans="2:12" s="1" customFormat="1" ht="12" customHeight="1">
      <c r="B78" s="31"/>
      <c r="C78" s="26" t="s">
        <v>21</v>
      </c>
      <c r="F78" s="24" t="str">
        <f>F12</f>
        <v>Nový Jičín</v>
      </c>
      <c r="I78" s="26" t="s">
        <v>23</v>
      </c>
      <c r="J78" s="48" t="str">
        <f>IF(J12="","",J12)</f>
        <v>15. 5. 2024</v>
      </c>
      <c r="L78" s="31"/>
    </row>
    <row r="79" spans="2:12" s="1" customFormat="1" ht="6.95" customHeight="1">
      <c r="B79" s="31"/>
      <c r="L79" s="31"/>
    </row>
    <row r="80" spans="2:12" s="1" customFormat="1" ht="15.2" customHeight="1">
      <c r="B80" s="31"/>
      <c r="C80" s="26" t="s">
        <v>25</v>
      </c>
      <c r="F80" s="24" t="str">
        <f>E15</f>
        <v xml:space="preserve"> </v>
      </c>
      <c r="I80" s="26" t="s">
        <v>31</v>
      </c>
      <c r="J80" s="29" t="str">
        <f>E21</f>
        <v xml:space="preserve"> </v>
      </c>
      <c r="L80" s="31"/>
    </row>
    <row r="81" spans="2:65" s="1" customFormat="1" ht="15.2" customHeight="1">
      <c r="B81" s="31"/>
      <c r="C81" s="26" t="s">
        <v>29</v>
      </c>
      <c r="F81" s="24" t="str">
        <f>IF(E18="","",E18)</f>
        <v>Vyplň údaj</v>
      </c>
      <c r="I81" s="26" t="s">
        <v>33</v>
      </c>
      <c r="J81" s="29" t="str">
        <f>E24</f>
        <v>MP Pro s.r.o.</v>
      </c>
      <c r="L81" s="31"/>
    </row>
    <row r="82" spans="2:65" s="1" customFormat="1" ht="10.35" customHeight="1">
      <c r="B82" s="31"/>
      <c r="L82" s="31"/>
    </row>
    <row r="83" spans="2:65" s="10" customFormat="1" ht="29.25" customHeight="1">
      <c r="B83" s="110"/>
      <c r="C83" s="111" t="s">
        <v>143</v>
      </c>
      <c r="D83" s="112" t="s">
        <v>57</v>
      </c>
      <c r="E83" s="112" t="s">
        <v>53</v>
      </c>
      <c r="F83" s="112" t="s">
        <v>54</v>
      </c>
      <c r="G83" s="112" t="s">
        <v>144</v>
      </c>
      <c r="H83" s="112" t="s">
        <v>145</v>
      </c>
      <c r="I83" s="112" t="s">
        <v>146</v>
      </c>
      <c r="J83" s="112" t="s">
        <v>134</v>
      </c>
      <c r="K83" s="113" t="s">
        <v>147</v>
      </c>
      <c r="L83" s="110"/>
      <c r="M83" s="55" t="s">
        <v>3</v>
      </c>
      <c r="N83" s="56" t="s">
        <v>42</v>
      </c>
      <c r="O83" s="56" t="s">
        <v>148</v>
      </c>
      <c r="P83" s="56" t="s">
        <v>149</v>
      </c>
      <c r="Q83" s="56" t="s">
        <v>150</v>
      </c>
      <c r="R83" s="56" t="s">
        <v>151</v>
      </c>
      <c r="S83" s="56" t="s">
        <v>152</v>
      </c>
      <c r="T83" s="57" t="s">
        <v>153</v>
      </c>
    </row>
    <row r="84" spans="2:65" s="1" customFormat="1" ht="22.9" customHeight="1">
      <c r="B84" s="31"/>
      <c r="C84" s="60" t="s">
        <v>154</v>
      </c>
      <c r="J84" s="114">
        <f>BK84</f>
        <v>0</v>
      </c>
      <c r="L84" s="31"/>
      <c r="M84" s="58"/>
      <c r="N84" s="49"/>
      <c r="O84" s="49"/>
      <c r="P84" s="115">
        <f>P85</f>
        <v>0</v>
      </c>
      <c r="Q84" s="49"/>
      <c r="R84" s="115">
        <f>R85</f>
        <v>0</v>
      </c>
      <c r="S84" s="49"/>
      <c r="T84" s="116">
        <f>T85</f>
        <v>0</v>
      </c>
      <c r="AT84" s="16" t="s">
        <v>71</v>
      </c>
      <c r="AU84" s="16" t="s">
        <v>135</v>
      </c>
      <c r="BK84" s="117">
        <f>BK85</f>
        <v>0</v>
      </c>
    </row>
    <row r="85" spans="2:65" s="11" customFormat="1" ht="25.9" customHeight="1">
      <c r="B85" s="118"/>
      <c r="D85" s="119" t="s">
        <v>71</v>
      </c>
      <c r="E85" s="120" t="s">
        <v>127</v>
      </c>
      <c r="F85" s="120" t="s">
        <v>2227</v>
      </c>
      <c r="I85" s="121"/>
      <c r="J85" s="122">
        <f>BK85</f>
        <v>0</v>
      </c>
      <c r="L85" s="118"/>
      <c r="M85" s="123"/>
      <c r="P85" s="124">
        <f>P86+P99+P106+P110</f>
        <v>0</v>
      </c>
      <c r="R85" s="124">
        <f>R86+R99+R106+R110</f>
        <v>0</v>
      </c>
      <c r="T85" s="125">
        <f>T86+T99+T106+T110</f>
        <v>0</v>
      </c>
      <c r="AR85" s="119" t="s">
        <v>160</v>
      </c>
      <c r="AT85" s="126" t="s">
        <v>71</v>
      </c>
      <c r="AU85" s="126" t="s">
        <v>72</v>
      </c>
      <c r="AY85" s="119" t="s">
        <v>157</v>
      </c>
      <c r="BK85" s="127">
        <f>BK86+BK99+BK106+BK110</f>
        <v>0</v>
      </c>
    </row>
    <row r="86" spans="2:65" s="11" customFormat="1" ht="22.9" customHeight="1">
      <c r="B86" s="118"/>
      <c r="D86" s="119" t="s">
        <v>71</v>
      </c>
      <c r="E86" s="128" t="s">
        <v>2228</v>
      </c>
      <c r="F86" s="128" t="s">
        <v>2229</v>
      </c>
      <c r="I86" s="121"/>
      <c r="J86" s="129">
        <f>BK86</f>
        <v>0</v>
      </c>
      <c r="L86" s="118"/>
      <c r="M86" s="123"/>
      <c r="P86" s="124">
        <f>SUM(P87:P98)</f>
        <v>0</v>
      </c>
      <c r="R86" s="124">
        <f>SUM(R87:R98)</f>
        <v>0</v>
      </c>
      <c r="T86" s="125">
        <f>SUM(T87:T98)</f>
        <v>0</v>
      </c>
      <c r="AR86" s="119" t="s">
        <v>160</v>
      </c>
      <c r="AT86" s="126" t="s">
        <v>71</v>
      </c>
      <c r="AU86" s="126" t="s">
        <v>80</v>
      </c>
      <c r="AY86" s="119" t="s">
        <v>157</v>
      </c>
      <c r="BK86" s="127">
        <f>SUM(BK87:BK98)</f>
        <v>0</v>
      </c>
    </row>
    <row r="87" spans="2:65" s="1" customFormat="1" ht="16.5" customHeight="1">
      <c r="B87" s="130"/>
      <c r="C87" s="131" t="s">
        <v>80</v>
      </c>
      <c r="D87" s="131" t="s">
        <v>161</v>
      </c>
      <c r="E87" s="132" t="s">
        <v>2230</v>
      </c>
      <c r="F87" s="133" t="s">
        <v>2229</v>
      </c>
      <c r="G87" s="134" t="s">
        <v>1147</v>
      </c>
      <c r="H87" s="135">
        <v>1</v>
      </c>
      <c r="I87" s="136"/>
      <c r="J87" s="137">
        <f>ROUND(I87*H87,2)</f>
        <v>0</v>
      </c>
      <c r="K87" s="133" t="s">
        <v>165</v>
      </c>
      <c r="L87" s="31"/>
      <c r="M87" s="138" t="s">
        <v>3</v>
      </c>
      <c r="N87" s="139" t="s">
        <v>43</v>
      </c>
      <c r="P87" s="140">
        <f>O87*H87</f>
        <v>0</v>
      </c>
      <c r="Q87" s="140">
        <v>0</v>
      </c>
      <c r="R87" s="140">
        <f>Q87*H87</f>
        <v>0</v>
      </c>
      <c r="S87" s="140">
        <v>0</v>
      </c>
      <c r="T87" s="141">
        <f>S87*H87</f>
        <v>0</v>
      </c>
      <c r="AR87" s="142" t="s">
        <v>2231</v>
      </c>
      <c r="AT87" s="142" t="s">
        <v>161</v>
      </c>
      <c r="AU87" s="142" t="s">
        <v>82</v>
      </c>
      <c r="AY87" s="16" t="s">
        <v>157</v>
      </c>
      <c r="BE87" s="143">
        <f>IF(N87="základní",J87,0)</f>
        <v>0</v>
      </c>
      <c r="BF87" s="143">
        <f>IF(N87="snížená",J87,0)</f>
        <v>0</v>
      </c>
      <c r="BG87" s="143">
        <f>IF(N87="zákl. přenesená",J87,0)</f>
        <v>0</v>
      </c>
      <c r="BH87" s="143">
        <f>IF(N87="sníž. přenesená",J87,0)</f>
        <v>0</v>
      </c>
      <c r="BI87" s="143">
        <f>IF(N87="nulová",J87,0)</f>
        <v>0</v>
      </c>
      <c r="BJ87" s="16" t="s">
        <v>80</v>
      </c>
      <c r="BK87" s="143">
        <f>ROUND(I87*H87,2)</f>
        <v>0</v>
      </c>
      <c r="BL87" s="16" t="s">
        <v>2231</v>
      </c>
      <c r="BM87" s="142" t="s">
        <v>2232</v>
      </c>
    </row>
    <row r="88" spans="2:65" s="1" customFormat="1" ht="11.25">
      <c r="B88" s="31"/>
      <c r="D88" s="144" t="s">
        <v>168</v>
      </c>
      <c r="F88" s="145" t="s">
        <v>2233</v>
      </c>
      <c r="I88" s="146"/>
      <c r="L88" s="31"/>
      <c r="M88" s="147"/>
      <c r="T88" s="52"/>
      <c r="AT88" s="16" t="s">
        <v>168</v>
      </c>
      <c r="AU88" s="16" t="s">
        <v>82</v>
      </c>
    </row>
    <row r="89" spans="2:65" s="1" customFormat="1" ht="29.25">
      <c r="B89" s="31"/>
      <c r="D89" s="149" t="s">
        <v>216</v>
      </c>
      <c r="F89" s="163" t="s">
        <v>2234</v>
      </c>
      <c r="I89" s="146"/>
      <c r="L89" s="31"/>
      <c r="M89" s="147"/>
      <c r="T89" s="52"/>
      <c r="AT89" s="16" t="s">
        <v>216</v>
      </c>
      <c r="AU89" s="16" t="s">
        <v>82</v>
      </c>
    </row>
    <row r="90" spans="2:65" s="1" customFormat="1" ht="16.5" customHeight="1">
      <c r="B90" s="130"/>
      <c r="C90" s="131" t="s">
        <v>82</v>
      </c>
      <c r="D90" s="131" t="s">
        <v>161</v>
      </c>
      <c r="E90" s="132" t="s">
        <v>2235</v>
      </c>
      <c r="F90" s="133" t="s">
        <v>2236</v>
      </c>
      <c r="G90" s="134" t="s">
        <v>1147</v>
      </c>
      <c r="H90" s="135">
        <v>1</v>
      </c>
      <c r="I90" s="136"/>
      <c r="J90" s="137">
        <f>ROUND(I90*H90,2)</f>
        <v>0</v>
      </c>
      <c r="K90" s="133" t="s">
        <v>165</v>
      </c>
      <c r="L90" s="31"/>
      <c r="M90" s="138" t="s">
        <v>3</v>
      </c>
      <c r="N90" s="139" t="s">
        <v>43</v>
      </c>
      <c r="P90" s="140">
        <f>O90*H90</f>
        <v>0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AR90" s="142" t="s">
        <v>2231</v>
      </c>
      <c r="AT90" s="142" t="s">
        <v>161</v>
      </c>
      <c r="AU90" s="142" t="s">
        <v>82</v>
      </c>
      <c r="AY90" s="16" t="s">
        <v>157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6" t="s">
        <v>80</v>
      </c>
      <c r="BK90" s="143">
        <f>ROUND(I90*H90,2)</f>
        <v>0</v>
      </c>
      <c r="BL90" s="16" t="s">
        <v>2231</v>
      </c>
      <c r="BM90" s="142" t="s">
        <v>2237</v>
      </c>
    </row>
    <row r="91" spans="2:65" s="1" customFormat="1" ht="11.25">
      <c r="B91" s="31"/>
      <c r="D91" s="144" t="s">
        <v>168</v>
      </c>
      <c r="F91" s="145" t="s">
        <v>2238</v>
      </c>
      <c r="I91" s="146"/>
      <c r="L91" s="31"/>
      <c r="M91" s="147"/>
      <c r="T91" s="52"/>
      <c r="AT91" s="16" t="s">
        <v>168</v>
      </c>
      <c r="AU91" s="16" t="s">
        <v>82</v>
      </c>
    </row>
    <row r="92" spans="2:65" s="1" customFormat="1" ht="48.75">
      <c r="B92" s="31"/>
      <c r="D92" s="149" t="s">
        <v>216</v>
      </c>
      <c r="F92" s="163" t="s">
        <v>2239</v>
      </c>
      <c r="I92" s="146"/>
      <c r="L92" s="31"/>
      <c r="M92" s="147"/>
      <c r="T92" s="52"/>
      <c r="AT92" s="16" t="s">
        <v>216</v>
      </c>
      <c r="AU92" s="16" t="s">
        <v>82</v>
      </c>
    </row>
    <row r="93" spans="2:65" s="1" customFormat="1" ht="16.5" customHeight="1">
      <c r="B93" s="130"/>
      <c r="C93" s="131" t="s">
        <v>174</v>
      </c>
      <c r="D93" s="131" t="s">
        <v>161</v>
      </c>
      <c r="E93" s="132" t="s">
        <v>2240</v>
      </c>
      <c r="F93" s="133" t="s">
        <v>2241</v>
      </c>
      <c r="G93" s="134" t="s">
        <v>1147</v>
      </c>
      <c r="H93" s="135">
        <v>1</v>
      </c>
      <c r="I93" s="136"/>
      <c r="J93" s="137">
        <f>ROUND(I93*H93,2)</f>
        <v>0</v>
      </c>
      <c r="K93" s="133" t="s">
        <v>165</v>
      </c>
      <c r="L93" s="31"/>
      <c r="M93" s="138" t="s">
        <v>3</v>
      </c>
      <c r="N93" s="139" t="s">
        <v>43</v>
      </c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AR93" s="142" t="s">
        <v>2231</v>
      </c>
      <c r="AT93" s="142" t="s">
        <v>161</v>
      </c>
      <c r="AU93" s="142" t="s">
        <v>82</v>
      </c>
      <c r="AY93" s="16" t="s">
        <v>157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6" t="s">
        <v>80</v>
      </c>
      <c r="BK93" s="143">
        <f>ROUND(I93*H93,2)</f>
        <v>0</v>
      </c>
      <c r="BL93" s="16" t="s">
        <v>2231</v>
      </c>
      <c r="BM93" s="142" t="s">
        <v>2242</v>
      </c>
    </row>
    <row r="94" spans="2:65" s="1" customFormat="1" ht="11.25">
      <c r="B94" s="31"/>
      <c r="D94" s="144" t="s">
        <v>168</v>
      </c>
      <c r="F94" s="145" t="s">
        <v>2243</v>
      </c>
      <c r="I94" s="146"/>
      <c r="L94" s="31"/>
      <c r="M94" s="147"/>
      <c r="T94" s="52"/>
      <c r="AT94" s="16" t="s">
        <v>168</v>
      </c>
      <c r="AU94" s="16" t="s">
        <v>82</v>
      </c>
    </row>
    <row r="95" spans="2:65" s="1" customFormat="1" ht="19.5">
      <c r="B95" s="31"/>
      <c r="D95" s="149" t="s">
        <v>216</v>
      </c>
      <c r="F95" s="163" t="s">
        <v>2244</v>
      </c>
      <c r="I95" s="146"/>
      <c r="L95" s="31"/>
      <c r="M95" s="147"/>
      <c r="T95" s="52"/>
      <c r="AT95" s="16" t="s">
        <v>216</v>
      </c>
      <c r="AU95" s="16" t="s">
        <v>82</v>
      </c>
    </row>
    <row r="96" spans="2:65" s="1" customFormat="1" ht="16.5" customHeight="1">
      <c r="B96" s="130"/>
      <c r="C96" s="131" t="s">
        <v>166</v>
      </c>
      <c r="D96" s="131" t="s">
        <v>161</v>
      </c>
      <c r="E96" s="132" t="s">
        <v>2245</v>
      </c>
      <c r="F96" s="133" t="s">
        <v>2246</v>
      </c>
      <c r="G96" s="134" t="s">
        <v>1147</v>
      </c>
      <c r="H96" s="135">
        <v>1</v>
      </c>
      <c r="I96" s="136"/>
      <c r="J96" s="137">
        <f>ROUND(I96*H96,2)</f>
        <v>0</v>
      </c>
      <c r="K96" s="133" t="s">
        <v>165</v>
      </c>
      <c r="L96" s="31"/>
      <c r="M96" s="138" t="s">
        <v>3</v>
      </c>
      <c r="N96" s="139" t="s">
        <v>43</v>
      </c>
      <c r="P96" s="140">
        <f>O96*H96</f>
        <v>0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AR96" s="142" t="s">
        <v>2231</v>
      </c>
      <c r="AT96" s="142" t="s">
        <v>161</v>
      </c>
      <c r="AU96" s="142" t="s">
        <v>82</v>
      </c>
      <c r="AY96" s="16" t="s">
        <v>157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6" t="s">
        <v>80</v>
      </c>
      <c r="BK96" s="143">
        <f>ROUND(I96*H96,2)</f>
        <v>0</v>
      </c>
      <c r="BL96" s="16" t="s">
        <v>2231</v>
      </c>
      <c r="BM96" s="142" t="s">
        <v>2247</v>
      </c>
    </row>
    <row r="97" spans="2:65" s="1" customFormat="1" ht="11.25">
      <c r="B97" s="31"/>
      <c r="D97" s="144" t="s">
        <v>168</v>
      </c>
      <c r="F97" s="145" t="s">
        <v>2248</v>
      </c>
      <c r="I97" s="146"/>
      <c r="L97" s="31"/>
      <c r="M97" s="147"/>
      <c r="T97" s="52"/>
      <c r="AT97" s="16" t="s">
        <v>168</v>
      </c>
      <c r="AU97" s="16" t="s">
        <v>82</v>
      </c>
    </row>
    <row r="98" spans="2:65" s="1" customFormat="1" ht="19.5">
      <c r="B98" s="31"/>
      <c r="D98" s="149" t="s">
        <v>216</v>
      </c>
      <c r="F98" s="163" t="s">
        <v>2249</v>
      </c>
      <c r="I98" s="146"/>
      <c r="L98" s="31"/>
      <c r="M98" s="147"/>
      <c r="T98" s="52"/>
      <c r="AT98" s="16" t="s">
        <v>216</v>
      </c>
      <c r="AU98" s="16" t="s">
        <v>82</v>
      </c>
    </row>
    <row r="99" spans="2:65" s="11" customFormat="1" ht="22.9" customHeight="1">
      <c r="B99" s="118"/>
      <c r="D99" s="119" t="s">
        <v>71</v>
      </c>
      <c r="E99" s="128" t="s">
        <v>2250</v>
      </c>
      <c r="F99" s="128" t="s">
        <v>2251</v>
      </c>
      <c r="I99" s="121"/>
      <c r="J99" s="129">
        <f>BK99</f>
        <v>0</v>
      </c>
      <c r="L99" s="118"/>
      <c r="M99" s="123"/>
      <c r="P99" s="124">
        <f>SUM(P100:P105)</f>
        <v>0</v>
      </c>
      <c r="R99" s="124">
        <f>SUM(R100:R105)</f>
        <v>0</v>
      </c>
      <c r="T99" s="125">
        <f>SUM(T100:T105)</f>
        <v>0</v>
      </c>
      <c r="AR99" s="119" t="s">
        <v>160</v>
      </c>
      <c r="AT99" s="126" t="s">
        <v>71</v>
      </c>
      <c r="AU99" s="126" t="s">
        <v>80</v>
      </c>
      <c r="AY99" s="119" t="s">
        <v>157</v>
      </c>
      <c r="BK99" s="127">
        <f>SUM(BK100:BK105)</f>
        <v>0</v>
      </c>
    </row>
    <row r="100" spans="2:65" s="1" customFormat="1" ht="16.5" customHeight="1">
      <c r="B100" s="130"/>
      <c r="C100" s="131" t="s">
        <v>160</v>
      </c>
      <c r="D100" s="131" t="s">
        <v>161</v>
      </c>
      <c r="E100" s="132" t="s">
        <v>2252</v>
      </c>
      <c r="F100" s="133" t="s">
        <v>2251</v>
      </c>
      <c r="G100" s="134" t="s">
        <v>1147</v>
      </c>
      <c r="H100" s="135">
        <v>1</v>
      </c>
      <c r="I100" s="136"/>
      <c r="J100" s="137">
        <f>ROUND(I100*H100,2)</f>
        <v>0</v>
      </c>
      <c r="K100" s="133" t="s">
        <v>165</v>
      </c>
      <c r="L100" s="31"/>
      <c r="M100" s="138" t="s">
        <v>3</v>
      </c>
      <c r="N100" s="139" t="s">
        <v>43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2231</v>
      </c>
      <c r="AT100" s="142" t="s">
        <v>161</v>
      </c>
      <c r="AU100" s="142" t="s">
        <v>82</v>
      </c>
      <c r="AY100" s="16" t="s">
        <v>157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6" t="s">
        <v>80</v>
      </c>
      <c r="BK100" s="143">
        <f>ROUND(I100*H100,2)</f>
        <v>0</v>
      </c>
      <c r="BL100" s="16" t="s">
        <v>2231</v>
      </c>
      <c r="BM100" s="142" t="s">
        <v>2253</v>
      </c>
    </row>
    <row r="101" spans="2:65" s="1" customFormat="1" ht="11.25">
      <c r="B101" s="31"/>
      <c r="D101" s="144" t="s">
        <v>168</v>
      </c>
      <c r="F101" s="145" t="s">
        <v>2254</v>
      </c>
      <c r="I101" s="146"/>
      <c r="L101" s="31"/>
      <c r="M101" s="147"/>
      <c r="T101" s="52"/>
      <c r="AT101" s="16" t="s">
        <v>168</v>
      </c>
      <c r="AU101" s="16" t="s">
        <v>82</v>
      </c>
    </row>
    <row r="102" spans="2:65" s="1" customFormat="1" ht="117">
      <c r="B102" s="31"/>
      <c r="D102" s="149" t="s">
        <v>216</v>
      </c>
      <c r="F102" s="163" t="s">
        <v>2255</v>
      </c>
      <c r="I102" s="146"/>
      <c r="L102" s="31"/>
      <c r="M102" s="147"/>
      <c r="T102" s="52"/>
      <c r="AT102" s="16" t="s">
        <v>216</v>
      </c>
      <c r="AU102" s="16" t="s">
        <v>82</v>
      </c>
    </row>
    <row r="103" spans="2:65" s="1" customFormat="1" ht="16.5" customHeight="1">
      <c r="B103" s="130"/>
      <c r="C103" s="131" t="s">
        <v>158</v>
      </c>
      <c r="D103" s="131" t="s">
        <v>161</v>
      </c>
      <c r="E103" s="132" t="s">
        <v>2256</v>
      </c>
      <c r="F103" s="133" t="s">
        <v>2257</v>
      </c>
      <c r="G103" s="134" t="s">
        <v>1147</v>
      </c>
      <c r="H103" s="135">
        <v>1</v>
      </c>
      <c r="I103" s="136"/>
      <c r="J103" s="137">
        <f>ROUND(I103*H103,2)</f>
        <v>0</v>
      </c>
      <c r="K103" s="133" t="s">
        <v>165</v>
      </c>
      <c r="L103" s="31"/>
      <c r="M103" s="138" t="s">
        <v>3</v>
      </c>
      <c r="N103" s="139" t="s">
        <v>43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2231</v>
      </c>
      <c r="AT103" s="142" t="s">
        <v>161</v>
      </c>
      <c r="AU103" s="142" t="s">
        <v>82</v>
      </c>
      <c r="AY103" s="16" t="s">
        <v>157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6" t="s">
        <v>80</v>
      </c>
      <c r="BK103" s="143">
        <f>ROUND(I103*H103,2)</f>
        <v>0</v>
      </c>
      <c r="BL103" s="16" t="s">
        <v>2231</v>
      </c>
      <c r="BM103" s="142" t="s">
        <v>2258</v>
      </c>
    </row>
    <row r="104" spans="2:65" s="1" customFormat="1" ht="11.25">
      <c r="B104" s="31"/>
      <c r="D104" s="144" t="s">
        <v>168</v>
      </c>
      <c r="F104" s="145" t="s">
        <v>2259</v>
      </c>
      <c r="I104" s="146"/>
      <c r="L104" s="31"/>
      <c r="M104" s="147"/>
      <c r="T104" s="52"/>
      <c r="AT104" s="16" t="s">
        <v>168</v>
      </c>
      <c r="AU104" s="16" t="s">
        <v>82</v>
      </c>
    </row>
    <row r="105" spans="2:65" s="1" customFormat="1" ht="29.25">
      <c r="B105" s="31"/>
      <c r="D105" s="149" t="s">
        <v>216</v>
      </c>
      <c r="F105" s="163" t="s">
        <v>2260</v>
      </c>
      <c r="I105" s="146"/>
      <c r="L105" s="31"/>
      <c r="M105" s="147"/>
      <c r="T105" s="52"/>
      <c r="AT105" s="16" t="s">
        <v>216</v>
      </c>
      <c r="AU105" s="16" t="s">
        <v>82</v>
      </c>
    </row>
    <row r="106" spans="2:65" s="11" customFormat="1" ht="22.9" customHeight="1">
      <c r="B106" s="118"/>
      <c r="D106" s="119" t="s">
        <v>71</v>
      </c>
      <c r="E106" s="128" t="s">
        <v>2261</v>
      </c>
      <c r="F106" s="128" t="s">
        <v>2262</v>
      </c>
      <c r="I106" s="121"/>
      <c r="J106" s="129">
        <f>BK106</f>
        <v>0</v>
      </c>
      <c r="L106" s="118"/>
      <c r="M106" s="123"/>
      <c r="P106" s="124">
        <f>SUM(P107:P109)</f>
        <v>0</v>
      </c>
      <c r="R106" s="124">
        <f>SUM(R107:R109)</f>
        <v>0</v>
      </c>
      <c r="T106" s="125">
        <f>SUM(T107:T109)</f>
        <v>0</v>
      </c>
      <c r="AR106" s="119" t="s">
        <v>160</v>
      </c>
      <c r="AT106" s="126" t="s">
        <v>71</v>
      </c>
      <c r="AU106" s="126" t="s">
        <v>80</v>
      </c>
      <c r="AY106" s="119" t="s">
        <v>157</v>
      </c>
      <c r="BK106" s="127">
        <f>SUM(BK107:BK109)</f>
        <v>0</v>
      </c>
    </row>
    <row r="107" spans="2:65" s="1" customFormat="1" ht="16.5" customHeight="1">
      <c r="B107" s="130"/>
      <c r="C107" s="131" t="s">
        <v>194</v>
      </c>
      <c r="D107" s="131" t="s">
        <v>161</v>
      </c>
      <c r="E107" s="132" t="s">
        <v>2263</v>
      </c>
      <c r="F107" s="133" t="s">
        <v>2264</v>
      </c>
      <c r="G107" s="134" t="s">
        <v>1147</v>
      </c>
      <c r="H107" s="135">
        <v>1</v>
      </c>
      <c r="I107" s="136"/>
      <c r="J107" s="137">
        <f>ROUND(I107*H107,2)</f>
        <v>0</v>
      </c>
      <c r="K107" s="133" t="s">
        <v>165</v>
      </c>
      <c r="L107" s="31"/>
      <c r="M107" s="138" t="s">
        <v>3</v>
      </c>
      <c r="N107" s="139" t="s">
        <v>43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2231</v>
      </c>
      <c r="AT107" s="142" t="s">
        <v>161</v>
      </c>
      <c r="AU107" s="142" t="s">
        <v>82</v>
      </c>
      <c r="AY107" s="16" t="s">
        <v>157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6" t="s">
        <v>80</v>
      </c>
      <c r="BK107" s="143">
        <f>ROUND(I107*H107,2)</f>
        <v>0</v>
      </c>
      <c r="BL107" s="16" t="s">
        <v>2231</v>
      </c>
      <c r="BM107" s="142" t="s">
        <v>2265</v>
      </c>
    </row>
    <row r="108" spans="2:65" s="1" customFormat="1" ht="11.25">
      <c r="B108" s="31"/>
      <c r="D108" s="144" t="s">
        <v>168</v>
      </c>
      <c r="F108" s="145" t="s">
        <v>2266</v>
      </c>
      <c r="I108" s="146"/>
      <c r="L108" s="31"/>
      <c r="M108" s="147"/>
      <c r="T108" s="52"/>
      <c r="AT108" s="16" t="s">
        <v>168</v>
      </c>
      <c r="AU108" s="16" t="s">
        <v>82</v>
      </c>
    </row>
    <row r="109" spans="2:65" s="1" customFormat="1" ht="107.25">
      <c r="B109" s="31"/>
      <c r="D109" s="149" t="s">
        <v>216</v>
      </c>
      <c r="F109" s="163" t="s">
        <v>2267</v>
      </c>
      <c r="I109" s="146"/>
      <c r="L109" s="31"/>
      <c r="M109" s="147"/>
      <c r="T109" s="52"/>
      <c r="AT109" s="16" t="s">
        <v>216</v>
      </c>
      <c r="AU109" s="16" t="s">
        <v>82</v>
      </c>
    </row>
    <row r="110" spans="2:65" s="11" customFormat="1" ht="22.9" customHeight="1">
      <c r="B110" s="118"/>
      <c r="D110" s="119" t="s">
        <v>71</v>
      </c>
      <c r="E110" s="128" t="s">
        <v>2268</v>
      </c>
      <c r="F110" s="128" t="s">
        <v>2269</v>
      </c>
      <c r="I110" s="121"/>
      <c r="J110" s="129">
        <f>BK110</f>
        <v>0</v>
      </c>
      <c r="L110" s="118"/>
      <c r="M110" s="123"/>
      <c r="P110" s="124">
        <f>SUM(P111:P113)</f>
        <v>0</v>
      </c>
      <c r="R110" s="124">
        <f>SUM(R111:R113)</f>
        <v>0</v>
      </c>
      <c r="T110" s="125">
        <f>SUM(T111:T113)</f>
        <v>0</v>
      </c>
      <c r="AR110" s="119" t="s">
        <v>160</v>
      </c>
      <c r="AT110" s="126" t="s">
        <v>71</v>
      </c>
      <c r="AU110" s="126" t="s">
        <v>80</v>
      </c>
      <c r="AY110" s="119" t="s">
        <v>157</v>
      </c>
      <c r="BK110" s="127">
        <f>SUM(BK111:BK113)</f>
        <v>0</v>
      </c>
    </row>
    <row r="111" spans="2:65" s="1" customFormat="1" ht="16.5" customHeight="1">
      <c r="B111" s="130"/>
      <c r="C111" s="131" t="s">
        <v>183</v>
      </c>
      <c r="D111" s="131" t="s">
        <v>161</v>
      </c>
      <c r="E111" s="132" t="s">
        <v>2270</v>
      </c>
      <c r="F111" s="133" t="s">
        <v>2271</v>
      </c>
      <c r="G111" s="134" t="s">
        <v>1147</v>
      </c>
      <c r="H111" s="135">
        <v>1</v>
      </c>
      <c r="I111" s="136"/>
      <c r="J111" s="137">
        <f>ROUND(I111*H111,2)</f>
        <v>0</v>
      </c>
      <c r="K111" s="133" t="s">
        <v>165</v>
      </c>
      <c r="L111" s="31"/>
      <c r="M111" s="138" t="s">
        <v>3</v>
      </c>
      <c r="N111" s="139" t="s">
        <v>43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2231</v>
      </c>
      <c r="AT111" s="142" t="s">
        <v>161</v>
      </c>
      <c r="AU111" s="142" t="s">
        <v>82</v>
      </c>
      <c r="AY111" s="16" t="s">
        <v>157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6" t="s">
        <v>80</v>
      </c>
      <c r="BK111" s="143">
        <f>ROUND(I111*H111,2)</f>
        <v>0</v>
      </c>
      <c r="BL111" s="16" t="s">
        <v>2231</v>
      </c>
      <c r="BM111" s="142" t="s">
        <v>2272</v>
      </c>
    </row>
    <row r="112" spans="2:65" s="1" customFormat="1" ht="11.25">
      <c r="B112" s="31"/>
      <c r="D112" s="144" t="s">
        <v>168</v>
      </c>
      <c r="F112" s="145" t="s">
        <v>2273</v>
      </c>
      <c r="I112" s="146"/>
      <c r="L112" s="31"/>
      <c r="M112" s="147"/>
      <c r="T112" s="52"/>
      <c r="AT112" s="16" t="s">
        <v>168</v>
      </c>
      <c r="AU112" s="16" t="s">
        <v>82</v>
      </c>
    </row>
    <row r="113" spans="2:47" s="1" customFormat="1" ht="39">
      <c r="B113" s="31"/>
      <c r="D113" s="149" t="s">
        <v>216</v>
      </c>
      <c r="F113" s="163" t="s">
        <v>2274</v>
      </c>
      <c r="I113" s="146"/>
      <c r="L113" s="31"/>
      <c r="M113" s="177"/>
      <c r="N113" s="178"/>
      <c r="O113" s="178"/>
      <c r="P113" s="178"/>
      <c r="Q113" s="178"/>
      <c r="R113" s="178"/>
      <c r="S113" s="178"/>
      <c r="T113" s="179"/>
      <c r="AT113" s="16" t="s">
        <v>216</v>
      </c>
      <c r="AU113" s="16" t="s">
        <v>82</v>
      </c>
    </row>
    <row r="114" spans="2:47" s="1" customFormat="1" ht="6.95" customHeight="1"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31"/>
    </row>
  </sheetData>
  <autoFilter ref="C83:K113" xr:uid="{00000000-0009-0000-0000-00000F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F00-000000000000}"/>
    <hyperlink ref="F91" r:id="rId2" xr:uid="{00000000-0004-0000-0F00-000001000000}"/>
    <hyperlink ref="F94" r:id="rId3" xr:uid="{00000000-0004-0000-0F00-000002000000}"/>
    <hyperlink ref="F97" r:id="rId4" xr:uid="{00000000-0004-0000-0F00-000003000000}"/>
    <hyperlink ref="F101" r:id="rId5" xr:uid="{00000000-0004-0000-0F00-000004000000}"/>
    <hyperlink ref="F104" r:id="rId6" xr:uid="{00000000-0004-0000-0F00-000005000000}"/>
    <hyperlink ref="F108" r:id="rId7" xr:uid="{00000000-0004-0000-0F00-000006000000}"/>
    <hyperlink ref="F112" r:id="rId8" xr:uid="{00000000-0004-0000-0F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88" customWidth="1"/>
    <col min="2" max="2" width="1.6640625" style="188" customWidth="1"/>
    <col min="3" max="4" width="5" style="188" customWidth="1"/>
    <col min="5" max="5" width="11.6640625" style="188" customWidth="1"/>
    <col min="6" max="6" width="9.1640625" style="188" customWidth="1"/>
    <col min="7" max="7" width="5" style="188" customWidth="1"/>
    <col min="8" max="8" width="77.83203125" style="188" customWidth="1"/>
    <col min="9" max="10" width="20" style="188" customWidth="1"/>
    <col min="11" max="11" width="1.6640625" style="188" customWidth="1"/>
  </cols>
  <sheetData>
    <row r="1" spans="2:11" customFormat="1" ht="37.5" customHeight="1"/>
    <row r="2" spans="2:11" customFormat="1" ht="7.5" customHeight="1">
      <c r="B2" s="189"/>
      <c r="C2" s="190"/>
      <c r="D2" s="190"/>
      <c r="E2" s="190"/>
      <c r="F2" s="190"/>
      <c r="G2" s="190"/>
      <c r="H2" s="190"/>
      <c r="I2" s="190"/>
      <c r="J2" s="190"/>
      <c r="K2" s="191"/>
    </row>
    <row r="3" spans="2:11" s="14" customFormat="1" ht="45" customHeight="1">
      <c r="B3" s="192"/>
      <c r="C3" s="321" t="s">
        <v>2275</v>
      </c>
      <c r="D3" s="321"/>
      <c r="E3" s="321"/>
      <c r="F3" s="321"/>
      <c r="G3" s="321"/>
      <c r="H3" s="321"/>
      <c r="I3" s="321"/>
      <c r="J3" s="321"/>
      <c r="K3" s="193"/>
    </row>
    <row r="4" spans="2:11" customFormat="1" ht="25.5" customHeight="1">
      <c r="B4" s="194"/>
      <c r="C4" s="320" t="s">
        <v>2276</v>
      </c>
      <c r="D4" s="320"/>
      <c r="E4" s="320"/>
      <c r="F4" s="320"/>
      <c r="G4" s="320"/>
      <c r="H4" s="320"/>
      <c r="I4" s="320"/>
      <c r="J4" s="320"/>
      <c r="K4" s="195"/>
    </row>
    <row r="5" spans="2:11" customFormat="1" ht="5.25" customHeight="1">
      <c r="B5" s="194"/>
      <c r="C5" s="196"/>
      <c r="D5" s="196"/>
      <c r="E5" s="196"/>
      <c r="F5" s="196"/>
      <c r="G5" s="196"/>
      <c r="H5" s="196"/>
      <c r="I5" s="196"/>
      <c r="J5" s="196"/>
      <c r="K5" s="195"/>
    </row>
    <row r="6" spans="2:11" customFormat="1" ht="15" customHeight="1">
      <c r="B6" s="194"/>
      <c r="C6" s="319" t="s">
        <v>2277</v>
      </c>
      <c r="D6" s="319"/>
      <c r="E6" s="319"/>
      <c r="F6" s="319"/>
      <c r="G6" s="319"/>
      <c r="H6" s="319"/>
      <c r="I6" s="319"/>
      <c r="J6" s="319"/>
      <c r="K6" s="195"/>
    </row>
    <row r="7" spans="2:11" customFormat="1" ht="15" customHeight="1">
      <c r="B7" s="198"/>
      <c r="C7" s="319" t="s">
        <v>2278</v>
      </c>
      <c r="D7" s="319"/>
      <c r="E7" s="319"/>
      <c r="F7" s="319"/>
      <c r="G7" s="319"/>
      <c r="H7" s="319"/>
      <c r="I7" s="319"/>
      <c r="J7" s="319"/>
      <c r="K7" s="195"/>
    </row>
    <row r="8" spans="2:11" customFormat="1" ht="12.75" customHeight="1">
      <c r="B8" s="198"/>
      <c r="C8" s="197"/>
      <c r="D8" s="197"/>
      <c r="E8" s="197"/>
      <c r="F8" s="197"/>
      <c r="G8" s="197"/>
      <c r="H8" s="197"/>
      <c r="I8" s="197"/>
      <c r="J8" s="197"/>
      <c r="K8" s="195"/>
    </row>
    <row r="9" spans="2:11" customFormat="1" ht="15" customHeight="1">
      <c r="B9" s="198"/>
      <c r="C9" s="319" t="s">
        <v>2279</v>
      </c>
      <c r="D9" s="319"/>
      <c r="E9" s="319"/>
      <c r="F9" s="319"/>
      <c r="G9" s="319"/>
      <c r="H9" s="319"/>
      <c r="I9" s="319"/>
      <c r="J9" s="319"/>
      <c r="K9" s="195"/>
    </row>
    <row r="10" spans="2:11" customFormat="1" ht="15" customHeight="1">
      <c r="B10" s="198"/>
      <c r="C10" s="197"/>
      <c r="D10" s="319" t="s">
        <v>2280</v>
      </c>
      <c r="E10" s="319"/>
      <c r="F10" s="319"/>
      <c r="G10" s="319"/>
      <c r="H10" s="319"/>
      <c r="I10" s="319"/>
      <c r="J10" s="319"/>
      <c r="K10" s="195"/>
    </row>
    <row r="11" spans="2:11" customFormat="1" ht="15" customHeight="1">
      <c r="B11" s="198"/>
      <c r="C11" s="199"/>
      <c r="D11" s="319" t="s">
        <v>2281</v>
      </c>
      <c r="E11" s="319"/>
      <c r="F11" s="319"/>
      <c r="G11" s="319"/>
      <c r="H11" s="319"/>
      <c r="I11" s="319"/>
      <c r="J11" s="319"/>
      <c r="K11" s="195"/>
    </row>
    <row r="12" spans="2:11" customFormat="1" ht="15" customHeight="1">
      <c r="B12" s="198"/>
      <c r="C12" s="199"/>
      <c r="D12" s="197"/>
      <c r="E12" s="197"/>
      <c r="F12" s="197"/>
      <c r="G12" s="197"/>
      <c r="H12" s="197"/>
      <c r="I12" s="197"/>
      <c r="J12" s="197"/>
      <c r="K12" s="195"/>
    </row>
    <row r="13" spans="2:11" customFormat="1" ht="15" customHeight="1">
      <c r="B13" s="198"/>
      <c r="C13" s="199"/>
      <c r="D13" s="200" t="s">
        <v>2282</v>
      </c>
      <c r="E13" s="197"/>
      <c r="F13" s="197"/>
      <c r="G13" s="197"/>
      <c r="H13" s="197"/>
      <c r="I13" s="197"/>
      <c r="J13" s="197"/>
      <c r="K13" s="195"/>
    </row>
    <row r="14" spans="2:11" customFormat="1" ht="12.75" customHeight="1">
      <c r="B14" s="198"/>
      <c r="C14" s="199"/>
      <c r="D14" s="199"/>
      <c r="E14" s="199"/>
      <c r="F14" s="199"/>
      <c r="G14" s="199"/>
      <c r="H14" s="199"/>
      <c r="I14" s="199"/>
      <c r="J14" s="199"/>
      <c r="K14" s="195"/>
    </row>
    <row r="15" spans="2:11" customFormat="1" ht="15" customHeight="1">
      <c r="B15" s="198"/>
      <c r="C15" s="199"/>
      <c r="D15" s="319" t="s">
        <v>2283</v>
      </c>
      <c r="E15" s="319"/>
      <c r="F15" s="319"/>
      <c r="G15" s="319"/>
      <c r="H15" s="319"/>
      <c r="I15" s="319"/>
      <c r="J15" s="319"/>
      <c r="K15" s="195"/>
    </row>
    <row r="16" spans="2:11" customFormat="1" ht="15" customHeight="1">
      <c r="B16" s="198"/>
      <c r="C16" s="199"/>
      <c r="D16" s="319" t="s">
        <v>2284</v>
      </c>
      <c r="E16" s="319"/>
      <c r="F16" s="319"/>
      <c r="G16" s="319"/>
      <c r="H16" s="319"/>
      <c r="I16" s="319"/>
      <c r="J16" s="319"/>
      <c r="K16" s="195"/>
    </row>
    <row r="17" spans="2:11" customFormat="1" ht="15" customHeight="1">
      <c r="B17" s="198"/>
      <c r="C17" s="199"/>
      <c r="D17" s="319" t="s">
        <v>2285</v>
      </c>
      <c r="E17" s="319"/>
      <c r="F17" s="319"/>
      <c r="G17" s="319"/>
      <c r="H17" s="319"/>
      <c r="I17" s="319"/>
      <c r="J17" s="319"/>
      <c r="K17" s="195"/>
    </row>
    <row r="18" spans="2:11" customFormat="1" ht="15" customHeight="1">
      <c r="B18" s="198"/>
      <c r="C18" s="199"/>
      <c r="D18" s="199"/>
      <c r="E18" s="201" t="s">
        <v>79</v>
      </c>
      <c r="F18" s="319" t="s">
        <v>2286</v>
      </c>
      <c r="G18" s="319"/>
      <c r="H18" s="319"/>
      <c r="I18" s="319"/>
      <c r="J18" s="319"/>
      <c r="K18" s="195"/>
    </row>
    <row r="19" spans="2:11" customFormat="1" ht="15" customHeight="1">
      <c r="B19" s="198"/>
      <c r="C19" s="199"/>
      <c r="D19" s="199"/>
      <c r="E19" s="201" t="s">
        <v>2287</v>
      </c>
      <c r="F19" s="319" t="s">
        <v>2288</v>
      </c>
      <c r="G19" s="319"/>
      <c r="H19" s="319"/>
      <c r="I19" s="319"/>
      <c r="J19" s="319"/>
      <c r="K19" s="195"/>
    </row>
    <row r="20" spans="2:11" customFormat="1" ht="15" customHeight="1">
      <c r="B20" s="198"/>
      <c r="C20" s="199"/>
      <c r="D20" s="199"/>
      <c r="E20" s="201" t="s">
        <v>2289</v>
      </c>
      <c r="F20" s="319" t="s">
        <v>2290</v>
      </c>
      <c r="G20" s="319"/>
      <c r="H20" s="319"/>
      <c r="I20" s="319"/>
      <c r="J20" s="319"/>
      <c r="K20" s="195"/>
    </row>
    <row r="21" spans="2:11" customFormat="1" ht="15" customHeight="1">
      <c r="B21" s="198"/>
      <c r="C21" s="199"/>
      <c r="D21" s="199"/>
      <c r="E21" s="201" t="s">
        <v>2291</v>
      </c>
      <c r="F21" s="319" t="s">
        <v>2292</v>
      </c>
      <c r="G21" s="319"/>
      <c r="H21" s="319"/>
      <c r="I21" s="319"/>
      <c r="J21" s="319"/>
      <c r="K21" s="195"/>
    </row>
    <row r="22" spans="2:11" customFormat="1" ht="15" customHeight="1">
      <c r="B22" s="198"/>
      <c r="C22" s="199"/>
      <c r="D22" s="199"/>
      <c r="E22" s="201" t="s">
        <v>2293</v>
      </c>
      <c r="F22" s="319" t="s">
        <v>2294</v>
      </c>
      <c r="G22" s="319"/>
      <c r="H22" s="319"/>
      <c r="I22" s="319"/>
      <c r="J22" s="319"/>
      <c r="K22" s="195"/>
    </row>
    <row r="23" spans="2:11" customFormat="1" ht="15" customHeight="1">
      <c r="B23" s="198"/>
      <c r="C23" s="199"/>
      <c r="D23" s="199"/>
      <c r="E23" s="201" t="s">
        <v>94</v>
      </c>
      <c r="F23" s="319" t="s">
        <v>2295</v>
      </c>
      <c r="G23" s="319"/>
      <c r="H23" s="319"/>
      <c r="I23" s="319"/>
      <c r="J23" s="319"/>
      <c r="K23" s="195"/>
    </row>
    <row r="24" spans="2:11" customFormat="1" ht="12.75" customHeight="1">
      <c r="B24" s="198"/>
      <c r="C24" s="199"/>
      <c r="D24" s="199"/>
      <c r="E24" s="199"/>
      <c r="F24" s="199"/>
      <c r="G24" s="199"/>
      <c r="H24" s="199"/>
      <c r="I24" s="199"/>
      <c r="J24" s="199"/>
      <c r="K24" s="195"/>
    </row>
    <row r="25" spans="2:11" customFormat="1" ht="15" customHeight="1">
      <c r="B25" s="198"/>
      <c r="C25" s="319" t="s">
        <v>2296</v>
      </c>
      <c r="D25" s="319"/>
      <c r="E25" s="319"/>
      <c r="F25" s="319"/>
      <c r="G25" s="319"/>
      <c r="H25" s="319"/>
      <c r="I25" s="319"/>
      <c r="J25" s="319"/>
      <c r="K25" s="195"/>
    </row>
    <row r="26" spans="2:11" customFormat="1" ht="15" customHeight="1">
      <c r="B26" s="198"/>
      <c r="C26" s="319" t="s">
        <v>2297</v>
      </c>
      <c r="D26" s="319"/>
      <c r="E26" s="319"/>
      <c r="F26" s="319"/>
      <c r="G26" s="319"/>
      <c r="H26" s="319"/>
      <c r="I26" s="319"/>
      <c r="J26" s="319"/>
      <c r="K26" s="195"/>
    </row>
    <row r="27" spans="2:11" customFormat="1" ht="15" customHeight="1">
      <c r="B27" s="198"/>
      <c r="C27" s="197"/>
      <c r="D27" s="319" t="s">
        <v>2298</v>
      </c>
      <c r="E27" s="319"/>
      <c r="F27" s="319"/>
      <c r="G27" s="319"/>
      <c r="H27" s="319"/>
      <c r="I27" s="319"/>
      <c r="J27" s="319"/>
      <c r="K27" s="195"/>
    </row>
    <row r="28" spans="2:11" customFormat="1" ht="15" customHeight="1">
      <c r="B28" s="198"/>
      <c r="C28" s="199"/>
      <c r="D28" s="319" t="s">
        <v>2299</v>
      </c>
      <c r="E28" s="319"/>
      <c r="F28" s="319"/>
      <c r="G28" s="319"/>
      <c r="H28" s="319"/>
      <c r="I28" s="319"/>
      <c r="J28" s="319"/>
      <c r="K28" s="195"/>
    </row>
    <row r="29" spans="2:11" customFormat="1" ht="12.75" customHeight="1">
      <c r="B29" s="198"/>
      <c r="C29" s="199"/>
      <c r="D29" s="199"/>
      <c r="E29" s="199"/>
      <c r="F29" s="199"/>
      <c r="G29" s="199"/>
      <c r="H29" s="199"/>
      <c r="I29" s="199"/>
      <c r="J29" s="199"/>
      <c r="K29" s="195"/>
    </row>
    <row r="30" spans="2:11" customFormat="1" ht="15" customHeight="1">
      <c r="B30" s="198"/>
      <c r="C30" s="199"/>
      <c r="D30" s="319" t="s">
        <v>2300</v>
      </c>
      <c r="E30" s="319"/>
      <c r="F30" s="319"/>
      <c r="G30" s="319"/>
      <c r="H30" s="319"/>
      <c r="I30" s="319"/>
      <c r="J30" s="319"/>
      <c r="K30" s="195"/>
    </row>
    <row r="31" spans="2:11" customFormat="1" ht="15" customHeight="1">
      <c r="B31" s="198"/>
      <c r="C31" s="199"/>
      <c r="D31" s="319" t="s">
        <v>2301</v>
      </c>
      <c r="E31" s="319"/>
      <c r="F31" s="319"/>
      <c r="G31" s="319"/>
      <c r="H31" s="319"/>
      <c r="I31" s="319"/>
      <c r="J31" s="319"/>
      <c r="K31" s="195"/>
    </row>
    <row r="32" spans="2:11" customFormat="1" ht="12.75" customHeight="1">
      <c r="B32" s="198"/>
      <c r="C32" s="199"/>
      <c r="D32" s="199"/>
      <c r="E32" s="199"/>
      <c r="F32" s="199"/>
      <c r="G32" s="199"/>
      <c r="H32" s="199"/>
      <c r="I32" s="199"/>
      <c r="J32" s="199"/>
      <c r="K32" s="195"/>
    </row>
    <row r="33" spans="2:11" customFormat="1" ht="15" customHeight="1">
      <c r="B33" s="198"/>
      <c r="C33" s="199"/>
      <c r="D33" s="319" t="s">
        <v>2302</v>
      </c>
      <c r="E33" s="319"/>
      <c r="F33" s="319"/>
      <c r="G33" s="319"/>
      <c r="H33" s="319"/>
      <c r="I33" s="319"/>
      <c r="J33" s="319"/>
      <c r="K33" s="195"/>
    </row>
    <row r="34" spans="2:11" customFormat="1" ht="15" customHeight="1">
      <c r="B34" s="198"/>
      <c r="C34" s="199"/>
      <c r="D34" s="319" t="s">
        <v>2303</v>
      </c>
      <c r="E34" s="319"/>
      <c r="F34" s="319"/>
      <c r="G34" s="319"/>
      <c r="H34" s="319"/>
      <c r="I34" s="319"/>
      <c r="J34" s="319"/>
      <c r="K34" s="195"/>
    </row>
    <row r="35" spans="2:11" customFormat="1" ht="15" customHeight="1">
      <c r="B35" s="198"/>
      <c r="C35" s="199"/>
      <c r="D35" s="319" t="s">
        <v>2304</v>
      </c>
      <c r="E35" s="319"/>
      <c r="F35" s="319"/>
      <c r="G35" s="319"/>
      <c r="H35" s="319"/>
      <c r="I35" s="319"/>
      <c r="J35" s="319"/>
      <c r="K35" s="195"/>
    </row>
    <row r="36" spans="2:11" customFormat="1" ht="15" customHeight="1">
      <c r="B36" s="198"/>
      <c r="C36" s="199"/>
      <c r="D36" s="197"/>
      <c r="E36" s="200" t="s">
        <v>143</v>
      </c>
      <c r="F36" s="197"/>
      <c r="G36" s="319" t="s">
        <v>2305</v>
      </c>
      <c r="H36" s="319"/>
      <c r="I36" s="319"/>
      <c r="J36" s="319"/>
      <c r="K36" s="195"/>
    </row>
    <row r="37" spans="2:11" customFormat="1" ht="30.75" customHeight="1">
      <c r="B37" s="198"/>
      <c r="C37" s="199"/>
      <c r="D37" s="197"/>
      <c r="E37" s="200" t="s">
        <v>2306</v>
      </c>
      <c r="F37" s="197"/>
      <c r="G37" s="319" t="s">
        <v>2307</v>
      </c>
      <c r="H37" s="319"/>
      <c r="I37" s="319"/>
      <c r="J37" s="319"/>
      <c r="K37" s="195"/>
    </row>
    <row r="38" spans="2:11" customFormat="1" ht="15" customHeight="1">
      <c r="B38" s="198"/>
      <c r="C38" s="199"/>
      <c r="D38" s="197"/>
      <c r="E38" s="200" t="s">
        <v>53</v>
      </c>
      <c r="F38" s="197"/>
      <c r="G38" s="319" t="s">
        <v>2308</v>
      </c>
      <c r="H38" s="319"/>
      <c r="I38" s="319"/>
      <c r="J38" s="319"/>
      <c r="K38" s="195"/>
    </row>
    <row r="39" spans="2:11" customFormat="1" ht="15" customHeight="1">
      <c r="B39" s="198"/>
      <c r="C39" s="199"/>
      <c r="D39" s="197"/>
      <c r="E39" s="200" t="s">
        <v>54</v>
      </c>
      <c r="F39" s="197"/>
      <c r="G39" s="319" t="s">
        <v>2309</v>
      </c>
      <c r="H39" s="319"/>
      <c r="I39" s="319"/>
      <c r="J39" s="319"/>
      <c r="K39" s="195"/>
    </row>
    <row r="40" spans="2:11" customFormat="1" ht="15" customHeight="1">
      <c r="B40" s="198"/>
      <c r="C40" s="199"/>
      <c r="D40" s="197"/>
      <c r="E40" s="200" t="s">
        <v>144</v>
      </c>
      <c r="F40" s="197"/>
      <c r="G40" s="319" t="s">
        <v>2310</v>
      </c>
      <c r="H40" s="319"/>
      <c r="I40" s="319"/>
      <c r="J40" s="319"/>
      <c r="K40" s="195"/>
    </row>
    <row r="41" spans="2:11" customFormat="1" ht="15" customHeight="1">
      <c r="B41" s="198"/>
      <c r="C41" s="199"/>
      <c r="D41" s="197"/>
      <c r="E41" s="200" t="s">
        <v>145</v>
      </c>
      <c r="F41" s="197"/>
      <c r="G41" s="319" t="s">
        <v>2311</v>
      </c>
      <c r="H41" s="319"/>
      <c r="I41" s="319"/>
      <c r="J41" s="319"/>
      <c r="K41" s="195"/>
    </row>
    <row r="42" spans="2:11" customFormat="1" ht="15" customHeight="1">
      <c r="B42" s="198"/>
      <c r="C42" s="199"/>
      <c r="D42" s="197"/>
      <c r="E42" s="200" t="s">
        <v>2312</v>
      </c>
      <c r="F42" s="197"/>
      <c r="G42" s="319" t="s">
        <v>2313</v>
      </c>
      <c r="H42" s="319"/>
      <c r="I42" s="319"/>
      <c r="J42" s="319"/>
      <c r="K42" s="195"/>
    </row>
    <row r="43" spans="2:11" customFormat="1" ht="15" customHeight="1">
      <c r="B43" s="198"/>
      <c r="C43" s="199"/>
      <c r="D43" s="197"/>
      <c r="E43" s="200"/>
      <c r="F43" s="197"/>
      <c r="G43" s="319" t="s">
        <v>2314</v>
      </c>
      <c r="H43" s="319"/>
      <c r="I43" s="319"/>
      <c r="J43" s="319"/>
      <c r="K43" s="195"/>
    </row>
    <row r="44" spans="2:11" customFormat="1" ht="15" customHeight="1">
      <c r="B44" s="198"/>
      <c r="C44" s="199"/>
      <c r="D44" s="197"/>
      <c r="E44" s="200" t="s">
        <v>2315</v>
      </c>
      <c r="F44" s="197"/>
      <c r="G44" s="319" t="s">
        <v>2316</v>
      </c>
      <c r="H44" s="319"/>
      <c r="I44" s="319"/>
      <c r="J44" s="319"/>
      <c r="K44" s="195"/>
    </row>
    <row r="45" spans="2:11" customFormat="1" ht="15" customHeight="1">
      <c r="B45" s="198"/>
      <c r="C45" s="199"/>
      <c r="D45" s="197"/>
      <c r="E45" s="200" t="s">
        <v>147</v>
      </c>
      <c r="F45" s="197"/>
      <c r="G45" s="319" t="s">
        <v>2317</v>
      </c>
      <c r="H45" s="319"/>
      <c r="I45" s="319"/>
      <c r="J45" s="319"/>
      <c r="K45" s="195"/>
    </row>
    <row r="46" spans="2:11" customFormat="1" ht="12.75" customHeight="1">
      <c r="B46" s="198"/>
      <c r="C46" s="199"/>
      <c r="D46" s="197"/>
      <c r="E46" s="197"/>
      <c r="F46" s="197"/>
      <c r="G46" s="197"/>
      <c r="H46" s="197"/>
      <c r="I46" s="197"/>
      <c r="J46" s="197"/>
      <c r="K46" s="195"/>
    </row>
    <row r="47" spans="2:11" customFormat="1" ht="15" customHeight="1">
      <c r="B47" s="198"/>
      <c r="C47" s="199"/>
      <c r="D47" s="319" t="s">
        <v>2318</v>
      </c>
      <c r="E47" s="319"/>
      <c r="F47" s="319"/>
      <c r="G47" s="319"/>
      <c r="H47" s="319"/>
      <c r="I47" s="319"/>
      <c r="J47" s="319"/>
      <c r="K47" s="195"/>
    </row>
    <row r="48" spans="2:11" customFormat="1" ht="15" customHeight="1">
      <c r="B48" s="198"/>
      <c r="C48" s="199"/>
      <c r="D48" s="199"/>
      <c r="E48" s="319" t="s">
        <v>2319</v>
      </c>
      <c r="F48" s="319"/>
      <c r="G48" s="319"/>
      <c r="H48" s="319"/>
      <c r="I48" s="319"/>
      <c r="J48" s="319"/>
      <c r="K48" s="195"/>
    </row>
    <row r="49" spans="2:11" customFormat="1" ht="15" customHeight="1">
      <c r="B49" s="198"/>
      <c r="C49" s="199"/>
      <c r="D49" s="199"/>
      <c r="E49" s="319" t="s">
        <v>2320</v>
      </c>
      <c r="F49" s="319"/>
      <c r="G49" s="319"/>
      <c r="H49" s="319"/>
      <c r="I49" s="319"/>
      <c r="J49" s="319"/>
      <c r="K49" s="195"/>
    </row>
    <row r="50" spans="2:11" customFormat="1" ht="15" customHeight="1">
      <c r="B50" s="198"/>
      <c r="C50" s="199"/>
      <c r="D50" s="199"/>
      <c r="E50" s="319" t="s">
        <v>2321</v>
      </c>
      <c r="F50" s="319"/>
      <c r="G50" s="319"/>
      <c r="H50" s="319"/>
      <c r="I50" s="319"/>
      <c r="J50" s="319"/>
      <c r="K50" s="195"/>
    </row>
    <row r="51" spans="2:11" customFormat="1" ht="15" customHeight="1">
      <c r="B51" s="198"/>
      <c r="C51" s="199"/>
      <c r="D51" s="319" t="s">
        <v>2322</v>
      </c>
      <c r="E51" s="319"/>
      <c r="F51" s="319"/>
      <c r="G51" s="319"/>
      <c r="H51" s="319"/>
      <c r="I51" s="319"/>
      <c r="J51" s="319"/>
      <c r="K51" s="195"/>
    </row>
    <row r="52" spans="2:11" customFormat="1" ht="25.5" customHeight="1">
      <c r="B52" s="194"/>
      <c r="C52" s="320" t="s">
        <v>2323</v>
      </c>
      <c r="D52" s="320"/>
      <c r="E52" s="320"/>
      <c r="F52" s="320"/>
      <c r="G52" s="320"/>
      <c r="H52" s="320"/>
      <c r="I52" s="320"/>
      <c r="J52" s="320"/>
      <c r="K52" s="195"/>
    </row>
    <row r="53" spans="2:11" customFormat="1" ht="5.25" customHeight="1">
      <c r="B53" s="194"/>
      <c r="C53" s="196"/>
      <c r="D53" s="196"/>
      <c r="E53" s="196"/>
      <c r="F53" s="196"/>
      <c r="G53" s="196"/>
      <c r="H53" s="196"/>
      <c r="I53" s="196"/>
      <c r="J53" s="196"/>
      <c r="K53" s="195"/>
    </row>
    <row r="54" spans="2:11" customFormat="1" ht="15" customHeight="1">
      <c r="B54" s="194"/>
      <c r="C54" s="319" t="s">
        <v>2324</v>
      </c>
      <c r="D54" s="319"/>
      <c r="E54" s="319"/>
      <c r="F54" s="319"/>
      <c r="G54" s="319"/>
      <c r="H54" s="319"/>
      <c r="I54" s="319"/>
      <c r="J54" s="319"/>
      <c r="K54" s="195"/>
    </row>
    <row r="55" spans="2:11" customFormat="1" ht="15" customHeight="1">
      <c r="B55" s="194"/>
      <c r="C55" s="319" t="s">
        <v>2325</v>
      </c>
      <c r="D55" s="319"/>
      <c r="E55" s="319"/>
      <c r="F55" s="319"/>
      <c r="G55" s="319"/>
      <c r="H55" s="319"/>
      <c r="I55" s="319"/>
      <c r="J55" s="319"/>
      <c r="K55" s="195"/>
    </row>
    <row r="56" spans="2:11" customFormat="1" ht="12.75" customHeight="1">
      <c r="B56" s="194"/>
      <c r="C56" s="197"/>
      <c r="D56" s="197"/>
      <c r="E56" s="197"/>
      <c r="F56" s="197"/>
      <c r="G56" s="197"/>
      <c r="H56" s="197"/>
      <c r="I56" s="197"/>
      <c r="J56" s="197"/>
      <c r="K56" s="195"/>
    </row>
    <row r="57" spans="2:11" customFormat="1" ht="15" customHeight="1">
      <c r="B57" s="194"/>
      <c r="C57" s="319" t="s">
        <v>2326</v>
      </c>
      <c r="D57" s="319"/>
      <c r="E57" s="319"/>
      <c r="F57" s="319"/>
      <c r="G57" s="319"/>
      <c r="H57" s="319"/>
      <c r="I57" s="319"/>
      <c r="J57" s="319"/>
      <c r="K57" s="195"/>
    </row>
    <row r="58" spans="2:11" customFormat="1" ht="15" customHeight="1">
      <c r="B58" s="194"/>
      <c r="C58" s="199"/>
      <c r="D58" s="319" t="s">
        <v>2327</v>
      </c>
      <c r="E58" s="319"/>
      <c r="F58" s="319"/>
      <c r="G58" s="319"/>
      <c r="H58" s="319"/>
      <c r="I58" s="319"/>
      <c r="J58" s="319"/>
      <c r="K58" s="195"/>
    </row>
    <row r="59" spans="2:11" customFormat="1" ht="15" customHeight="1">
      <c r="B59" s="194"/>
      <c r="C59" s="199"/>
      <c r="D59" s="319" t="s">
        <v>2328</v>
      </c>
      <c r="E59" s="319"/>
      <c r="F59" s="319"/>
      <c r="G59" s="319"/>
      <c r="H59" s="319"/>
      <c r="I59" s="319"/>
      <c r="J59" s="319"/>
      <c r="K59" s="195"/>
    </row>
    <row r="60" spans="2:11" customFormat="1" ht="15" customHeight="1">
      <c r="B60" s="194"/>
      <c r="C60" s="199"/>
      <c r="D60" s="319" t="s">
        <v>2329</v>
      </c>
      <c r="E60" s="319"/>
      <c r="F60" s="319"/>
      <c r="G60" s="319"/>
      <c r="H60" s="319"/>
      <c r="I60" s="319"/>
      <c r="J60" s="319"/>
      <c r="K60" s="195"/>
    </row>
    <row r="61" spans="2:11" customFormat="1" ht="15" customHeight="1">
      <c r="B61" s="194"/>
      <c r="C61" s="199"/>
      <c r="D61" s="319" t="s">
        <v>2330</v>
      </c>
      <c r="E61" s="319"/>
      <c r="F61" s="319"/>
      <c r="G61" s="319"/>
      <c r="H61" s="319"/>
      <c r="I61" s="319"/>
      <c r="J61" s="319"/>
      <c r="K61" s="195"/>
    </row>
    <row r="62" spans="2:11" customFormat="1" ht="15" customHeight="1">
      <c r="B62" s="194"/>
      <c r="C62" s="199"/>
      <c r="D62" s="322" t="s">
        <v>2331</v>
      </c>
      <c r="E62" s="322"/>
      <c r="F62" s="322"/>
      <c r="G62" s="322"/>
      <c r="H62" s="322"/>
      <c r="I62" s="322"/>
      <c r="J62" s="322"/>
      <c r="K62" s="195"/>
    </row>
    <row r="63" spans="2:11" customFormat="1" ht="15" customHeight="1">
      <c r="B63" s="194"/>
      <c r="C63" s="199"/>
      <c r="D63" s="319" t="s">
        <v>2332</v>
      </c>
      <c r="E63" s="319"/>
      <c r="F63" s="319"/>
      <c r="G63" s="319"/>
      <c r="H63" s="319"/>
      <c r="I63" s="319"/>
      <c r="J63" s="319"/>
      <c r="K63" s="195"/>
    </row>
    <row r="64" spans="2:11" customFormat="1" ht="12.75" customHeight="1">
      <c r="B64" s="194"/>
      <c r="C64" s="199"/>
      <c r="D64" s="199"/>
      <c r="E64" s="202"/>
      <c r="F64" s="199"/>
      <c r="G64" s="199"/>
      <c r="H64" s="199"/>
      <c r="I64" s="199"/>
      <c r="J64" s="199"/>
      <c r="K64" s="195"/>
    </row>
    <row r="65" spans="2:11" customFormat="1" ht="15" customHeight="1">
      <c r="B65" s="194"/>
      <c r="C65" s="199"/>
      <c r="D65" s="319" t="s">
        <v>2333</v>
      </c>
      <c r="E65" s="319"/>
      <c r="F65" s="319"/>
      <c r="G65" s="319"/>
      <c r="H65" s="319"/>
      <c r="I65" s="319"/>
      <c r="J65" s="319"/>
      <c r="K65" s="195"/>
    </row>
    <row r="66" spans="2:11" customFormat="1" ht="15" customHeight="1">
      <c r="B66" s="194"/>
      <c r="C66" s="199"/>
      <c r="D66" s="322" t="s">
        <v>2334</v>
      </c>
      <c r="E66" s="322"/>
      <c r="F66" s="322"/>
      <c r="G66" s="322"/>
      <c r="H66" s="322"/>
      <c r="I66" s="322"/>
      <c r="J66" s="322"/>
      <c r="K66" s="195"/>
    </row>
    <row r="67" spans="2:11" customFormat="1" ht="15" customHeight="1">
      <c r="B67" s="194"/>
      <c r="C67" s="199"/>
      <c r="D67" s="319" t="s">
        <v>2335</v>
      </c>
      <c r="E67" s="319"/>
      <c r="F67" s="319"/>
      <c r="G67" s="319"/>
      <c r="H67" s="319"/>
      <c r="I67" s="319"/>
      <c r="J67" s="319"/>
      <c r="K67" s="195"/>
    </row>
    <row r="68" spans="2:11" customFormat="1" ht="15" customHeight="1">
      <c r="B68" s="194"/>
      <c r="C68" s="199"/>
      <c r="D68" s="319" t="s">
        <v>2336</v>
      </c>
      <c r="E68" s="319"/>
      <c r="F68" s="319"/>
      <c r="G68" s="319"/>
      <c r="H68" s="319"/>
      <c r="I68" s="319"/>
      <c r="J68" s="319"/>
      <c r="K68" s="195"/>
    </row>
    <row r="69" spans="2:11" customFormat="1" ht="15" customHeight="1">
      <c r="B69" s="194"/>
      <c r="C69" s="199"/>
      <c r="D69" s="319" t="s">
        <v>2337</v>
      </c>
      <c r="E69" s="319"/>
      <c r="F69" s="319"/>
      <c r="G69" s="319"/>
      <c r="H69" s="319"/>
      <c r="I69" s="319"/>
      <c r="J69" s="319"/>
      <c r="K69" s="195"/>
    </row>
    <row r="70" spans="2:11" customFormat="1" ht="15" customHeight="1">
      <c r="B70" s="194"/>
      <c r="C70" s="199"/>
      <c r="D70" s="319" t="s">
        <v>2338</v>
      </c>
      <c r="E70" s="319"/>
      <c r="F70" s="319"/>
      <c r="G70" s="319"/>
      <c r="H70" s="319"/>
      <c r="I70" s="319"/>
      <c r="J70" s="319"/>
      <c r="K70" s="195"/>
    </row>
    <row r="71" spans="2:11" customFormat="1" ht="12.75" customHeight="1">
      <c r="B71" s="203"/>
      <c r="C71" s="204"/>
      <c r="D71" s="204"/>
      <c r="E71" s="204"/>
      <c r="F71" s="204"/>
      <c r="G71" s="204"/>
      <c r="H71" s="204"/>
      <c r="I71" s="204"/>
      <c r="J71" s="204"/>
      <c r="K71" s="205"/>
    </row>
    <row r="72" spans="2:11" customFormat="1" ht="18.75" customHeight="1">
      <c r="B72" s="206"/>
      <c r="C72" s="206"/>
      <c r="D72" s="206"/>
      <c r="E72" s="206"/>
      <c r="F72" s="206"/>
      <c r="G72" s="206"/>
      <c r="H72" s="206"/>
      <c r="I72" s="206"/>
      <c r="J72" s="206"/>
      <c r="K72" s="207"/>
    </row>
    <row r="73" spans="2:11" customFormat="1" ht="18.75" customHeight="1">
      <c r="B73" s="207"/>
      <c r="C73" s="207"/>
      <c r="D73" s="207"/>
      <c r="E73" s="207"/>
      <c r="F73" s="207"/>
      <c r="G73" s="207"/>
      <c r="H73" s="207"/>
      <c r="I73" s="207"/>
      <c r="J73" s="207"/>
      <c r="K73" s="207"/>
    </row>
    <row r="74" spans="2:11" customFormat="1" ht="7.5" customHeight="1">
      <c r="B74" s="208"/>
      <c r="C74" s="209"/>
      <c r="D74" s="209"/>
      <c r="E74" s="209"/>
      <c r="F74" s="209"/>
      <c r="G74" s="209"/>
      <c r="H74" s="209"/>
      <c r="I74" s="209"/>
      <c r="J74" s="209"/>
      <c r="K74" s="210"/>
    </row>
    <row r="75" spans="2:11" customFormat="1" ht="45" customHeight="1">
      <c r="B75" s="211"/>
      <c r="C75" s="323" t="s">
        <v>2339</v>
      </c>
      <c r="D75" s="323"/>
      <c r="E75" s="323"/>
      <c r="F75" s="323"/>
      <c r="G75" s="323"/>
      <c r="H75" s="323"/>
      <c r="I75" s="323"/>
      <c r="J75" s="323"/>
      <c r="K75" s="212"/>
    </row>
    <row r="76" spans="2:11" customFormat="1" ht="17.25" customHeight="1">
      <c r="B76" s="211"/>
      <c r="C76" s="213" t="s">
        <v>2340</v>
      </c>
      <c r="D76" s="213"/>
      <c r="E76" s="213"/>
      <c r="F76" s="213" t="s">
        <v>2341</v>
      </c>
      <c r="G76" s="214"/>
      <c r="H76" s="213" t="s">
        <v>54</v>
      </c>
      <c r="I76" s="213" t="s">
        <v>57</v>
      </c>
      <c r="J76" s="213" t="s">
        <v>2342</v>
      </c>
      <c r="K76" s="212"/>
    </row>
    <row r="77" spans="2:11" customFormat="1" ht="17.25" customHeight="1">
      <c r="B77" s="211"/>
      <c r="C77" s="215" t="s">
        <v>2343</v>
      </c>
      <c r="D77" s="215"/>
      <c r="E77" s="215"/>
      <c r="F77" s="216" t="s">
        <v>2344</v>
      </c>
      <c r="G77" s="217"/>
      <c r="H77" s="215"/>
      <c r="I77" s="215"/>
      <c r="J77" s="215" t="s">
        <v>2345</v>
      </c>
      <c r="K77" s="212"/>
    </row>
    <row r="78" spans="2:11" customFormat="1" ht="5.25" customHeight="1">
      <c r="B78" s="211"/>
      <c r="C78" s="218"/>
      <c r="D78" s="218"/>
      <c r="E78" s="218"/>
      <c r="F78" s="218"/>
      <c r="G78" s="219"/>
      <c r="H78" s="218"/>
      <c r="I78" s="218"/>
      <c r="J78" s="218"/>
      <c r="K78" s="212"/>
    </row>
    <row r="79" spans="2:11" customFormat="1" ht="15" customHeight="1">
      <c r="B79" s="211"/>
      <c r="C79" s="200" t="s">
        <v>53</v>
      </c>
      <c r="D79" s="220"/>
      <c r="E79" s="220"/>
      <c r="F79" s="221" t="s">
        <v>2346</v>
      </c>
      <c r="G79" s="222"/>
      <c r="H79" s="200" t="s">
        <v>2347</v>
      </c>
      <c r="I79" s="200" t="s">
        <v>2348</v>
      </c>
      <c r="J79" s="200">
        <v>20</v>
      </c>
      <c r="K79" s="212"/>
    </row>
    <row r="80" spans="2:11" customFormat="1" ht="15" customHeight="1">
      <c r="B80" s="211"/>
      <c r="C80" s="200" t="s">
        <v>2349</v>
      </c>
      <c r="D80" s="200"/>
      <c r="E80" s="200"/>
      <c r="F80" s="221" t="s">
        <v>2346</v>
      </c>
      <c r="G80" s="222"/>
      <c r="H80" s="200" t="s">
        <v>2350</v>
      </c>
      <c r="I80" s="200" t="s">
        <v>2348</v>
      </c>
      <c r="J80" s="200">
        <v>120</v>
      </c>
      <c r="K80" s="212"/>
    </row>
    <row r="81" spans="2:11" customFormat="1" ht="15" customHeight="1">
      <c r="B81" s="223"/>
      <c r="C81" s="200" t="s">
        <v>2351</v>
      </c>
      <c r="D81" s="200"/>
      <c r="E81" s="200"/>
      <c r="F81" s="221" t="s">
        <v>2352</v>
      </c>
      <c r="G81" s="222"/>
      <c r="H81" s="200" t="s">
        <v>2353</v>
      </c>
      <c r="I81" s="200" t="s">
        <v>2348</v>
      </c>
      <c r="J81" s="200">
        <v>50</v>
      </c>
      <c r="K81" s="212"/>
    </row>
    <row r="82" spans="2:11" customFormat="1" ht="15" customHeight="1">
      <c r="B82" s="223"/>
      <c r="C82" s="200" t="s">
        <v>2354</v>
      </c>
      <c r="D82" s="200"/>
      <c r="E82" s="200"/>
      <c r="F82" s="221" t="s">
        <v>2346</v>
      </c>
      <c r="G82" s="222"/>
      <c r="H82" s="200" t="s">
        <v>2355</v>
      </c>
      <c r="I82" s="200" t="s">
        <v>2356</v>
      </c>
      <c r="J82" s="200"/>
      <c r="K82" s="212"/>
    </row>
    <row r="83" spans="2:11" customFormat="1" ht="15" customHeight="1">
      <c r="B83" s="223"/>
      <c r="C83" s="200" t="s">
        <v>2357</v>
      </c>
      <c r="D83" s="200"/>
      <c r="E83" s="200"/>
      <c r="F83" s="221" t="s">
        <v>2352</v>
      </c>
      <c r="G83" s="200"/>
      <c r="H83" s="200" t="s">
        <v>2358</v>
      </c>
      <c r="I83" s="200" t="s">
        <v>2348</v>
      </c>
      <c r="J83" s="200">
        <v>15</v>
      </c>
      <c r="K83" s="212"/>
    </row>
    <row r="84" spans="2:11" customFormat="1" ht="15" customHeight="1">
      <c r="B84" s="223"/>
      <c r="C84" s="200" t="s">
        <v>2359</v>
      </c>
      <c r="D84" s="200"/>
      <c r="E84" s="200"/>
      <c r="F84" s="221" t="s">
        <v>2352</v>
      </c>
      <c r="G84" s="200"/>
      <c r="H84" s="200" t="s">
        <v>2360</v>
      </c>
      <c r="I84" s="200" t="s">
        <v>2348</v>
      </c>
      <c r="J84" s="200">
        <v>15</v>
      </c>
      <c r="K84" s="212"/>
    </row>
    <row r="85" spans="2:11" customFormat="1" ht="15" customHeight="1">
      <c r="B85" s="223"/>
      <c r="C85" s="200" t="s">
        <v>2361</v>
      </c>
      <c r="D85" s="200"/>
      <c r="E85" s="200"/>
      <c r="F85" s="221" t="s">
        <v>2352</v>
      </c>
      <c r="G85" s="200"/>
      <c r="H85" s="200" t="s">
        <v>2362</v>
      </c>
      <c r="I85" s="200" t="s">
        <v>2348</v>
      </c>
      <c r="J85" s="200">
        <v>20</v>
      </c>
      <c r="K85" s="212"/>
    </row>
    <row r="86" spans="2:11" customFormat="1" ht="15" customHeight="1">
      <c r="B86" s="223"/>
      <c r="C86" s="200" t="s">
        <v>2363</v>
      </c>
      <c r="D86" s="200"/>
      <c r="E86" s="200"/>
      <c r="F86" s="221" t="s">
        <v>2352</v>
      </c>
      <c r="G86" s="200"/>
      <c r="H86" s="200" t="s">
        <v>2364</v>
      </c>
      <c r="I86" s="200" t="s">
        <v>2348</v>
      </c>
      <c r="J86" s="200">
        <v>20</v>
      </c>
      <c r="K86" s="212"/>
    </row>
    <row r="87" spans="2:11" customFormat="1" ht="15" customHeight="1">
      <c r="B87" s="223"/>
      <c r="C87" s="200" t="s">
        <v>2365</v>
      </c>
      <c r="D87" s="200"/>
      <c r="E87" s="200"/>
      <c r="F87" s="221" t="s">
        <v>2352</v>
      </c>
      <c r="G87" s="222"/>
      <c r="H87" s="200" t="s">
        <v>2366</v>
      </c>
      <c r="I87" s="200" t="s">
        <v>2348</v>
      </c>
      <c r="J87" s="200">
        <v>50</v>
      </c>
      <c r="K87" s="212"/>
    </row>
    <row r="88" spans="2:11" customFormat="1" ht="15" customHeight="1">
      <c r="B88" s="223"/>
      <c r="C88" s="200" t="s">
        <v>2367</v>
      </c>
      <c r="D88" s="200"/>
      <c r="E88" s="200"/>
      <c r="F88" s="221" t="s">
        <v>2352</v>
      </c>
      <c r="G88" s="222"/>
      <c r="H88" s="200" t="s">
        <v>2368</v>
      </c>
      <c r="I88" s="200" t="s">
        <v>2348</v>
      </c>
      <c r="J88" s="200">
        <v>20</v>
      </c>
      <c r="K88" s="212"/>
    </row>
    <row r="89" spans="2:11" customFormat="1" ht="15" customHeight="1">
      <c r="B89" s="223"/>
      <c r="C89" s="200" t="s">
        <v>2369</v>
      </c>
      <c r="D89" s="200"/>
      <c r="E89" s="200"/>
      <c r="F89" s="221" t="s">
        <v>2352</v>
      </c>
      <c r="G89" s="222"/>
      <c r="H89" s="200" t="s">
        <v>2370</v>
      </c>
      <c r="I89" s="200" t="s">
        <v>2348</v>
      </c>
      <c r="J89" s="200">
        <v>20</v>
      </c>
      <c r="K89" s="212"/>
    </row>
    <row r="90" spans="2:11" customFormat="1" ht="15" customHeight="1">
      <c r="B90" s="223"/>
      <c r="C90" s="200" t="s">
        <v>2371</v>
      </c>
      <c r="D90" s="200"/>
      <c r="E90" s="200"/>
      <c r="F90" s="221" t="s">
        <v>2352</v>
      </c>
      <c r="G90" s="222"/>
      <c r="H90" s="200" t="s">
        <v>2372</v>
      </c>
      <c r="I90" s="200" t="s">
        <v>2348</v>
      </c>
      <c r="J90" s="200">
        <v>50</v>
      </c>
      <c r="K90" s="212"/>
    </row>
    <row r="91" spans="2:11" customFormat="1" ht="15" customHeight="1">
      <c r="B91" s="223"/>
      <c r="C91" s="200" t="s">
        <v>2373</v>
      </c>
      <c r="D91" s="200"/>
      <c r="E91" s="200"/>
      <c r="F91" s="221" t="s">
        <v>2352</v>
      </c>
      <c r="G91" s="222"/>
      <c r="H91" s="200" t="s">
        <v>2373</v>
      </c>
      <c r="I91" s="200" t="s">
        <v>2348</v>
      </c>
      <c r="J91" s="200">
        <v>50</v>
      </c>
      <c r="K91" s="212"/>
    </row>
    <row r="92" spans="2:11" customFormat="1" ht="15" customHeight="1">
      <c r="B92" s="223"/>
      <c r="C92" s="200" t="s">
        <v>2374</v>
      </c>
      <c r="D92" s="200"/>
      <c r="E92" s="200"/>
      <c r="F92" s="221" t="s">
        <v>2352</v>
      </c>
      <c r="G92" s="222"/>
      <c r="H92" s="200" t="s">
        <v>2375</v>
      </c>
      <c r="I92" s="200" t="s">
        <v>2348</v>
      </c>
      <c r="J92" s="200">
        <v>255</v>
      </c>
      <c r="K92" s="212"/>
    </row>
    <row r="93" spans="2:11" customFormat="1" ht="15" customHeight="1">
      <c r="B93" s="223"/>
      <c r="C93" s="200" t="s">
        <v>2376</v>
      </c>
      <c r="D93" s="200"/>
      <c r="E93" s="200"/>
      <c r="F93" s="221" t="s">
        <v>2346</v>
      </c>
      <c r="G93" s="222"/>
      <c r="H93" s="200" t="s">
        <v>2377</v>
      </c>
      <c r="I93" s="200" t="s">
        <v>2378</v>
      </c>
      <c r="J93" s="200"/>
      <c r="K93" s="212"/>
    </row>
    <row r="94" spans="2:11" customFormat="1" ht="15" customHeight="1">
      <c r="B94" s="223"/>
      <c r="C94" s="200" t="s">
        <v>2379</v>
      </c>
      <c r="D94" s="200"/>
      <c r="E94" s="200"/>
      <c r="F94" s="221" t="s">
        <v>2346</v>
      </c>
      <c r="G94" s="222"/>
      <c r="H94" s="200" t="s">
        <v>2380</v>
      </c>
      <c r="I94" s="200" t="s">
        <v>2381</v>
      </c>
      <c r="J94" s="200"/>
      <c r="K94" s="212"/>
    </row>
    <row r="95" spans="2:11" customFormat="1" ht="15" customHeight="1">
      <c r="B95" s="223"/>
      <c r="C95" s="200" t="s">
        <v>2382</v>
      </c>
      <c r="D95" s="200"/>
      <c r="E95" s="200"/>
      <c r="F95" s="221" t="s">
        <v>2346</v>
      </c>
      <c r="G95" s="222"/>
      <c r="H95" s="200" t="s">
        <v>2382</v>
      </c>
      <c r="I95" s="200" t="s">
        <v>2381</v>
      </c>
      <c r="J95" s="200"/>
      <c r="K95" s="212"/>
    </row>
    <row r="96" spans="2:11" customFormat="1" ht="15" customHeight="1">
      <c r="B96" s="223"/>
      <c r="C96" s="200" t="s">
        <v>38</v>
      </c>
      <c r="D96" s="200"/>
      <c r="E96" s="200"/>
      <c r="F96" s="221" t="s">
        <v>2346</v>
      </c>
      <c r="G96" s="222"/>
      <c r="H96" s="200" t="s">
        <v>2383</v>
      </c>
      <c r="I96" s="200" t="s">
        <v>2381</v>
      </c>
      <c r="J96" s="200"/>
      <c r="K96" s="212"/>
    </row>
    <row r="97" spans="2:11" customFormat="1" ht="15" customHeight="1">
      <c r="B97" s="223"/>
      <c r="C97" s="200" t="s">
        <v>48</v>
      </c>
      <c r="D97" s="200"/>
      <c r="E97" s="200"/>
      <c r="F97" s="221" t="s">
        <v>2346</v>
      </c>
      <c r="G97" s="222"/>
      <c r="H97" s="200" t="s">
        <v>2384</v>
      </c>
      <c r="I97" s="200" t="s">
        <v>2381</v>
      </c>
      <c r="J97" s="200"/>
      <c r="K97" s="212"/>
    </row>
    <row r="98" spans="2:11" customFormat="1" ht="15" customHeight="1">
      <c r="B98" s="224"/>
      <c r="C98" s="225"/>
      <c r="D98" s="225"/>
      <c r="E98" s="225"/>
      <c r="F98" s="225"/>
      <c r="G98" s="225"/>
      <c r="H98" s="225"/>
      <c r="I98" s="225"/>
      <c r="J98" s="225"/>
      <c r="K98" s="226"/>
    </row>
    <row r="99" spans="2:11" customFormat="1" ht="18.75" customHeight="1">
      <c r="B99" s="227"/>
      <c r="C99" s="228"/>
      <c r="D99" s="228"/>
      <c r="E99" s="228"/>
      <c r="F99" s="228"/>
      <c r="G99" s="228"/>
      <c r="H99" s="228"/>
      <c r="I99" s="228"/>
      <c r="J99" s="228"/>
      <c r="K99" s="227"/>
    </row>
    <row r="100" spans="2:11" customFormat="1" ht="18.75" customHeight="1"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</row>
    <row r="101" spans="2:11" customFormat="1" ht="7.5" customHeight="1">
      <c r="B101" s="208"/>
      <c r="C101" s="209"/>
      <c r="D101" s="209"/>
      <c r="E101" s="209"/>
      <c r="F101" s="209"/>
      <c r="G101" s="209"/>
      <c r="H101" s="209"/>
      <c r="I101" s="209"/>
      <c r="J101" s="209"/>
      <c r="K101" s="210"/>
    </row>
    <row r="102" spans="2:11" customFormat="1" ht="45" customHeight="1">
      <c r="B102" s="211"/>
      <c r="C102" s="323" t="s">
        <v>2385</v>
      </c>
      <c r="D102" s="323"/>
      <c r="E102" s="323"/>
      <c r="F102" s="323"/>
      <c r="G102" s="323"/>
      <c r="H102" s="323"/>
      <c r="I102" s="323"/>
      <c r="J102" s="323"/>
      <c r="K102" s="212"/>
    </row>
    <row r="103" spans="2:11" customFormat="1" ht="17.25" customHeight="1">
      <c r="B103" s="211"/>
      <c r="C103" s="213" t="s">
        <v>2340</v>
      </c>
      <c r="D103" s="213"/>
      <c r="E103" s="213"/>
      <c r="F103" s="213" t="s">
        <v>2341</v>
      </c>
      <c r="G103" s="214"/>
      <c r="H103" s="213" t="s">
        <v>54</v>
      </c>
      <c r="I103" s="213" t="s">
        <v>57</v>
      </c>
      <c r="J103" s="213" t="s">
        <v>2342</v>
      </c>
      <c r="K103" s="212"/>
    </row>
    <row r="104" spans="2:11" customFormat="1" ht="17.25" customHeight="1">
      <c r="B104" s="211"/>
      <c r="C104" s="215" t="s">
        <v>2343</v>
      </c>
      <c r="D104" s="215"/>
      <c r="E104" s="215"/>
      <c r="F104" s="216" t="s">
        <v>2344</v>
      </c>
      <c r="G104" s="217"/>
      <c r="H104" s="215"/>
      <c r="I104" s="215"/>
      <c r="J104" s="215" t="s">
        <v>2345</v>
      </c>
      <c r="K104" s="212"/>
    </row>
    <row r="105" spans="2:11" customFormat="1" ht="5.25" customHeight="1">
      <c r="B105" s="211"/>
      <c r="C105" s="213"/>
      <c r="D105" s="213"/>
      <c r="E105" s="213"/>
      <c r="F105" s="213"/>
      <c r="G105" s="229"/>
      <c r="H105" s="213"/>
      <c r="I105" s="213"/>
      <c r="J105" s="213"/>
      <c r="K105" s="212"/>
    </row>
    <row r="106" spans="2:11" customFormat="1" ht="15" customHeight="1">
      <c r="B106" s="211"/>
      <c r="C106" s="200" t="s">
        <v>53</v>
      </c>
      <c r="D106" s="220"/>
      <c r="E106" s="220"/>
      <c r="F106" s="221" t="s">
        <v>2346</v>
      </c>
      <c r="G106" s="200"/>
      <c r="H106" s="200" t="s">
        <v>2386</v>
      </c>
      <c r="I106" s="200" t="s">
        <v>2348</v>
      </c>
      <c r="J106" s="200">
        <v>20</v>
      </c>
      <c r="K106" s="212"/>
    </row>
    <row r="107" spans="2:11" customFormat="1" ht="15" customHeight="1">
      <c r="B107" s="211"/>
      <c r="C107" s="200" t="s">
        <v>2349</v>
      </c>
      <c r="D107" s="200"/>
      <c r="E107" s="200"/>
      <c r="F107" s="221" t="s">
        <v>2346</v>
      </c>
      <c r="G107" s="200"/>
      <c r="H107" s="200" t="s">
        <v>2386</v>
      </c>
      <c r="I107" s="200" t="s">
        <v>2348</v>
      </c>
      <c r="J107" s="200">
        <v>120</v>
      </c>
      <c r="K107" s="212"/>
    </row>
    <row r="108" spans="2:11" customFormat="1" ht="15" customHeight="1">
      <c r="B108" s="223"/>
      <c r="C108" s="200" t="s">
        <v>2351</v>
      </c>
      <c r="D108" s="200"/>
      <c r="E108" s="200"/>
      <c r="F108" s="221" t="s">
        <v>2352</v>
      </c>
      <c r="G108" s="200"/>
      <c r="H108" s="200" t="s">
        <v>2386</v>
      </c>
      <c r="I108" s="200" t="s">
        <v>2348</v>
      </c>
      <c r="J108" s="200">
        <v>50</v>
      </c>
      <c r="K108" s="212"/>
    </row>
    <row r="109" spans="2:11" customFormat="1" ht="15" customHeight="1">
      <c r="B109" s="223"/>
      <c r="C109" s="200" t="s">
        <v>2354</v>
      </c>
      <c r="D109" s="200"/>
      <c r="E109" s="200"/>
      <c r="F109" s="221" t="s">
        <v>2346</v>
      </c>
      <c r="G109" s="200"/>
      <c r="H109" s="200" t="s">
        <v>2386</v>
      </c>
      <c r="I109" s="200" t="s">
        <v>2356</v>
      </c>
      <c r="J109" s="200"/>
      <c r="K109" s="212"/>
    </row>
    <row r="110" spans="2:11" customFormat="1" ht="15" customHeight="1">
      <c r="B110" s="223"/>
      <c r="C110" s="200" t="s">
        <v>2365</v>
      </c>
      <c r="D110" s="200"/>
      <c r="E110" s="200"/>
      <c r="F110" s="221" t="s">
        <v>2352</v>
      </c>
      <c r="G110" s="200"/>
      <c r="H110" s="200" t="s">
        <v>2386</v>
      </c>
      <c r="I110" s="200" t="s">
        <v>2348</v>
      </c>
      <c r="J110" s="200">
        <v>50</v>
      </c>
      <c r="K110" s="212"/>
    </row>
    <row r="111" spans="2:11" customFormat="1" ht="15" customHeight="1">
      <c r="B111" s="223"/>
      <c r="C111" s="200" t="s">
        <v>2373</v>
      </c>
      <c r="D111" s="200"/>
      <c r="E111" s="200"/>
      <c r="F111" s="221" t="s">
        <v>2352</v>
      </c>
      <c r="G111" s="200"/>
      <c r="H111" s="200" t="s">
        <v>2386</v>
      </c>
      <c r="I111" s="200" t="s">
        <v>2348</v>
      </c>
      <c r="J111" s="200">
        <v>50</v>
      </c>
      <c r="K111" s="212"/>
    </row>
    <row r="112" spans="2:11" customFormat="1" ht="15" customHeight="1">
      <c r="B112" s="223"/>
      <c r="C112" s="200" t="s">
        <v>2371</v>
      </c>
      <c r="D112" s="200"/>
      <c r="E112" s="200"/>
      <c r="F112" s="221" t="s">
        <v>2352</v>
      </c>
      <c r="G112" s="200"/>
      <c r="H112" s="200" t="s">
        <v>2386</v>
      </c>
      <c r="I112" s="200" t="s">
        <v>2348</v>
      </c>
      <c r="J112" s="200">
        <v>50</v>
      </c>
      <c r="K112" s="212"/>
    </row>
    <row r="113" spans="2:11" customFormat="1" ht="15" customHeight="1">
      <c r="B113" s="223"/>
      <c r="C113" s="200" t="s">
        <v>53</v>
      </c>
      <c r="D113" s="200"/>
      <c r="E113" s="200"/>
      <c r="F113" s="221" t="s">
        <v>2346</v>
      </c>
      <c r="G113" s="200"/>
      <c r="H113" s="200" t="s">
        <v>2387</v>
      </c>
      <c r="I113" s="200" t="s">
        <v>2348</v>
      </c>
      <c r="J113" s="200">
        <v>20</v>
      </c>
      <c r="K113" s="212"/>
    </row>
    <row r="114" spans="2:11" customFormat="1" ht="15" customHeight="1">
      <c r="B114" s="223"/>
      <c r="C114" s="200" t="s">
        <v>2388</v>
      </c>
      <c r="D114" s="200"/>
      <c r="E114" s="200"/>
      <c r="F114" s="221" t="s">
        <v>2346</v>
      </c>
      <c r="G114" s="200"/>
      <c r="H114" s="200" t="s">
        <v>2389</v>
      </c>
      <c r="I114" s="200" t="s">
        <v>2348</v>
      </c>
      <c r="J114" s="200">
        <v>120</v>
      </c>
      <c r="K114" s="212"/>
    </row>
    <row r="115" spans="2:11" customFormat="1" ht="15" customHeight="1">
      <c r="B115" s="223"/>
      <c r="C115" s="200" t="s">
        <v>38</v>
      </c>
      <c r="D115" s="200"/>
      <c r="E115" s="200"/>
      <c r="F115" s="221" t="s">
        <v>2346</v>
      </c>
      <c r="G115" s="200"/>
      <c r="H115" s="200" t="s">
        <v>2390</v>
      </c>
      <c r="I115" s="200" t="s">
        <v>2381</v>
      </c>
      <c r="J115" s="200"/>
      <c r="K115" s="212"/>
    </row>
    <row r="116" spans="2:11" customFormat="1" ht="15" customHeight="1">
      <c r="B116" s="223"/>
      <c r="C116" s="200" t="s">
        <v>48</v>
      </c>
      <c r="D116" s="200"/>
      <c r="E116" s="200"/>
      <c r="F116" s="221" t="s">
        <v>2346</v>
      </c>
      <c r="G116" s="200"/>
      <c r="H116" s="200" t="s">
        <v>2391</v>
      </c>
      <c r="I116" s="200" t="s">
        <v>2381</v>
      </c>
      <c r="J116" s="200"/>
      <c r="K116" s="212"/>
    </row>
    <row r="117" spans="2:11" customFormat="1" ht="15" customHeight="1">
      <c r="B117" s="223"/>
      <c r="C117" s="200" t="s">
        <v>57</v>
      </c>
      <c r="D117" s="200"/>
      <c r="E117" s="200"/>
      <c r="F117" s="221" t="s">
        <v>2346</v>
      </c>
      <c r="G117" s="200"/>
      <c r="H117" s="200" t="s">
        <v>2392</v>
      </c>
      <c r="I117" s="200" t="s">
        <v>2393</v>
      </c>
      <c r="J117" s="200"/>
      <c r="K117" s="212"/>
    </row>
    <row r="118" spans="2:11" customFormat="1" ht="15" customHeight="1">
      <c r="B118" s="224"/>
      <c r="C118" s="230"/>
      <c r="D118" s="230"/>
      <c r="E118" s="230"/>
      <c r="F118" s="230"/>
      <c r="G118" s="230"/>
      <c r="H118" s="230"/>
      <c r="I118" s="230"/>
      <c r="J118" s="230"/>
      <c r="K118" s="226"/>
    </row>
    <row r="119" spans="2:11" customFormat="1" ht="18.75" customHeight="1">
      <c r="B119" s="231"/>
      <c r="C119" s="232"/>
      <c r="D119" s="232"/>
      <c r="E119" s="232"/>
      <c r="F119" s="233"/>
      <c r="G119" s="232"/>
      <c r="H119" s="232"/>
      <c r="I119" s="232"/>
      <c r="J119" s="232"/>
      <c r="K119" s="231"/>
    </row>
    <row r="120" spans="2:11" customFormat="1" ht="18.75" customHeight="1"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</row>
    <row r="121" spans="2:11" customFormat="1" ht="7.5" customHeight="1">
      <c r="B121" s="234"/>
      <c r="C121" s="235"/>
      <c r="D121" s="235"/>
      <c r="E121" s="235"/>
      <c r="F121" s="235"/>
      <c r="G121" s="235"/>
      <c r="H121" s="235"/>
      <c r="I121" s="235"/>
      <c r="J121" s="235"/>
      <c r="K121" s="236"/>
    </row>
    <row r="122" spans="2:11" customFormat="1" ht="45" customHeight="1">
      <c r="B122" s="237"/>
      <c r="C122" s="321" t="s">
        <v>2394</v>
      </c>
      <c r="D122" s="321"/>
      <c r="E122" s="321"/>
      <c r="F122" s="321"/>
      <c r="G122" s="321"/>
      <c r="H122" s="321"/>
      <c r="I122" s="321"/>
      <c r="J122" s="321"/>
      <c r="K122" s="238"/>
    </row>
    <row r="123" spans="2:11" customFormat="1" ht="17.25" customHeight="1">
      <c r="B123" s="239"/>
      <c r="C123" s="213" t="s">
        <v>2340</v>
      </c>
      <c r="D123" s="213"/>
      <c r="E123" s="213"/>
      <c r="F123" s="213" t="s">
        <v>2341</v>
      </c>
      <c r="G123" s="214"/>
      <c r="H123" s="213" t="s">
        <v>54</v>
      </c>
      <c r="I123" s="213" t="s">
        <v>57</v>
      </c>
      <c r="J123" s="213" t="s">
        <v>2342</v>
      </c>
      <c r="K123" s="240"/>
    </row>
    <row r="124" spans="2:11" customFormat="1" ht="17.25" customHeight="1">
      <c r="B124" s="239"/>
      <c r="C124" s="215" t="s">
        <v>2343</v>
      </c>
      <c r="D124" s="215"/>
      <c r="E124" s="215"/>
      <c r="F124" s="216" t="s">
        <v>2344</v>
      </c>
      <c r="G124" s="217"/>
      <c r="H124" s="215"/>
      <c r="I124" s="215"/>
      <c r="J124" s="215" t="s">
        <v>2345</v>
      </c>
      <c r="K124" s="240"/>
    </row>
    <row r="125" spans="2:11" customFormat="1" ht="5.25" customHeight="1">
      <c r="B125" s="241"/>
      <c r="C125" s="218"/>
      <c r="D125" s="218"/>
      <c r="E125" s="218"/>
      <c r="F125" s="218"/>
      <c r="G125" s="242"/>
      <c r="H125" s="218"/>
      <c r="I125" s="218"/>
      <c r="J125" s="218"/>
      <c r="K125" s="243"/>
    </row>
    <row r="126" spans="2:11" customFormat="1" ht="15" customHeight="1">
      <c r="B126" s="241"/>
      <c r="C126" s="200" t="s">
        <v>2349</v>
      </c>
      <c r="D126" s="220"/>
      <c r="E126" s="220"/>
      <c r="F126" s="221" t="s">
        <v>2346</v>
      </c>
      <c r="G126" s="200"/>
      <c r="H126" s="200" t="s">
        <v>2386</v>
      </c>
      <c r="I126" s="200" t="s">
        <v>2348</v>
      </c>
      <c r="J126" s="200">
        <v>120</v>
      </c>
      <c r="K126" s="244"/>
    </row>
    <row r="127" spans="2:11" customFormat="1" ht="15" customHeight="1">
      <c r="B127" s="241"/>
      <c r="C127" s="200" t="s">
        <v>2395</v>
      </c>
      <c r="D127" s="200"/>
      <c r="E127" s="200"/>
      <c r="F127" s="221" t="s">
        <v>2346</v>
      </c>
      <c r="G127" s="200"/>
      <c r="H127" s="200" t="s">
        <v>2396</v>
      </c>
      <c r="I127" s="200" t="s">
        <v>2348</v>
      </c>
      <c r="J127" s="200" t="s">
        <v>2397</v>
      </c>
      <c r="K127" s="244"/>
    </row>
    <row r="128" spans="2:11" customFormat="1" ht="15" customHeight="1">
      <c r="B128" s="241"/>
      <c r="C128" s="200" t="s">
        <v>94</v>
      </c>
      <c r="D128" s="200"/>
      <c r="E128" s="200"/>
      <c r="F128" s="221" t="s">
        <v>2346</v>
      </c>
      <c r="G128" s="200"/>
      <c r="H128" s="200" t="s">
        <v>2398</v>
      </c>
      <c r="I128" s="200" t="s">
        <v>2348</v>
      </c>
      <c r="J128" s="200" t="s">
        <v>2397</v>
      </c>
      <c r="K128" s="244"/>
    </row>
    <row r="129" spans="2:11" customFormat="1" ht="15" customHeight="1">
      <c r="B129" s="241"/>
      <c r="C129" s="200" t="s">
        <v>2357</v>
      </c>
      <c r="D129" s="200"/>
      <c r="E129" s="200"/>
      <c r="F129" s="221" t="s">
        <v>2352</v>
      </c>
      <c r="G129" s="200"/>
      <c r="H129" s="200" t="s">
        <v>2358</v>
      </c>
      <c r="I129" s="200" t="s">
        <v>2348</v>
      </c>
      <c r="J129" s="200">
        <v>15</v>
      </c>
      <c r="K129" s="244"/>
    </row>
    <row r="130" spans="2:11" customFormat="1" ht="15" customHeight="1">
      <c r="B130" s="241"/>
      <c r="C130" s="200" t="s">
        <v>2359</v>
      </c>
      <c r="D130" s="200"/>
      <c r="E130" s="200"/>
      <c r="F130" s="221" t="s">
        <v>2352</v>
      </c>
      <c r="G130" s="200"/>
      <c r="H130" s="200" t="s">
        <v>2360</v>
      </c>
      <c r="I130" s="200" t="s">
        <v>2348</v>
      </c>
      <c r="J130" s="200">
        <v>15</v>
      </c>
      <c r="K130" s="244"/>
    </row>
    <row r="131" spans="2:11" customFormat="1" ht="15" customHeight="1">
      <c r="B131" s="241"/>
      <c r="C131" s="200" t="s">
        <v>2361</v>
      </c>
      <c r="D131" s="200"/>
      <c r="E131" s="200"/>
      <c r="F131" s="221" t="s">
        <v>2352</v>
      </c>
      <c r="G131" s="200"/>
      <c r="H131" s="200" t="s">
        <v>2362</v>
      </c>
      <c r="I131" s="200" t="s">
        <v>2348</v>
      </c>
      <c r="J131" s="200">
        <v>20</v>
      </c>
      <c r="K131" s="244"/>
    </row>
    <row r="132" spans="2:11" customFormat="1" ht="15" customHeight="1">
      <c r="B132" s="241"/>
      <c r="C132" s="200" t="s">
        <v>2363</v>
      </c>
      <c r="D132" s="200"/>
      <c r="E132" s="200"/>
      <c r="F132" s="221" t="s">
        <v>2352</v>
      </c>
      <c r="G132" s="200"/>
      <c r="H132" s="200" t="s">
        <v>2364</v>
      </c>
      <c r="I132" s="200" t="s">
        <v>2348</v>
      </c>
      <c r="J132" s="200">
        <v>20</v>
      </c>
      <c r="K132" s="244"/>
    </row>
    <row r="133" spans="2:11" customFormat="1" ht="15" customHeight="1">
      <c r="B133" s="241"/>
      <c r="C133" s="200" t="s">
        <v>2351</v>
      </c>
      <c r="D133" s="200"/>
      <c r="E133" s="200"/>
      <c r="F133" s="221" t="s">
        <v>2352</v>
      </c>
      <c r="G133" s="200"/>
      <c r="H133" s="200" t="s">
        <v>2386</v>
      </c>
      <c r="I133" s="200" t="s">
        <v>2348</v>
      </c>
      <c r="J133" s="200">
        <v>50</v>
      </c>
      <c r="K133" s="244"/>
    </row>
    <row r="134" spans="2:11" customFormat="1" ht="15" customHeight="1">
      <c r="B134" s="241"/>
      <c r="C134" s="200" t="s">
        <v>2365</v>
      </c>
      <c r="D134" s="200"/>
      <c r="E134" s="200"/>
      <c r="F134" s="221" t="s">
        <v>2352</v>
      </c>
      <c r="G134" s="200"/>
      <c r="H134" s="200" t="s">
        <v>2386</v>
      </c>
      <c r="I134" s="200" t="s">
        <v>2348</v>
      </c>
      <c r="J134" s="200">
        <v>50</v>
      </c>
      <c r="K134" s="244"/>
    </row>
    <row r="135" spans="2:11" customFormat="1" ht="15" customHeight="1">
      <c r="B135" s="241"/>
      <c r="C135" s="200" t="s">
        <v>2371</v>
      </c>
      <c r="D135" s="200"/>
      <c r="E135" s="200"/>
      <c r="F135" s="221" t="s">
        <v>2352</v>
      </c>
      <c r="G135" s="200"/>
      <c r="H135" s="200" t="s">
        <v>2386</v>
      </c>
      <c r="I135" s="200" t="s">
        <v>2348</v>
      </c>
      <c r="J135" s="200">
        <v>50</v>
      </c>
      <c r="K135" s="244"/>
    </row>
    <row r="136" spans="2:11" customFormat="1" ht="15" customHeight="1">
      <c r="B136" s="241"/>
      <c r="C136" s="200" t="s">
        <v>2373</v>
      </c>
      <c r="D136" s="200"/>
      <c r="E136" s="200"/>
      <c r="F136" s="221" t="s">
        <v>2352</v>
      </c>
      <c r="G136" s="200"/>
      <c r="H136" s="200" t="s">
        <v>2386</v>
      </c>
      <c r="I136" s="200" t="s">
        <v>2348</v>
      </c>
      <c r="J136" s="200">
        <v>50</v>
      </c>
      <c r="K136" s="244"/>
    </row>
    <row r="137" spans="2:11" customFormat="1" ht="15" customHeight="1">
      <c r="B137" s="241"/>
      <c r="C137" s="200" t="s">
        <v>2374</v>
      </c>
      <c r="D137" s="200"/>
      <c r="E137" s="200"/>
      <c r="F137" s="221" t="s">
        <v>2352</v>
      </c>
      <c r="G137" s="200"/>
      <c r="H137" s="200" t="s">
        <v>2399</v>
      </c>
      <c r="I137" s="200" t="s">
        <v>2348</v>
      </c>
      <c r="J137" s="200">
        <v>255</v>
      </c>
      <c r="K137" s="244"/>
    </row>
    <row r="138" spans="2:11" customFormat="1" ht="15" customHeight="1">
      <c r="B138" s="241"/>
      <c r="C138" s="200" t="s">
        <v>2376</v>
      </c>
      <c r="D138" s="200"/>
      <c r="E138" s="200"/>
      <c r="F138" s="221" t="s">
        <v>2346</v>
      </c>
      <c r="G138" s="200"/>
      <c r="H138" s="200" t="s">
        <v>2400</v>
      </c>
      <c r="I138" s="200" t="s">
        <v>2378</v>
      </c>
      <c r="J138" s="200"/>
      <c r="K138" s="244"/>
    </row>
    <row r="139" spans="2:11" customFormat="1" ht="15" customHeight="1">
      <c r="B139" s="241"/>
      <c r="C139" s="200" t="s">
        <v>2379</v>
      </c>
      <c r="D139" s="200"/>
      <c r="E139" s="200"/>
      <c r="F139" s="221" t="s">
        <v>2346</v>
      </c>
      <c r="G139" s="200"/>
      <c r="H139" s="200" t="s">
        <v>2401</v>
      </c>
      <c r="I139" s="200" t="s">
        <v>2381</v>
      </c>
      <c r="J139" s="200"/>
      <c r="K139" s="244"/>
    </row>
    <row r="140" spans="2:11" customFormat="1" ht="15" customHeight="1">
      <c r="B140" s="241"/>
      <c r="C140" s="200" t="s">
        <v>2382</v>
      </c>
      <c r="D140" s="200"/>
      <c r="E140" s="200"/>
      <c r="F140" s="221" t="s">
        <v>2346</v>
      </c>
      <c r="G140" s="200"/>
      <c r="H140" s="200" t="s">
        <v>2382</v>
      </c>
      <c r="I140" s="200" t="s">
        <v>2381</v>
      </c>
      <c r="J140" s="200"/>
      <c r="K140" s="244"/>
    </row>
    <row r="141" spans="2:11" customFormat="1" ht="15" customHeight="1">
      <c r="B141" s="241"/>
      <c r="C141" s="200" t="s">
        <v>38</v>
      </c>
      <c r="D141" s="200"/>
      <c r="E141" s="200"/>
      <c r="F141" s="221" t="s">
        <v>2346</v>
      </c>
      <c r="G141" s="200"/>
      <c r="H141" s="200" t="s">
        <v>2402</v>
      </c>
      <c r="I141" s="200" t="s">
        <v>2381</v>
      </c>
      <c r="J141" s="200"/>
      <c r="K141" s="244"/>
    </row>
    <row r="142" spans="2:11" customFormat="1" ht="15" customHeight="1">
      <c r="B142" s="241"/>
      <c r="C142" s="200" t="s">
        <v>2403</v>
      </c>
      <c r="D142" s="200"/>
      <c r="E142" s="200"/>
      <c r="F142" s="221" t="s">
        <v>2346</v>
      </c>
      <c r="G142" s="200"/>
      <c r="H142" s="200" t="s">
        <v>2404</v>
      </c>
      <c r="I142" s="200" t="s">
        <v>2381</v>
      </c>
      <c r="J142" s="200"/>
      <c r="K142" s="244"/>
    </row>
    <row r="143" spans="2:11" customFormat="1" ht="15" customHeight="1">
      <c r="B143" s="245"/>
      <c r="C143" s="246"/>
      <c r="D143" s="246"/>
      <c r="E143" s="246"/>
      <c r="F143" s="246"/>
      <c r="G143" s="246"/>
      <c r="H143" s="246"/>
      <c r="I143" s="246"/>
      <c r="J143" s="246"/>
      <c r="K143" s="247"/>
    </row>
    <row r="144" spans="2:11" customFormat="1" ht="18.75" customHeight="1">
      <c r="B144" s="232"/>
      <c r="C144" s="232"/>
      <c r="D144" s="232"/>
      <c r="E144" s="232"/>
      <c r="F144" s="233"/>
      <c r="G144" s="232"/>
      <c r="H144" s="232"/>
      <c r="I144" s="232"/>
      <c r="J144" s="232"/>
      <c r="K144" s="232"/>
    </row>
    <row r="145" spans="2:11" customFormat="1" ht="18.75" customHeight="1"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</row>
    <row r="146" spans="2:11" customFormat="1" ht="7.5" customHeight="1">
      <c r="B146" s="208"/>
      <c r="C146" s="209"/>
      <c r="D146" s="209"/>
      <c r="E146" s="209"/>
      <c r="F146" s="209"/>
      <c r="G146" s="209"/>
      <c r="H146" s="209"/>
      <c r="I146" s="209"/>
      <c r="J146" s="209"/>
      <c r="K146" s="210"/>
    </row>
    <row r="147" spans="2:11" customFormat="1" ht="45" customHeight="1">
      <c r="B147" s="211"/>
      <c r="C147" s="323" t="s">
        <v>2405</v>
      </c>
      <c r="D147" s="323"/>
      <c r="E147" s="323"/>
      <c r="F147" s="323"/>
      <c r="G147" s="323"/>
      <c r="H147" s="323"/>
      <c r="I147" s="323"/>
      <c r="J147" s="323"/>
      <c r="K147" s="212"/>
    </row>
    <row r="148" spans="2:11" customFormat="1" ht="17.25" customHeight="1">
      <c r="B148" s="211"/>
      <c r="C148" s="213" t="s">
        <v>2340</v>
      </c>
      <c r="D148" s="213"/>
      <c r="E148" s="213"/>
      <c r="F148" s="213" t="s">
        <v>2341</v>
      </c>
      <c r="G148" s="214"/>
      <c r="H148" s="213" t="s">
        <v>54</v>
      </c>
      <c r="I148" s="213" t="s">
        <v>57</v>
      </c>
      <c r="J148" s="213" t="s">
        <v>2342</v>
      </c>
      <c r="K148" s="212"/>
    </row>
    <row r="149" spans="2:11" customFormat="1" ht="17.25" customHeight="1">
      <c r="B149" s="211"/>
      <c r="C149" s="215" t="s">
        <v>2343</v>
      </c>
      <c r="D149" s="215"/>
      <c r="E149" s="215"/>
      <c r="F149" s="216" t="s">
        <v>2344</v>
      </c>
      <c r="G149" s="217"/>
      <c r="H149" s="215"/>
      <c r="I149" s="215"/>
      <c r="J149" s="215" t="s">
        <v>2345</v>
      </c>
      <c r="K149" s="212"/>
    </row>
    <row r="150" spans="2:11" customFormat="1" ht="5.25" customHeight="1">
      <c r="B150" s="223"/>
      <c r="C150" s="218"/>
      <c r="D150" s="218"/>
      <c r="E150" s="218"/>
      <c r="F150" s="218"/>
      <c r="G150" s="219"/>
      <c r="H150" s="218"/>
      <c r="I150" s="218"/>
      <c r="J150" s="218"/>
      <c r="K150" s="244"/>
    </row>
    <row r="151" spans="2:11" customFormat="1" ht="15" customHeight="1">
      <c r="B151" s="223"/>
      <c r="C151" s="248" t="s">
        <v>2349</v>
      </c>
      <c r="D151" s="200"/>
      <c r="E151" s="200"/>
      <c r="F151" s="249" t="s">
        <v>2346</v>
      </c>
      <c r="G151" s="200"/>
      <c r="H151" s="248" t="s">
        <v>2386</v>
      </c>
      <c r="I151" s="248" t="s">
        <v>2348</v>
      </c>
      <c r="J151" s="248">
        <v>120</v>
      </c>
      <c r="K151" s="244"/>
    </row>
    <row r="152" spans="2:11" customFormat="1" ht="15" customHeight="1">
      <c r="B152" s="223"/>
      <c r="C152" s="248" t="s">
        <v>2395</v>
      </c>
      <c r="D152" s="200"/>
      <c r="E152" s="200"/>
      <c r="F152" s="249" t="s">
        <v>2346</v>
      </c>
      <c r="G152" s="200"/>
      <c r="H152" s="248" t="s">
        <v>2406</v>
      </c>
      <c r="I152" s="248" t="s">
        <v>2348</v>
      </c>
      <c r="J152" s="248" t="s">
        <v>2397</v>
      </c>
      <c r="K152" s="244"/>
    </row>
    <row r="153" spans="2:11" customFormat="1" ht="15" customHeight="1">
      <c r="B153" s="223"/>
      <c r="C153" s="248" t="s">
        <v>94</v>
      </c>
      <c r="D153" s="200"/>
      <c r="E153" s="200"/>
      <c r="F153" s="249" t="s">
        <v>2346</v>
      </c>
      <c r="G153" s="200"/>
      <c r="H153" s="248" t="s">
        <v>2407</v>
      </c>
      <c r="I153" s="248" t="s">
        <v>2348</v>
      </c>
      <c r="J153" s="248" t="s">
        <v>2397</v>
      </c>
      <c r="K153" s="244"/>
    </row>
    <row r="154" spans="2:11" customFormat="1" ht="15" customHeight="1">
      <c r="B154" s="223"/>
      <c r="C154" s="248" t="s">
        <v>2351</v>
      </c>
      <c r="D154" s="200"/>
      <c r="E154" s="200"/>
      <c r="F154" s="249" t="s">
        <v>2352</v>
      </c>
      <c r="G154" s="200"/>
      <c r="H154" s="248" t="s">
        <v>2386</v>
      </c>
      <c r="I154" s="248" t="s">
        <v>2348</v>
      </c>
      <c r="J154" s="248">
        <v>50</v>
      </c>
      <c r="K154" s="244"/>
    </row>
    <row r="155" spans="2:11" customFormat="1" ht="15" customHeight="1">
      <c r="B155" s="223"/>
      <c r="C155" s="248" t="s">
        <v>2354</v>
      </c>
      <c r="D155" s="200"/>
      <c r="E155" s="200"/>
      <c r="F155" s="249" t="s">
        <v>2346</v>
      </c>
      <c r="G155" s="200"/>
      <c r="H155" s="248" t="s">
        <v>2386</v>
      </c>
      <c r="I155" s="248" t="s">
        <v>2356</v>
      </c>
      <c r="J155" s="248"/>
      <c r="K155" s="244"/>
    </row>
    <row r="156" spans="2:11" customFormat="1" ht="15" customHeight="1">
      <c r="B156" s="223"/>
      <c r="C156" s="248" t="s">
        <v>2365</v>
      </c>
      <c r="D156" s="200"/>
      <c r="E156" s="200"/>
      <c r="F156" s="249" t="s">
        <v>2352</v>
      </c>
      <c r="G156" s="200"/>
      <c r="H156" s="248" t="s">
        <v>2386</v>
      </c>
      <c r="I156" s="248" t="s">
        <v>2348</v>
      </c>
      <c r="J156" s="248">
        <v>50</v>
      </c>
      <c r="K156" s="244"/>
    </row>
    <row r="157" spans="2:11" customFormat="1" ht="15" customHeight="1">
      <c r="B157" s="223"/>
      <c r="C157" s="248" t="s">
        <v>2373</v>
      </c>
      <c r="D157" s="200"/>
      <c r="E157" s="200"/>
      <c r="F157" s="249" t="s">
        <v>2352</v>
      </c>
      <c r="G157" s="200"/>
      <c r="H157" s="248" t="s">
        <v>2386</v>
      </c>
      <c r="I157" s="248" t="s">
        <v>2348</v>
      </c>
      <c r="J157" s="248">
        <v>50</v>
      </c>
      <c r="K157" s="244"/>
    </row>
    <row r="158" spans="2:11" customFormat="1" ht="15" customHeight="1">
      <c r="B158" s="223"/>
      <c r="C158" s="248" t="s">
        <v>2371</v>
      </c>
      <c r="D158" s="200"/>
      <c r="E158" s="200"/>
      <c r="F158" s="249" t="s">
        <v>2352</v>
      </c>
      <c r="G158" s="200"/>
      <c r="H158" s="248" t="s">
        <v>2386</v>
      </c>
      <c r="I158" s="248" t="s">
        <v>2348</v>
      </c>
      <c r="J158" s="248">
        <v>50</v>
      </c>
      <c r="K158" s="244"/>
    </row>
    <row r="159" spans="2:11" customFormat="1" ht="15" customHeight="1">
      <c r="B159" s="223"/>
      <c r="C159" s="248" t="s">
        <v>133</v>
      </c>
      <c r="D159" s="200"/>
      <c r="E159" s="200"/>
      <c r="F159" s="249" t="s">
        <v>2346</v>
      </c>
      <c r="G159" s="200"/>
      <c r="H159" s="248" t="s">
        <v>2408</v>
      </c>
      <c r="I159" s="248" t="s">
        <v>2348</v>
      </c>
      <c r="J159" s="248" t="s">
        <v>2409</v>
      </c>
      <c r="K159" s="244"/>
    </row>
    <row r="160" spans="2:11" customFormat="1" ht="15" customHeight="1">
      <c r="B160" s="223"/>
      <c r="C160" s="248" t="s">
        <v>2410</v>
      </c>
      <c r="D160" s="200"/>
      <c r="E160" s="200"/>
      <c r="F160" s="249" t="s">
        <v>2346</v>
      </c>
      <c r="G160" s="200"/>
      <c r="H160" s="248" t="s">
        <v>2411</v>
      </c>
      <c r="I160" s="248" t="s">
        <v>2381</v>
      </c>
      <c r="J160" s="248"/>
      <c r="K160" s="244"/>
    </row>
    <row r="161" spans="2:11" customFormat="1" ht="15" customHeight="1">
      <c r="B161" s="250"/>
      <c r="C161" s="230"/>
      <c r="D161" s="230"/>
      <c r="E161" s="230"/>
      <c r="F161" s="230"/>
      <c r="G161" s="230"/>
      <c r="H161" s="230"/>
      <c r="I161" s="230"/>
      <c r="J161" s="230"/>
      <c r="K161" s="251"/>
    </row>
    <row r="162" spans="2:11" customFormat="1" ht="18.75" customHeight="1">
      <c r="B162" s="232"/>
      <c r="C162" s="242"/>
      <c r="D162" s="242"/>
      <c r="E162" s="242"/>
      <c r="F162" s="252"/>
      <c r="G162" s="242"/>
      <c r="H162" s="242"/>
      <c r="I162" s="242"/>
      <c r="J162" s="242"/>
      <c r="K162" s="232"/>
    </row>
    <row r="163" spans="2:11" customFormat="1" ht="18.75" customHeight="1"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</row>
    <row r="164" spans="2:11" customFormat="1" ht="7.5" customHeight="1">
      <c r="B164" s="189"/>
      <c r="C164" s="190"/>
      <c r="D164" s="190"/>
      <c r="E164" s="190"/>
      <c r="F164" s="190"/>
      <c r="G164" s="190"/>
      <c r="H164" s="190"/>
      <c r="I164" s="190"/>
      <c r="J164" s="190"/>
      <c r="K164" s="191"/>
    </row>
    <row r="165" spans="2:11" customFormat="1" ht="45" customHeight="1">
      <c r="B165" s="192"/>
      <c r="C165" s="321" t="s">
        <v>2412</v>
      </c>
      <c r="D165" s="321"/>
      <c r="E165" s="321"/>
      <c r="F165" s="321"/>
      <c r="G165" s="321"/>
      <c r="H165" s="321"/>
      <c r="I165" s="321"/>
      <c r="J165" s="321"/>
      <c r="K165" s="193"/>
    </row>
    <row r="166" spans="2:11" customFormat="1" ht="17.25" customHeight="1">
      <c r="B166" s="192"/>
      <c r="C166" s="213" t="s">
        <v>2340</v>
      </c>
      <c r="D166" s="213"/>
      <c r="E166" s="213"/>
      <c r="F166" s="213" t="s">
        <v>2341</v>
      </c>
      <c r="G166" s="253"/>
      <c r="H166" s="254" t="s">
        <v>54</v>
      </c>
      <c r="I166" s="254" t="s">
        <v>57</v>
      </c>
      <c r="J166" s="213" t="s">
        <v>2342</v>
      </c>
      <c r="K166" s="193"/>
    </row>
    <row r="167" spans="2:11" customFormat="1" ht="17.25" customHeight="1">
      <c r="B167" s="194"/>
      <c r="C167" s="215" t="s">
        <v>2343</v>
      </c>
      <c r="D167" s="215"/>
      <c r="E167" s="215"/>
      <c r="F167" s="216" t="s">
        <v>2344</v>
      </c>
      <c r="G167" s="255"/>
      <c r="H167" s="256"/>
      <c r="I167" s="256"/>
      <c r="J167" s="215" t="s">
        <v>2345</v>
      </c>
      <c r="K167" s="195"/>
    </row>
    <row r="168" spans="2:11" customFormat="1" ht="5.25" customHeight="1">
      <c r="B168" s="223"/>
      <c r="C168" s="218"/>
      <c r="D168" s="218"/>
      <c r="E168" s="218"/>
      <c r="F168" s="218"/>
      <c r="G168" s="219"/>
      <c r="H168" s="218"/>
      <c r="I168" s="218"/>
      <c r="J168" s="218"/>
      <c r="K168" s="244"/>
    </row>
    <row r="169" spans="2:11" customFormat="1" ht="15" customHeight="1">
      <c r="B169" s="223"/>
      <c r="C169" s="200" t="s">
        <v>2349</v>
      </c>
      <c r="D169" s="200"/>
      <c r="E169" s="200"/>
      <c r="F169" s="221" t="s">
        <v>2346</v>
      </c>
      <c r="G169" s="200"/>
      <c r="H169" s="200" t="s">
        <v>2386</v>
      </c>
      <c r="I169" s="200" t="s">
        <v>2348</v>
      </c>
      <c r="J169" s="200">
        <v>120</v>
      </c>
      <c r="K169" s="244"/>
    </row>
    <row r="170" spans="2:11" customFormat="1" ht="15" customHeight="1">
      <c r="B170" s="223"/>
      <c r="C170" s="200" t="s">
        <v>2395</v>
      </c>
      <c r="D170" s="200"/>
      <c r="E170" s="200"/>
      <c r="F170" s="221" t="s">
        <v>2346</v>
      </c>
      <c r="G170" s="200"/>
      <c r="H170" s="200" t="s">
        <v>2396</v>
      </c>
      <c r="I170" s="200" t="s">
        <v>2348</v>
      </c>
      <c r="J170" s="200" t="s">
        <v>2397</v>
      </c>
      <c r="K170" s="244"/>
    </row>
    <row r="171" spans="2:11" customFormat="1" ht="15" customHeight="1">
      <c r="B171" s="223"/>
      <c r="C171" s="200" t="s">
        <v>94</v>
      </c>
      <c r="D171" s="200"/>
      <c r="E171" s="200"/>
      <c r="F171" s="221" t="s">
        <v>2346</v>
      </c>
      <c r="G171" s="200"/>
      <c r="H171" s="200" t="s">
        <v>2413</v>
      </c>
      <c r="I171" s="200" t="s">
        <v>2348</v>
      </c>
      <c r="J171" s="200" t="s">
        <v>2397</v>
      </c>
      <c r="K171" s="244"/>
    </row>
    <row r="172" spans="2:11" customFormat="1" ht="15" customHeight="1">
      <c r="B172" s="223"/>
      <c r="C172" s="200" t="s">
        <v>2351</v>
      </c>
      <c r="D172" s="200"/>
      <c r="E172" s="200"/>
      <c r="F172" s="221" t="s">
        <v>2352</v>
      </c>
      <c r="G172" s="200"/>
      <c r="H172" s="200" t="s">
        <v>2413</v>
      </c>
      <c r="I172" s="200" t="s">
        <v>2348</v>
      </c>
      <c r="J172" s="200">
        <v>50</v>
      </c>
      <c r="K172" s="244"/>
    </row>
    <row r="173" spans="2:11" customFormat="1" ht="15" customHeight="1">
      <c r="B173" s="223"/>
      <c r="C173" s="200" t="s">
        <v>2354</v>
      </c>
      <c r="D173" s="200"/>
      <c r="E173" s="200"/>
      <c r="F173" s="221" t="s">
        <v>2346</v>
      </c>
      <c r="G173" s="200"/>
      <c r="H173" s="200" t="s">
        <v>2413</v>
      </c>
      <c r="I173" s="200" t="s">
        <v>2356</v>
      </c>
      <c r="J173" s="200"/>
      <c r="K173" s="244"/>
    </row>
    <row r="174" spans="2:11" customFormat="1" ht="15" customHeight="1">
      <c r="B174" s="223"/>
      <c r="C174" s="200" t="s">
        <v>2365</v>
      </c>
      <c r="D174" s="200"/>
      <c r="E174" s="200"/>
      <c r="F174" s="221" t="s">
        <v>2352</v>
      </c>
      <c r="G174" s="200"/>
      <c r="H174" s="200" t="s">
        <v>2413</v>
      </c>
      <c r="I174" s="200" t="s">
        <v>2348</v>
      </c>
      <c r="J174" s="200">
        <v>50</v>
      </c>
      <c r="K174" s="244"/>
    </row>
    <row r="175" spans="2:11" customFormat="1" ht="15" customHeight="1">
      <c r="B175" s="223"/>
      <c r="C175" s="200" t="s">
        <v>2373</v>
      </c>
      <c r="D175" s="200"/>
      <c r="E175" s="200"/>
      <c r="F175" s="221" t="s">
        <v>2352</v>
      </c>
      <c r="G175" s="200"/>
      <c r="H175" s="200" t="s">
        <v>2413</v>
      </c>
      <c r="I175" s="200" t="s">
        <v>2348</v>
      </c>
      <c r="J175" s="200">
        <v>50</v>
      </c>
      <c r="K175" s="244"/>
    </row>
    <row r="176" spans="2:11" customFormat="1" ht="15" customHeight="1">
      <c r="B176" s="223"/>
      <c r="C176" s="200" t="s">
        <v>2371</v>
      </c>
      <c r="D176" s="200"/>
      <c r="E176" s="200"/>
      <c r="F176" s="221" t="s">
        <v>2352</v>
      </c>
      <c r="G176" s="200"/>
      <c r="H176" s="200" t="s">
        <v>2413</v>
      </c>
      <c r="I176" s="200" t="s">
        <v>2348</v>
      </c>
      <c r="J176" s="200">
        <v>50</v>
      </c>
      <c r="K176" s="244"/>
    </row>
    <row r="177" spans="2:11" customFormat="1" ht="15" customHeight="1">
      <c r="B177" s="223"/>
      <c r="C177" s="200" t="s">
        <v>143</v>
      </c>
      <c r="D177" s="200"/>
      <c r="E177" s="200"/>
      <c r="F177" s="221" t="s">
        <v>2346</v>
      </c>
      <c r="G177" s="200"/>
      <c r="H177" s="200" t="s">
        <v>2414</v>
      </c>
      <c r="I177" s="200" t="s">
        <v>2415</v>
      </c>
      <c r="J177" s="200"/>
      <c r="K177" s="244"/>
    </row>
    <row r="178" spans="2:11" customFormat="1" ht="15" customHeight="1">
      <c r="B178" s="223"/>
      <c r="C178" s="200" t="s">
        <v>57</v>
      </c>
      <c r="D178" s="200"/>
      <c r="E178" s="200"/>
      <c r="F178" s="221" t="s">
        <v>2346</v>
      </c>
      <c r="G178" s="200"/>
      <c r="H178" s="200" t="s">
        <v>2416</v>
      </c>
      <c r="I178" s="200" t="s">
        <v>2417</v>
      </c>
      <c r="J178" s="200">
        <v>1</v>
      </c>
      <c r="K178" s="244"/>
    </row>
    <row r="179" spans="2:11" customFormat="1" ht="15" customHeight="1">
      <c r="B179" s="223"/>
      <c r="C179" s="200" t="s">
        <v>53</v>
      </c>
      <c r="D179" s="200"/>
      <c r="E179" s="200"/>
      <c r="F179" s="221" t="s">
        <v>2346</v>
      </c>
      <c r="G179" s="200"/>
      <c r="H179" s="200" t="s">
        <v>2418</v>
      </c>
      <c r="I179" s="200" t="s">
        <v>2348</v>
      </c>
      <c r="J179" s="200">
        <v>20</v>
      </c>
      <c r="K179" s="244"/>
    </row>
    <row r="180" spans="2:11" customFormat="1" ht="15" customHeight="1">
      <c r="B180" s="223"/>
      <c r="C180" s="200" t="s">
        <v>54</v>
      </c>
      <c r="D180" s="200"/>
      <c r="E180" s="200"/>
      <c r="F180" s="221" t="s">
        <v>2346</v>
      </c>
      <c r="G180" s="200"/>
      <c r="H180" s="200" t="s">
        <v>2419</v>
      </c>
      <c r="I180" s="200" t="s">
        <v>2348</v>
      </c>
      <c r="J180" s="200">
        <v>255</v>
      </c>
      <c r="K180" s="244"/>
    </row>
    <row r="181" spans="2:11" customFormat="1" ht="15" customHeight="1">
      <c r="B181" s="223"/>
      <c r="C181" s="200" t="s">
        <v>144</v>
      </c>
      <c r="D181" s="200"/>
      <c r="E181" s="200"/>
      <c r="F181" s="221" t="s">
        <v>2346</v>
      </c>
      <c r="G181" s="200"/>
      <c r="H181" s="200" t="s">
        <v>2310</v>
      </c>
      <c r="I181" s="200" t="s">
        <v>2348</v>
      </c>
      <c r="J181" s="200">
        <v>10</v>
      </c>
      <c r="K181" s="244"/>
    </row>
    <row r="182" spans="2:11" customFormat="1" ht="15" customHeight="1">
      <c r="B182" s="223"/>
      <c r="C182" s="200" t="s">
        <v>145</v>
      </c>
      <c r="D182" s="200"/>
      <c r="E182" s="200"/>
      <c r="F182" s="221" t="s">
        <v>2346</v>
      </c>
      <c r="G182" s="200"/>
      <c r="H182" s="200" t="s">
        <v>2420</v>
      </c>
      <c r="I182" s="200" t="s">
        <v>2381</v>
      </c>
      <c r="J182" s="200"/>
      <c r="K182" s="244"/>
    </row>
    <row r="183" spans="2:11" customFormat="1" ht="15" customHeight="1">
      <c r="B183" s="223"/>
      <c r="C183" s="200" t="s">
        <v>2421</v>
      </c>
      <c r="D183" s="200"/>
      <c r="E183" s="200"/>
      <c r="F183" s="221" t="s">
        <v>2346</v>
      </c>
      <c r="G183" s="200"/>
      <c r="H183" s="200" t="s">
        <v>2422</v>
      </c>
      <c r="I183" s="200" t="s">
        <v>2381</v>
      </c>
      <c r="J183" s="200"/>
      <c r="K183" s="244"/>
    </row>
    <row r="184" spans="2:11" customFormat="1" ht="15" customHeight="1">
      <c r="B184" s="223"/>
      <c r="C184" s="200" t="s">
        <v>2410</v>
      </c>
      <c r="D184" s="200"/>
      <c r="E184" s="200"/>
      <c r="F184" s="221" t="s">
        <v>2346</v>
      </c>
      <c r="G184" s="200"/>
      <c r="H184" s="200" t="s">
        <v>2423</v>
      </c>
      <c r="I184" s="200" t="s">
        <v>2381</v>
      </c>
      <c r="J184" s="200"/>
      <c r="K184" s="244"/>
    </row>
    <row r="185" spans="2:11" customFormat="1" ht="15" customHeight="1">
      <c r="B185" s="223"/>
      <c r="C185" s="200" t="s">
        <v>147</v>
      </c>
      <c r="D185" s="200"/>
      <c r="E185" s="200"/>
      <c r="F185" s="221" t="s">
        <v>2352</v>
      </c>
      <c r="G185" s="200"/>
      <c r="H185" s="200" t="s">
        <v>2424</v>
      </c>
      <c r="I185" s="200" t="s">
        <v>2348</v>
      </c>
      <c r="J185" s="200">
        <v>50</v>
      </c>
      <c r="K185" s="244"/>
    </row>
    <row r="186" spans="2:11" customFormat="1" ht="15" customHeight="1">
      <c r="B186" s="223"/>
      <c r="C186" s="200" t="s">
        <v>2425</v>
      </c>
      <c r="D186" s="200"/>
      <c r="E186" s="200"/>
      <c r="F186" s="221" t="s">
        <v>2352</v>
      </c>
      <c r="G186" s="200"/>
      <c r="H186" s="200" t="s">
        <v>2426</v>
      </c>
      <c r="I186" s="200" t="s">
        <v>2427</v>
      </c>
      <c r="J186" s="200"/>
      <c r="K186" s="244"/>
    </row>
    <row r="187" spans="2:11" customFormat="1" ht="15" customHeight="1">
      <c r="B187" s="223"/>
      <c r="C187" s="200" t="s">
        <v>2428</v>
      </c>
      <c r="D187" s="200"/>
      <c r="E187" s="200"/>
      <c r="F187" s="221" t="s">
        <v>2352</v>
      </c>
      <c r="G187" s="200"/>
      <c r="H187" s="200" t="s">
        <v>2429</v>
      </c>
      <c r="I187" s="200" t="s">
        <v>2427</v>
      </c>
      <c r="J187" s="200"/>
      <c r="K187" s="244"/>
    </row>
    <row r="188" spans="2:11" customFormat="1" ht="15" customHeight="1">
      <c r="B188" s="223"/>
      <c r="C188" s="200" t="s">
        <v>2430</v>
      </c>
      <c r="D188" s="200"/>
      <c r="E188" s="200"/>
      <c r="F188" s="221" t="s">
        <v>2352</v>
      </c>
      <c r="G188" s="200"/>
      <c r="H188" s="200" t="s">
        <v>2431</v>
      </c>
      <c r="I188" s="200" t="s">
        <v>2427</v>
      </c>
      <c r="J188" s="200"/>
      <c r="K188" s="244"/>
    </row>
    <row r="189" spans="2:11" customFormat="1" ht="15" customHeight="1">
      <c r="B189" s="223"/>
      <c r="C189" s="257" t="s">
        <v>2432</v>
      </c>
      <c r="D189" s="200"/>
      <c r="E189" s="200"/>
      <c r="F189" s="221" t="s">
        <v>2352</v>
      </c>
      <c r="G189" s="200"/>
      <c r="H189" s="200" t="s">
        <v>2433</v>
      </c>
      <c r="I189" s="200" t="s">
        <v>2434</v>
      </c>
      <c r="J189" s="258" t="s">
        <v>2435</v>
      </c>
      <c r="K189" s="244"/>
    </row>
    <row r="190" spans="2:11" customFormat="1" ht="15" customHeight="1">
      <c r="B190" s="259"/>
      <c r="C190" s="260" t="s">
        <v>2436</v>
      </c>
      <c r="D190" s="261"/>
      <c r="E190" s="261"/>
      <c r="F190" s="262" t="s">
        <v>2352</v>
      </c>
      <c r="G190" s="261"/>
      <c r="H190" s="261" t="s">
        <v>2437</v>
      </c>
      <c r="I190" s="261" t="s">
        <v>2434</v>
      </c>
      <c r="J190" s="263" t="s">
        <v>2435</v>
      </c>
      <c r="K190" s="264"/>
    </row>
    <row r="191" spans="2:11" customFormat="1" ht="15" customHeight="1">
      <c r="B191" s="223"/>
      <c r="C191" s="257" t="s">
        <v>42</v>
      </c>
      <c r="D191" s="200"/>
      <c r="E191" s="200"/>
      <c r="F191" s="221" t="s">
        <v>2346</v>
      </c>
      <c r="G191" s="200"/>
      <c r="H191" s="197" t="s">
        <v>2438</v>
      </c>
      <c r="I191" s="200" t="s">
        <v>2439</v>
      </c>
      <c r="J191" s="200"/>
      <c r="K191" s="244"/>
    </row>
    <row r="192" spans="2:11" customFormat="1" ht="15" customHeight="1">
      <c r="B192" s="223"/>
      <c r="C192" s="257" t="s">
        <v>2440</v>
      </c>
      <c r="D192" s="200"/>
      <c r="E192" s="200"/>
      <c r="F192" s="221" t="s">
        <v>2346</v>
      </c>
      <c r="G192" s="200"/>
      <c r="H192" s="200" t="s">
        <v>2441</v>
      </c>
      <c r="I192" s="200" t="s">
        <v>2381</v>
      </c>
      <c r="J192" s="200"/>
      <c r="K192" s="244"/>
    </row>
    <row r="193" spans="2:11" customFormat="1" ht="15" customHeight="1">
      <c r="B193" s="223"/>
      <c r="C193" s="257" t="s">
        <v>2442</v>
      </c>
      <c r="D193" s="200"/>
      <c r="E193" s="200"/>
      <c r="F193" s="221" t="s">
        <v>2346</v>
      </c>
      <c r="G193" s="200"/>
      <c r="H193" s="200" t="s">
        <v>2443</v>
      </c>
      <c r="I193" s="200" t="s">
        <v>2381</v>
      </c>
      <c r="J193" s="200"/>
      <c r="K193" s="244"/>
    </row>
    <row r="194" spans="2:11" customFormat="1" ht="15" customHeight="1">
      <c r="B194" s="223"/>
      <c r="C194" s="257" t="s">
        <v>2444</v>
      </c>
      <c r="D194" s="200"/>
      <c r="E194" s="200"/>
      <c r="F194" s="221" t="s">
        <v>2352</v>
      </c>
      <c r="G194" s="200"/>
      <c r="H194" s="200" t="s">
        <v>2445</v>
      </c>
      <c r="I194" s="200" t="s">
        <v>2381</v>
      </c>
      <c r="J194" s="200"/>
      <c r="K194" s="244"/>
    </row>
    <row r="195" spans="2:11" customFormat="1" ht="15" customHeight="1">
      <c r="B195" s="250"/>
      <c r="C195" s="265"/>
      <c r="D195" s="230"/>
      <c r="E195" s="230"/>
      <c r="F195" s="230"/>
      <c r="G195" s="230"/>
      <c r="H195" s="230"/>
      <c r="I195" s="230"/>
      <c r="J195" s="230"/>
      <c r="K195" s="251"/>
    </row>
    <row r="196" spans="2:11" customFormat="1" ht="18.75" customHeight="1">
      <c r="B196" s="232"/>
      <c r="C196" s="242"/>
      <c r="D196" s="242"/>
      <c r="E196" s="242"/>
      <c r="F196" s="252"/>
      <c r="G196" s="242"/>
      <c r="H196" s="242"/>
      <c r="I196" s="242"/>
      <c r="J196" s="242"/>
      <c r="K196" s="232"/>
    </row>
    <row r="197" spans="2:11" customFormat="1" ht="18.75" customHeight="1">
      <c r="B197" s="232"/>
      <c r="C197" s="242"/>
      <c r="D197" s="242"/>
      <c r="E197" s="242"/>
      <c r="F197" s="252"/>
      <c r="G197" s="242"/>
      <c r="H197" s="242"/>
      <c r="I197" s="242"/>
      <c r="J197" s="242"/>
      <c r="K197" s="232"/>
    </row>
    <row r="198" spans="2:11" customFormat="1" ht="18.75" customHeight="1"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</row>
    <row r="199" spans="2:11" customFormat="1" ht="13.5">
      <c r="B199" s="189"/>
      <c r="C199" s="190"/>
      <c r="D199" s="190"/>
      <c r="E199" s="190"/>
      <c r="F199" s="190"/>
      <c r="G199" s="190"/>
      <c r="H199" s="190"/>
      <c r="I199" s="190"/>
      <c r="J199" s="190"/>
      <c r="K199" s="191"/>
    </row>
    <row r="200" spans="2:11" customFormat="1" ht="21">
      <c r="B200" s="192"/>
      <c r="C200" s="321" t="s">
        <v>2446</v>
      </c>
      <c r="D200" s="321"/>
      <c r="E200" s="321"/>
      <c r="F200" s="321"/>
      <c r="G200" s="321"/>
      <c r="H200" s="321"/>
      <c r="I200" s="321"/>
      <c r="J200" s="321"/>
      <c r="K200" s="193"/>
    </row>
    <row r="201" spans="2:11" customFormat="1" ht="25.5" customHeight="1">
      <c r="B201" s="192"/>
      <c r="C201" s="266" t="s">
        <v>2447</v>
      </c>
      <c r="D201" s="266"/>
      <c r="E201" s="266"/>
      <c r="F201" s="266" t="s">
        <v>2448</v>
      </c>
      <c r="G201" s="267"/>
      <c r="H201" s="324" t="s">
        <v>2449</v>
      </c>
      <c r="I201" s="324"/>
      <c r="J201" s="324"/>
      <c r="K201" s="193"/>
    </row>
    <row r="202" spans="2:11" customFormat="1" ht="5.25" customHeight="1">
      <c r="B202" s="223"/>
      <c r="C202" s="218"/>
      <c r="D202" s="218"/>
      <c r="E202" s="218"/>
      <c r="F202" s="218"/>
      <c r="G202" s="242"/>
      <c r="H202" s="218"/>
      <c r="I202" s="218"/>
      <c r="J202" s="218"/>
      <c r="K202" s="244"/>
    </row>
    <row r="203" spans="2:11" customFormat="1" ht="15" customHeight="1">
      <c r="B203" s="223"/>
      <c r="C203" s="200" t="s">
        <v>2439</v>
      </c>
      <c r="D203" s="200"/>
      <c r="E203" s="200"/>
      <c r="F203" s="221" t="s">
        <v>43</v>
      </c>
      <c r="G203" s="200"/>
      <c r="H203" s="325" t="s">
        <v>2450</v>
      </c>
      <c r="I203" s="325"/>
      <c r="J203" s="325"/>
      <c r="K203" s="244"/>
    </row>
    <row r="204" spans="2:11" customFormat="1" ht="15" customHeight="1">
      <c r="B204" s="223"/>
      <c r="C204" s="200"/>
      <c r="D204" s="200"/>
      <c r="E204" s="200"/>
      <c r="F204" s="221" t="s">
        <v>44</v>
      </c>
      <c r="G204" s="200"/>
      <c r="H204" s="325" t="s">
        <v>2451</v>
      </c>
      <c r="I204" s="325"/>
      <c r="J204" s="325"/>
      <c r="K204" s="244"/>
    </row>
    <row r="205" spans="2:11" customFormat="1" ht="15" customHeight="1">
      <c r="B205" s="223"/>
      <c r="C205" s="200"/>
      <c r="D205" s="200"/>
      <c r="E205" s="200"/>
      <c r="F205" s="221" t="s">
        <v>47</v>
      </c>
      <c r="G205" s="200"/>
      <c r="H205" s="325" t="s">
        <v>2452</v>
      </c>
      <c r="I205" s="325"/>
      <c r="J205" s="325"/>
      <c r="K205" s="244"/>
    </row>
    <row r="206" spans="2:11" customFormat="1" ht="15" customHeight="1">
      <c r="B206" s="223"/>
      <c r="C206" s="200"/>
      <c r="D206" s="200"/>
      <c r="E206" s="200"/>
      <c r="F206" s="221" t="s">
        <v>45</v>
      </c>
      <c r="G206" s="200"/>
      <c r="H206" s="325" t="s">
        <v>2453</v>
      </c>
      <c r="I206" s="325"/>
      <c r="J206" s="325"/>
      <c r="K206" s="244"/>
    </row>
    <row r="207" spans="2:11" customFormat="1" ht="15" customHeight="1">
      <c r="B207" s="223"/>
      <c r="C207" s="200"/>
      <c r="D207" s="200"/>
      <c r="E207" s="200"/>
      <c r="F207" s="221" t="s">
        <v>46</v>
      </c>
      <c r="G207" s="200"/>
      <c r="H207" s="325" t="s">
        <v>2454</v>
      </c>
      <c r="I207" s="325"/>
      <c r="J207" s="325"/>
      <c r="K207" s="244"/>
    </row>
    <row r="208" spans="2:11" customFormat="1" ht="15" customHeight="1">
      <c r="B208" s="223"/>
      <c r="C208" s="200"/>
      <c r="D208" s="200"/>
      <c r="E208" s="200"/>
      <c r="F208" s="221"/>
      <c r="G208" s="200"/>
      <c r="H208" s="200"/>
      <c r="I208" s="200"/>
      <c r="J208" s="200"/>
      <c r="K208" s="244"/>
    </row>
    <row r="209" spans="2:11" customFormat="1" ht="15" customHeight="1">
      <c r="B209" s="223"/>
      <c r="C209" s="200" t="s">
        <v>2393</v>
      </c>
      <c r="D209" s="200"/>
      <c r="E209" s="200"/>
      <c r="F209" s="221" t="s">
        <v>79</v>
      </c>
      <c r="G209" s="200"/>
      <c r="H209" s="325" t="s">
        <v>2455</v>
      </c>
      <c r="I209" s="325"/>
      <c r="J209" s="325"/>
      <c r="K209" s="244"/>
    </row>
    <row r="210" spans="2:11" customFormat="1" ht="15" customHeight="1">
      <c r="B210" s="223"/>
      <c r="C210" s="200"/>
      <c r="D210" s="200"/>
      <c r="E210" s="200"/>
      <c r="F210" s="221" t="s">
        <v>2289</v>
      </c>
      <c r="G210" s="200"/>
      <c r="H210" s="325" t="s">
        <v>2290</v>
      </c>
      <c r="I210" s="325"/>
      <c r="J210" s="325"/>
      <c r="K210" s="244"/>
    </row>
    <row r="211" spans="2:11" customFormat="1" ht="15" customHeight="1">
      <c r="B211" s="223"/>
      <c r="C211" s="200"/>
      <c r="D211" s="200"/>
      <c r="E211" s="200"/>
      <c r="F211" s="221" t="s">
        <v>2287</v>
      </c>
      <c r="G211" s="200"/>
      <c r="H211" s="325" t="s">
        <v>2456</v>
      </c>
      <c r="I211" s="325"/>
      <c r="J211" s="325"/>
      <c r="K211" s="244"/>
    </row>
    <row r="212" spans="2:11" customFormat="1" ht="15" customHeight="1">
      <c r="B212" s="268"/>
      <c r="C212" s="200"/>
      <c r="D212" s="200"/>
      <c r="E212" s="200"/>
      <c r="F212" s="221" t="s">
        <v>2291</v>
      </c>
      <c r="G212" s="257"/>
      <c r="H212" s="326" t="s">
        <v>2292</v>
      </c>
      <c r="I212" s="326"/>
      <c r="J212" s="326"/>
      <c r="K212" s="269"/>
    </row>
    <row r="213" spans="2:11" customFormat="1" ht="15" customHeight="1">
      <c r="B213" s="268"/>
      <c r="C213" s="200"/>
      <c r="D213" s="200"/>
      <c r="E213" s="200"/>
      <c r="F213" s="221" t="s">
        <v>2293</v>
      </c>
      <c r="G213" s="257"/>
      <c r="H213" s="326" t="s">
        <v>2457</v>
      </c>
      <c r="I213" s="326"/>
      <c r="J213" s="326"/>
      <c r="K213" s="269"/>
    </row>
    <row r="214" spans="2:11" customFormat="1" ht="15" customHeight="1">
      <c r="B214" s="268"/>
      <c r="C214" s="200"/>
      <c r="D214" s="200"/>
      <c r="E214" s="200"/>
      <c r="F214" s="221"/>
      <c r="G214" s="257"/>
      <c r="H214" s="248"/>
      <c r="I214" s="248"/>
      <c r="J214" s="248"/>
      <c r="K214" s="269"/>
    </row>
    <row r="215" spans="2:11" customFormat="1" ht="15" customHeight="1">
      <c r="B215" s="268"/>
      <c r="C215" s="200" t="s">
        <v>2417</v>
      </c>
      <c r="D215" s="200"/>
      <c r="E215" s="200"/>
      <c r="F215" s="221">
        <v>1</v>
      </c>
      <c r="G215" s="257"/>
      <c r="H215" s="326" t="s">
        <v>2458</v>
      </c>
      <c r="I215" s="326"/>
      <c r="J215" s="326"/>
      <c r="K215" s="269"/>
    </row>
    <row r="216" spans="2:11" customFormat="1" ht="15" customHeight="1">
      <c r="B216" s="268"/>
      <c r="C216" s="200"/>
      <c r="D216" s="200"/>
      <c r="E216" s="200"/>
      <c r="F216" s="221">
        <v>2</v>
      </c>
      <c r="G216" s="257"/>
      <c r="H216" s="326" t="s">
        <v>2459</v>
      </c>
      <c r="I216" s="326"/>
      <c r="J216" s="326"/>
      <c r="K216" s="269"/>
    </row>
    <row r="217" spans="2:11" customFormat="1" ht="15" customHeight="1">
      <c r="B217" s="268"/>
      <c r="C217" s="200"/>
      <c r="D217" s="200"/>
      <c r="E217" s="200"/>
      <c r="F217" s="221">
        <v>3</v>
      </c>
      <c r="G217" s="257"/>
      <c r="H217" s="326" t="s">
        <v>2460</v>
      </c>
      <c r="I217" s="326"/>
      <c r="J217" s="326"/>
      <c r="K217" s="269"/>
    </row>
    <row r="218" spans="2:11" customFormat="1" ht="15" customHeight="1">
      <c r="B218" s="268"/>
      <c r="C218" s="200"/>
      <c r="D218" s="200"/>
      <c r="E218" s="200"/>
      <c r="F218" s="221">
        <v>4</v>
      </c>
      <c r="G218" s="257"/>
      <c r="H218" s="326" t="s">
        <v>2461</v>
      </c>
      <c r="I218" s="326"/>
      <c r="J218" s="326"/>
      <c r="K218" s="269"/>
    </row>
    <row r="219" spans="2:11" customFormat="1" ht="12.75" customHeight="1">
      <c r="B219" s="270"/>
      <c r="C219" s="271"/>
      <c r="D219" s="271"/>
      <c r="E219" s="271"/>
      <c r="F219" s="271"/>
      <c r="G219" s="271"/>
      <c r="H219" s="271"/>
      <c r="I219" s="271"/>
      <c r="J219" s="271"/>
      <c r="K219" s="27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33</vt:i4>
      </vt:variant>
    </vt:vector>
  </HeadingPairs>
  <TitlesOfParts>
    <vt:vector size="50" baseType="lpstr">
      <vt:lpstr>Rekapitulace stavby</vt:lpstr>
      <vt:lpstr>01 - Bourací práce</vt:lpstr>
      <vt:lpstr>02 - Stavební úpravy</vt:lpstr>
      <vt:lpstr>03 - Dlažba</vt:lpstr>
      <vt:lpstr>04.1 - Nerezový bazén, Te...</vt:lpstr>
      <vt:lpstr>04.2 - Dětské brouzdališt...</vt:lpstr>
      <vt:lpstr>04.3 - Vířivka č.1, Techn...</vt:lpstr>
      <vt:lpstr>04.4 - Vířivka č. 2, Tech...</vt:lpstr>
      <vt:lpstr>04.5 - Doplnění chlorovny</vt:lpstr>
      <vt:lpstr>04.6 - MaR - Elektro</vt:lpstr>
      <vt:lpstr>05 - Vodní skluzavka</vt:lpstr>
      <vt:lpstr>06 - Optika</vt:lpstr>
      <vt:lpstr>07 - Vybavení</vt:lpstr>
      <vt:lpstr>08 - Elektro</vt:lpstr>
      <vt:lpstr>09 - ZTI-ÚT-VZT</vt:lpstr>
      <vt:lpstr>10 - VRN</vt:lpstr>
      <vt:lpstr>Pokyny pro vyplnění</vt:lpstr>
      <vt:lpstr>'01 - Bourací práce'!Názvy_tisku</vt:lpstr>
      <vt:lpstr>'02 - Stavební úpravy'!Názvy_tisku</vt:lpstr>
      <vt:lpstr>'03 - Dlažba'!Názvy_tisku</vt:lpstr>
      <vt:lpstr>'04.1 - Nerezový bazén, Te...'!Názvy_tisku</vt:lpstr>
      <vt:lpstr>'04.2 - Dětské brouzdališt...'!Názvy_tisku</vt:lpstr>
      <vt:lpstr>'04.3 - Vířivka č.1, Techn...'!Názvy_tisku</vt:lpstr>
      <vt:lpstr>'04.4 - Vířivka č. 2, Tech...'!Názvy_tisku</vt:lpstr>
      <vt:lpstr>'04.5 - Doplnění chlorovny'!Názvy_tisku</vt:lpstr>
      <vt:lpstr>'04.6 - MaR - Elektro'!Názvy_tisku</vt:lpstr>
      <vt:lpstr>'05 - Vodní skluzavka'!Názvy_tisku</vt:lpstr>
      <vt:lpstr>'06 - Optika'!Názvy_tisku</vt:lpstr>
      <vt:lpstr>'07 - Vybavení'!Názvy_tisku</vt:lpstr>
      <vt:lpstr>'08 - Elektro'!Názvy_tisku</vt:lpstr>
      <vt:lpstr>'09 - ZTI-ÚT-VZT'!Názvy_tisku</vt:lpstr>
      <vt:lpstr>'10 - VRN'!Názvy_tisku</vt:lpstr>
      <vt:lpstr>'Rekapitulace stavby'!Názvy_tisku</vt:lpstr>
      <vt:lpstr>'01 - Bourací práce'!Oblast_tisku</vt:lpstr>
      <vt:lpstr>'02 - Stavební úpravy'!Oblast_tisku</vt:lpstr>
      <vt:lpstr>'03 - Dlažba'!Oblast_tisku</vt:lpstr>
      <vt:lpstr>'04.1 - Nerezový bazén, Te...'!Oblast_tisku</vt:lpstr>
      <vt:lpstr>'04.2 - Dětské brouzdališt...'!Oblast_tisku</vt:lpstr>
      <vt:lpstr>'04.3 - Vířivka č.1, Techn...'!Oblast_tisku</vt:lpstr>
      <vt:lpstr>'04.4 - Vířivka č. 2, Tech...'!Oblast_tisku</vt:lpstr>
      <vt:lpstr>'04.5 - Doplnění chlorovny'!Oblast_tisku</vt:lpstr>
      <vt:lpstr>'04.6 - MaR - Elektro'!Oblast_tisku</vt:lpstr>
      <vt:lpstr>'05 - Vodní skluzavka'!Oblast_tisku</vt:lpstr>
      <vt:lpstr>'06 - Optika'!Oblast_tisku</vt:lpstr>
      <vt:lpstr>'07 - Vybavení'!Oblast_tisku</vt:lpstr>
      <vt:lpstr>'08 - Elektro'!Oblast_tisku</vt:lpstr>
      <vt:lpstr>'09 - ZTI-ÚT-VZT'!Oblast_tisku</vt:lpstr>
      <vt:lpstr>'10 -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Pavelek</dc:creator>
  <cp:lastModifiedBy>Michal Pavelek</cp:lastModifiedBy>
  <dcterms:created xsi:type="dcterms:W3CDTF">2024-11-04T11:38:39Z</dcterms:created>
  <dcterms:modified xsi:type="dcterms:W3CDTF">2024-11-04T11:40:33Z</dcterms:modified>
</cp:coreProperties>
</file>