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danav\Documents\práce 2014x\ostatní\Atelier Genius\AG9-2023  Nerudova Nový Jičín\aktualizované rozpočty 20.9.2024\"/>
    </mc:Choice>
  </mc:AlternateContent>
  <xr:revisionPtr revIDLastSave="0" documentId="13_ncr:1_{CE81D8F5-28C7-4E86-8678-F08606558C29}" xr6:coauthVersionLast="47" xr6:coauthVersionMax="47" xr10:uidLastSave="{00000000-0000-0000-0000-000000000000}"/>
  <bookViews>
    <workbookView xWindow="-103" yWindow="-103" windowWidth="22149" windowHeight="13200" tabRatio="916" firstSheet="1" activeTab="1" xr2:uid="{00000000-000D-0000-FFFF-FFFF00000000}"/>
  </bookViews>
  <sheets>
    <sheet name="Rekap. uznatelných nákladů" sheetId="4" r:id="rId1"/>
    <sheet name="Rekapitulace nákladů" sheetId="1" r:id="rId2"/>
    <sheet name="A - Veřejné osvětlení" sheetId="3" r:id="rId3"/>
    <sheet name="B - HZS" sheetId="2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3" l="1"/>
  <c r="G9" i="2"/>
  <c r="G50" i="3" l="1"/>
  <c r="G41" i="3"/>
  <c r="A41" i="3"/>
  <c r="G40" i="3"/>
  <c r="A75" i="3"/>
  <c r="G72" i="3"/>
  <c r="G8" i="2"/>
  <c r="G7" i="2"/>
  <c r="G30" i="3"/>
  <c r="G16" i="3"/>
  <c r="G17" i="3"/>
  <c r="G18" i="3"/>
  <c r="G19" i="3"/>
  <c r="G20" i="3"/>
  <c r="G75" i="3"/>
  <c r="G74" i="3"/>
  <c r="G73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A59" i="3"/>
  <c r="A61" i="3" s="1"/>
  <c r="A62" i="3" s="1"/>
  <c r="A64" i="3" s="1"/>
  <c r="A65" i="3" s="1"/>
  <c r="A66" i="3" s="1"/>
  <c r="A68" i="3" s="1"/>
  <c r="A70" i="3" s="1"/>
  <c r="A71" i="3" s="1"/>
  <c r="A72" i="3" s="1"/>
  <c r="G57" i="3"/>
  <c r="G49" i="3"/>
  <c r="G48" i="3"/>
  <c r="G47" i="3"/>
  <c r="G46" i="3"/>
  <c r="G45" i="3"/>
  <c r="G44" i="3"/>
  <c r="G43" i="3"/>
  <c r="G42" i="3"/>
  <c r="G39" i="3"/>
  <c r="A43" i="3"/>
  <c r="A44" i="3" s="1"/>
  <c r="A45" i="3" s="1"/>
  <c r="A47" i="3" s="1"/>
  <c r="A49" i="3" s="1"/>
  <c r="G32" i="3"/>
  <c r="G31" i="3"/>
  <c r="G29" i="3"/>
  <c r="G28" i="3"/>
  <c r="A29" i="3"/>
  <c r="G27" i="3"/>
  <c r="G15" i="3"/>
  <c r="G14" i="3"/>
  <c r="G13" i="3"/>
  <c r="G12" i="3"/>
  <c r="G11" i="3"/>
  <c r="G10" i="3"/>
  <c r="G8" i="3"/>
  <c r="G7" i="3"/>
  <c r="G6" i="3"/>
  <c r="G5" i="3"/>
  <c r="G4" i="3"/>
  <c r="G3" i="3"/>
  <c r="A4" i="3"/>
  <c r="A5" i="3" s="1"/>
  <c r="A6" i="3" s="1"/>
  <c r="A7" i="3" s="1"/>
  <c r="A8" i="3" s="1"/>
  <c r="A13" i="3" l="1"/>
  <c r="A14" i="3" s="1"/>
  <c r="A15" i="3" s="1"/>
  <c r="A16" i="3" s="1"/>
  <c r="A17" i="3" s="1"/>
  <c r="A18" i="3" s="1"/>
  <c r="A19" i="3" s="1"/>
  <c r="A20" i="3" s="1"/>
  <c r="A9" i="3"/>
  <c r="G52" i="3"/>
  <c r="G23" i="3"/>
  <c r="G34" i="3"/>
  <c r="G77" i="3"/>
  <c r="C21" i="4" l="1"/>
  <c r="C22" i="4" s="1"/>
  <c r="C21" i="1"/>
  <c r="C20" i="4"/>
  <c r="C20" i="1"/>
  <c r="C19" i="4"/>
  <c r="C19" i="1"/>
  <c r="C18" i="4"/>
  <c r="C18" i="1"/>
  <c r="A4" i="2"/>
  <c r="A5" i="2" s="1"/>
  <c r="A6" i="2" s="1"/>
  <c r="G3" i="2"/>
  <c r="G4" i="2"/>
  <c r="G5" i="2"/>
  <c r="G6" i="2"/>
  <c r="C24" i="4" l="1"/>
  <c r="C26" i="4" s="1"/>
  <c r="C27" i="4" s="1"/>
  <c r="C28" i="4" s="1"/>
  <c r="G12" i="2"/>
  <c r="C25" i="1" s="1"/>
  <c r="C28" i="1" s="1"/>
  <c r="C30" i="1" l="1"/>
  <c r="C31" i="1" s="1"/>
  <c r="C32" i="1" l="1"/>
</calcChain>
</file>

<file path=xl/sharedStrings.xml><?xml version="1.0" encoding="utf-8"?>
<sst xmlns="http://schemas.openxmlformats.org/spreadsheetml/2006/main" count="310" uniqueCount="185">
  <si>
    <t>Nabídka číslo:</t>
  </si>
  <si>
    <t>název:</t>
  </si>
  <si>
    <t>Investor:</t>
  </si>
  <si>
    <t>Město Nový Jičín</t>
  </si>
  <si>
    <t>Vypracoval:</t>
  </si>
  <si>
    <t>Miloš Češík</t>
  </si>
  <si>
    <t>E-mail:</t>
  </si>
  <si>
    <t>milos.cesik@misa.cz</t>
  </si>
  <si>
    <t>Dne:</t>
  </si>
  <si>
    <t>C21M - Elektromontáže</t>
  </si>
  <si>
    <t>poř.č.</t>
  </si>
  <si>
    <t>číslo pol.</t>
  </si>
  <si>
    <t>popis položky</t>
  </si>
  <si>
    <t>jedn.cena</t>
  </si>
  <si>
    <t>množství</t>
  </si>
  <si>
    <t>jedn.</t>
  </si>
  <si>
    <t>celkem [Kč]</t>
  </si>
  <si>
    <t>DPH</t>
  </si>
  <si>
    <t>m</t>
  </si>
  <si>
    <t>210010135</t>
  </si>
  <si>
    <t>trubka ochr.z PE vnitřní do R=80mm (VU)</t>
  </si>
  <si>
    <t>210100003</t>
  </si>
  <si>
    <t>210100251</t>
  </si>
  <si>
    <t>ukonč.kab.smršt.zákl.do 4x10 mm2</t>
  </si>
  <si>
    <t>ukonč.kab.do 3x2,5 mm2</t>
  </si>
  <si>
    <t>210120001</t>
  </si>
  <si>
    <t>ks</t>
  </si>
  <si>
    <t>210292021</t>
  </si>
  <si>
    <t>sfázování žil kab.s prozvon.a označením vod.vedení</t>
  </si>
  <si>
    <t>210800524</t>
  </si>
  <si>
    <t>210901045</t>
  </si>
  <si>
    <t>CYKY 4Jx10 mm2 750V (VU)</t>
  </si>
  <si>
    <t>Celkem za ceník:</t>
  </si>
  <si>
    <t>C46M - Zemní práce</t>
  </si>
  <si>
    <t>460030028</t>
  </si>
  <si>
    <t>m3</t>
  </si>
  <si>
    <t>460300001</t>
  </si>
  <si>
    <t>460300006</t>
  </si>
  <si>
    <t>460490012</t>
  </si>
  <si>
    <t>Materiály</t>
  </si>
  <si>
    <t>02803</t>
  </si>
  <si>
    <t>03000330</t>
  </si>
  <si>
    <t>kg</t>
  </si>
  <si>
    <t>35242</t>
  </si>
  <si>
    <t>90006</t>
  </si>
  <si>
    <t>99401051</t>
  </si>
  <si>
    <t>Konservační vazelina</t>
  </si>
  <si>
    <t>kpl</t>
  </si>
  <si>
    <t>Celkem za materiály:</t>
  </si>
  <si>
    <t>Práce v HZS</t>
  </si>
  <si>
    <t/>
  </si>
  <si>
    <t>hod.</t>
  </si>
  <si>
    <t>Seřízení a zkouška funkčnosti</t>
  </si>
  <si>
    <t>Revize elektro</t>
  </si>
  <si>
    <t>Celkem za práci v HZS:</t>
  </si>
  <si>
    <t>Kap.</t>
  </si>
  <si>
    <t>Základ 21%</t>
  </si>
  <si>
    <t xml:space="preserve">A.  </t>
  </si>
  <si>
    <t>C21M - Elektromontáže (MONTÁŽ)</t>
  </si>
  <si>
    <t xml:space="preserve">B.  </t>
  </si>
  <si>
    <t>HZS</t>
  </si>
  <si>
    <t>hodnoty DPH:</t>
  </si>
  <si>
    <t>náklady včetně DPH:</t>
  </si>
  <si>
    <t xml:space="preserve">  Severní 625, 742 42 Šenov u Nového Jičína   </t>
  </si>
  <si>
    <t>C46M - Zemní práce  -  MONTÁŽ</t>
  </si>
  <si>
    <t>MATERIÁL</t>
  </si>
  <si>
    <t>Podružný materiál</t>
  </si>
  <si>
    <t>2,00</t>
  </si>
  <si>
    <t>15,00</t>
  </si>
  <si>
    <t>10.076.046</t>
  </si>
  <si>
    <t>Kryt KS 8 dotykový IP20 pro SR 46</t>
  </si>
  <si>
    <t>21011515</t>
  </si>
  <si>
    <t>Nepředvídané zemní práce</t>
  </si>
  <si>
    <t>Prořez</t>
  </si>
  <si>
    <t xml:space="preserve">   ks</t>
  </si>
  <si>
    <t>1,00</t>
  </si>
  <si>
    <t>KS</t>
  </si>
  <si>
    <t xml:space="preserve"> KS</t>
  </si>
  <si>
    <t>210204201</t>
  </si>
  <si>
    <t>elektrovýzbroj stožáru pro 1 okruh</t>
  </si>
  <si>
    <t>210950101</t>
  </si>
  <si>
    <t>210950201</t>
  </si>
  <si>
    <t>000001</t>
  </si>
  <si>
    <t>Drobný elektroinstalační a spojovací materíál</t>
  </si>
  <si>
    <t>210290701</t>
  </si>
  <si>
    <t>sestavení svítidla VO</t>
  </si>
  <si>
    <t>210292022</t>
  </si>
  <si>
    <t>vyp.vedení a zajiš.proti nedovolenému zapnutí</t>
  </si>
  <si>
    <t>460490013</t>
  </si>
  <si>
    <t>popis fólie - VO -</t>
  </si>
  <si>
    <t>C21M - Elektromontáže  -  DEMONTÁŽ</t>
  </si>
  <si>
    <t>Demontáže</t>
  </si>
  <si>
    <t>Celkem za demontáž:</t>
  </si>
  <si>
    <t>Celkem za montáž:</t>
  </si>
  <si>
    <t>210102001</t>
  </si>
  <si>
    <t>pojistka vč. vložek E 14 do 25 A</t>
  </si>
  <si>
    <t>210202011</t>
  </si>
  <si>
    <t>210810005</t>
  </si>
  <si>
    <t>CYKY 3Jx1.5 mm2 750V (VU)</t>
  </si>
  <si>
    <t>40,00</t>
  </si>
  <si>
    <t>35,00</t>
  </si>
  <si>
    <t>460200304</t>
  </si>
  <si>
    <t>460560304</t>
  </si>
  <si>
    <t>33914</t>
  </si>
  <si>
    <t>34-2554</t>
  </si>
  <si>
    <t>35222</t>
  </si>
  <si>
    <t>84008920</t>
  </si>
  <si>
    <t>M8x25T šroub (mosaz)</t>
  </si>
  <si>
    <t xml:space="preserve"> mob.: 724 051 989, e-mail: milos.cesik@misa.cz   </t>
  </si>
  <si>
    <t xml:space="preserve">SO 02 - VEŘEJNÉ OSVĚTLENÍ
</t>
  </si>
  <si>
    <t>CELKEM URN - náklady bez DPH [Kč]:</t>
  </si>
  <si>
    <t>CELKEM NRN- náklady bez DPH [Kč]:</t>
  </si>
  <si>
    <t>UZNATELNÉ ROZPOČTOVÉ NÁKLADY (URN)</t>
  </si>
  <si>
    <t>REKAPITULACE CELKEM URN</t>
  </si>
  <si>
    <t>210204103</t>
  </si>
  <si>
    <t>38,00</t>
  </si>
  <si>
    <t>210204105</t>
  </si>
  <si>
    <t>210204202</t>
  </si>
  <si>
    <t>elektrovýzbroj stožáru pro 2 okruhy</t>
  </si>
  <si>
    <t>označovací štítek na kabel</t>
  </si>
  <si>
    <t>214281001</t>
  </si>
  <si>
    <t>natočení (směrování) svítidel</t>
  </si>
  <si>
    <t>460560133</t>
  </si>
  <si>
    <t>10.050.820</t>
  </si>
  <si>
    <t>Spojka zemní kabelová pro průřez 4x10-35</t>
  </si>
  <si>
    <t>10.050.950</t>
  </si>
  <si>
    <t>10.076.705</t>
  </si>
  <si>
    <t>trubka PE 63</t>
  </si>
  <si>
    <t>34-174</t>
  </si>
  <si>
    <t>Geodetické zaměření skutečného stavu SO02</t>
  </si>
  <si>
    <t>ROZPOČET - SO 02 Veřejné osvětlení</t>
  </si>
  <si>
    <t>Rekapitulace uznatelných nákladů</t>
  </si>
  <si>
    <t xml:space="preserve">CYKY 3Jx1.5 mm2 </t>
  </si>
  <si>
    <t xml:space="preserve">CYKY 4Jx10 mm2 </t>
  </si>
  <si>
    <t>zásypový písek</t>
  </si>
  <si>
    <t>PUR pěna</t>
  </si>
  <si>
    <t>14.prosince 2022</t>
  </si>
  <si>
    <t>0122</t>
  </si>
  <si>
    <t xml:space="preserve">REGENERACE PANELOVÉHO SÍDLIŠTĚ  NERUDOVA V NOVÉM JIČÍNĚ - II. ETAPA
</t>
  </si>
  <si>
    <t>přípl. za zatahování kab. při váze kab. do 0.75 kg</t>
  </si>
  <si>
    <t>ukonč.vod.v rozv.vč.zap.a konc.do 16 mm2</t>
  </si>
  <si>
    <t>výložník ocel. 2-ram. do hmotnosti 70 kg</t>
  </si>
  <si>
    <t>kabel.rýha 35 cm/šíř. 80 cm/hl. zem.tř. 4</t>
  </si>
  <si>
    <t>kabel.rýha 50 cm/šíř. 120 cm/hl. zem.tř. 4</t>
  </si>
  <si>
    <t>hutnění zeminy vrstvy 20 cm</t>
  </si>
  <si>
    <t>fólie výstražná z PVC šířky 33 cm</t>
  </si>
  <si>
    <t>ruč.zához.kab.rýhy 50 cm šíř.120 cm hl.zem.tř. 4</t>
  </si>
  <si>
    <t>ruč.zához.kab.rýhy 35 cm šíř.80 cm hl.zem.tř. 4</t>
  </si>
  <si>
    <t>460010024</t>
  </si>
  <si>
    <t>vytyč.trati kab.vedení v zastavěném prostoru</t>
  </si>
  <si>
    <t>km</t>
  </si>
  <si>
    <t>460620013</t>
  </si>
  <si>
    <t>m2</t>
  </si>
  <si>
    <t>výkop jámy pro spojku v rovině zem.tř.4</t>
  </si>
  <si>
    <t>provizorní úprava terénu zem.tř. 4</t>
  </si>
  <si>
    <t xml:space="preserve">Smršťovací ochranná koncovka s lepidlem 33/15 mm pro kabel o průměru 18-30 mm </t>
  </si>
  <si>
    <t>Výložník dvojramenný obloukový 180°, dl. 3000 mm, průměr 60 mm, žár.zinek</t>
  </si>
  <si>
    <t>kabel CYKY-J 4x10 mm2</t>
  </si>
  <si>
    <t>Cu stožárová svorkovnicová výzbroj SR 462-14 Z Cu se dvěmi sadami pojistek E14</t>
  </si>
  <si>
    <t>fólie z polyetylenu šíře 330 mm</t>
  </si>
  <si>
    <t xml:space="preserve">Vyměření kabelové trasy (35 m) </t>
  </si>
  <si>
    <t>Odvoz zeminy</t>
  </si>
  <si>
    <t xml:space="preserve">CY 1.5 mm2 černý </t>
  </si>
  <si>
    <t>výložník ocel. 1-ram. do hmotnosti 35 kg</t>
  </si>
  <si>
    <t>CYKY 3Jx1.5 mm2</t>
  </si>
  <si>
    <t>pojistková vložka E14/6 A</t>
  </si>
  <si>
    <t>pojistkový dotyk 6 A</t>
  </si>
  <si>
    <t>CY 1.5 mm2 černý</t>
  </si>
  <si>
    <t>spojka zemní kabelová do 4x25 mm2/1 kV</t>
  </si>
  <si>
    <t>210202010</t>
  </si>
  <si>
    <t>Náklady na mechanizmy a dovoz konstrukcí</t>
  </si>
  <si>
    <t>LED svítidlo - 30 W  na výložník</t>
  </si>
  <si>
    <t>ochrana výkopu proti spadnutí kolemjdoucích - zábrana</t>
  </si>
  <si>
    <t>svítidlo LED na výložník</t>
  </si>
  <si>
    <t>odkop a úprava dna</t>
  </si>
  <si>
    <t>Venkovní svítidlo LED 32W (3920 lm) 30 LED, IP 65, 2700 K s kloubem pro náklon svítidla</t>
  </si>
  <si>
    <t>Rekapitulace nákladů</t>
  </si>
  <si>
    <t>A.</t>
  </si>
  <si>
    <t>Veřejné osvětlení</t>
  </si>
  <si>
    <t>C21M - elektromontáže (montáž)</t>
  </si>
  <si>
    <t>C21M - elektromontáže (demontáž)</t>
  </si>
  <si>
    <t>C46M - zemní práce (montáž)</t>
  </si>
  <si>
    <t>Materiál</t>
  </si>
  <si>
    <t>Dovoz výložníku</t>
  </si>
  <si>
    <t>REKAPITULACE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</si>
</sst>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10405]#,##0.00;\-#,##0.00"/>
    <numFmt numFmtId="165" formatCode="[$-10405]#,##0;\-#,##0"/>
  </numFmts>
  <fonts count="18" x14ac:knownFonts="1">
    <font>
      <sz val="10"/>
      <name val="Arial"/>
      <charset val="238"/>
    </font>
    <font>
      <sz val="8"/>
      <name val="Arial"/>
      <family val="2"/>
      <charset val="238"/>
    </font>
    <font>
      <sz val="8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i/>
      <sz val="12"/>
      <color indexed="8"/>
      <name val="Arial"/>
      <family val="2"/>
      <charset val="238"/>
    </font>
    <font>
      <b/>
      <sz val="12"/>
      <color indexed="12"/>
      <name val="Arial"/>
      <family val="2"/>
      <charset val="238"/>
    </font>
    <font>
      <b/>
      <sz val="8"/>
      <color indexed="8"/>
      <name val="Arial"/>
      <family val="2"/>
      <charset val="238"/>
    </font>
    <font>
      <sz val="9"/>
      <color indexed="8"/>
      <name val="Courier New"/>
      <family val="3"/>
      <charset val="238"/>
    </font>
    <font>
      <b/>
      <sz val="16"/>
      <color indexed="12"/>
      <name val="Arial"/>
      <family val="2"/>
      <charset val="238"/>
    </font>
    <font>
      <b/>
      <sz val="9"/>
      <color indexed="8"/>
      <name val="Arial CE"/>
      <family val="2"/>
      <charset val="238"/>
    </font>
    <font>
      <b/>
      <sz val="9"/>
      <color indexed="8"/>
      <name val="Arial"/>
      <family val="2"/>
      <charset val="238"/>
    </font>
    <font>
      <b/>
      <sz val="14"/>
      <color indexed="12"/>
      <name val="Arial"/>
      <family val="2"/>
      <charset val="238"/>
    </font>
    <font>
      <sz val="14"/>
      <color indexed="8"/>
      <name val="Arial"/>
      <family val="2"/>
      <charset val="238"/>
    </font>
    <font>
      <sz val="11"/>
      <color rgb="FF000000"/>
      <name val="Calibri"/>
      <family val="2"/>
      <scheme val="minor"/>
    </font>
    <font>
      <sz val="8.25"/>
      <color rgb="FF000000"/>
      <name val="Arial"/>
      <family val="2"/>
      <charset val="238"/>
    </font>
    <font>
      <sz val="8.25"/>
      <color rgb="FF000000"/>
      <name val="Arial"/>
      <family val="2"/>
      <charset val="238"/>
    </font>
    <font>
      <i/>
      <sz val="9"/>
      <name val="Verdana"/>
      <family val="2"/>
      <charset val="238"/>
    </font>
    <font>
      <sz val="8.25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</fills>
  <borders count="13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double">
        <color indexed="8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8"/>
      </bottom>
      <diagonal/>
    </border>
  </borders>
  <cellStyleXfs count="3">
    <xf numFmtId="0" fontId="0" fillId="0" borderId="0"/>
    <xf numFmtId="0" fontId="13" fillId="0" borderId="0"/>
    <xf numFmtId="0" fontId="13" fillId="0" borderId="0"/>
  </cellStyleXfs>
  <cellXfs count="65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horizontal="left" vertical="top" indent="1"/>
    </xf>
    <xf numFmtId="0" fontId="3" fillId="2" borderId="1" xfId="0" applyFont="1" applyFill="1" applyBorder="1" applyAlignment="1">
      <alignment horizontal="right" vertical="top"/>
    </xf>
    <xf numFmtId="0" fontId="3" fillId="2" borderId="2" xfId="0" applyFont="1" applyFill="1" applyBorder="1" applyAlignment="1">
      <alignment horizontal="right" vertical="top"/>
    </xf>
    <xf numFmtId="0" fontId="2" fillId="2" borderId="3" xfId="0" applyFont="1" applyFill="1" applyBorder="1" applyAlignment="1">
      <alignment vertical="top"/>
    </xf>
    <xf numFmtId="0" fontId="2" fillId="0" borderId="0" xfId="0" applyFont="1" applyAlignment="1">
      <alignment horizontal="left" vertical="top" indent="1"/>
    </xf>
    <xf numFmtId="0" fontId="2" fillId="2" borderId="4" xfId="0" applyFont="1" applyFill="1" applyBorder="1" applyAlignment="1">
      <alignment horizontal="right" vertical="top"/>
    </xf>
    <xf numFmtId="0" fontId="2" fillId="2" borderId="4" xfId="0" applyFont="1" applyFill="1" applyBorder="1" applyAlignment="1">
      <alignment horizontal="left" vertical="top"/>
    </xf>
    <xf numFmtId="1" fontId="2" fillId="0" borderId="0" xfId="0" applyNumberFormat="1" applyFont="1" applyAlignment="1">
      <alignment horizontal="right" vertical="top"/>
    </xf>
    <xf numFmtId="9" fontId="2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left" vertical="top"/>
    </xf>
    <xf numFmtId="0" fontId="2" fillId="0" borderId="5" xfId="0" applyFont="1" applyBorder="1" applyAlignment="1">
      <alignment vertical="top"/>
    </xf>
    <xf numFmtId="0" fontId="2" fillId="2" borderId="4" xfId="0" applyFont="1" applyFill="1" applyBorder="1" applyAlignment="1">
      <alignment vertical="top"/>
    </xf>
    <xf numFmtId="0" fontId="2" fillId="0" borderId="0" xfId="0" applyFont="1" applyAlignment="1">
      <alignment vertical="top" wrapText="1"/>
    </xf>
    <xf numFmtId="0" fontId="6" fillId="0" borderId="0" xfId="0" applyFont="1" applyAlignment="1">
      <alignment horizontal="right" vertical="top"/>
    </xf>
    <xf numFmtId="0" fontId="6" fillId="0" borderId="0" xfId="0" applyFont="1" applyAlignment="1">
      <alignment vertical="top" wrapText="1"/>
    </xf>
    <xf numFmtId="0" fontId="6" fillId="0" borderId="5" xfId="0" applyFont="1" applyBorder="1" applyAlignment="1">
      <alignment horizontal="right" vertical="top"/>
    </xf>
    <xf numFmtId="0" fontId="6" fillId="0" borderId="5" xfId="0" applyFont="1" applyBorder="1" applyAlignment="1">
      <alignment vertical="top" wrapText="1"/>
    </xf>
    <xf numFmtId="0" fontId="7" fillId="0" borderId="0" xfId="0" applyFont="1" applyAlignment="1">
      <alignment vertical="top"/>
    </xf>
    <xf numFmtId="4" fontId="2" fillId="0" borderId="0" xfId="0" applyNumberFormat="1" applyFont="1" applyAlignment="1">
      <alignment vertical="top"/>
    </xf>
    <xf numFmtId="4" fontId="2" fillId="2" borderId="4" xfId="0" applyNumberFormat="1" applyFont="1" applyFill="1" applyBorder="1" applyAlignment="1">
      <alignment horizontal="right" vertical="top"/>
    </xf>
    <xf numFmtId="4" fontId="6" fillId="0" borderId="0" xfId="0" applyNumberFormat="1" applyFont="1" applyAlignment="1">
      <alignment vertical="top"/>
    </xf>
    <xf numFmtId="4" fontId="6" fillId="0" borderId="5" xfId="0" applyNumberFormat="1" applyFont="1" applyBorder="1" applyAlignment="1">
      <alignment vertical="top"/>
    </xf>
    <xf numFmtId="0" fontId="4" fillId="0" borderId="0" xfId="0" applyFont="1" applyAlignment="1">
      <alignment horizontal="center" vertical="top"/>
    </xf>
    <xf numFmtId="4" fontId="9" fillId="0" borderId="0" xfId="0" applyNumberFormat="1" applyFont="1" applyAlignment="1">
      <alignment horizontal="right" vertical="top"/>
    </xf>
    <xf numFmtId="4" fontId="10" fillId="0" borderId="0" xfId="0" applyNumberFormat="1" applyFont="1" applyAlignment="1">
      <alignment horizontal="right" vertical="top"/>
    </xf>
    <xf numFmtId="4" fontId="2" fillId="0" borderId="5" xfId="0" applyNumberFormat="1" applyFont="1" applyBorder="1" applyAlignment="1">
      <alignment vertical="top"/>
    </xf>
    <xf numFmtId="4" fontId="7" fillId="0" borderId="5" xfId="0" applyNumberFormat="1" applyFont="1" applyBorder="1" applyAlignment="1">
      <alignment horizontal="right" vertical="top"/>
    </xf>
    <xf numFmtId="14" fontId="2" fillId="0" borderId="0" xfId="0" applyNumberFormat="1" applyFont="1" applyAlignment="1">
      <alignment horizontal="left" vertical="top" indent="1"/>
    </xf>
    <xf numFmtId="0" fontId="14" fillId="0" borderId="0" xfId="1" applyFont="1" applyAlignment="1">
      <alignment vertical="top" wrapText="1" readingOrder="1"/>
    </xf>
    <xf numFmtId="164" fontId="14" fillId="0" borderId="0" xfId="1" applyNumberFormat="1" applyFont="1" applyAlignment="1">
      <alignment horizontal="right" vertical="top" wrapText="1" readingOrder="1"/>
    </xf>
    <xf numFmtId="165" fontId="14" fillId="0" borderId="0" xfId="1" applyNumberFormat="1" applyFont="1" applyAlignment="1">
      <alignment horizontal="right" vertical="top" wrapText="1" readingOrder="1"/>
    </xf>
    <xf numFmtId="0" fontId="14" fillId="0" borderId="0" xfId="1" applyFont="1" applyAlignment="1">
      <alignment horizontal="left" vertical="top" wrapText="1" readingOrder="1"/>
    </xf>
    <xf numFmtId="4" fontId="4" fillId="0" borderId="0" xfId="0" applyNumberFormat="1" applyFont="1" applyAlignment="1">
      <alignment horizontal="center" vertical="top"/>
    </xf>
    <xf numFmtId="4" fontId="3" fillId="2" borderId="8" xfId="0" applyNumberFormat="1" applyFont="1" applyFill="1" applyBorder="1" applyAlignment="1">
      <alignment vertical="top"/>
    </xf>
    <xf numFmtId="4" fontId="3" fillId="2" borderId="9" xfId="0" applyNumberFormat="1" applyFont="1" applyFill="1" applyBorder="1" applyAlignment="1">
      <alignment vertical="top"/>
    </xf>
    <xf numFmtId="4" fontId="3" fillId="2" borderId="10" xfId="0" applyNumberFormat="1" applyFont="1" applyFill="1" applyBorder="1" applyAlignment="1">
      <alignment vertical="top"/>
    </xf>
    <xf numFmtId="0" fontId="2" fillId="2" borderId="4" xfId="0" applyFont="1" applyFill="1" applyBorder="1" applyAlignment="1">
      <alignment horizontal="right" vertical="center"/>
    </xf>
    <xf numFmtId="0" fontId="14" fillId="0" borderId="0" xfId="1" applyFont="1" applyAlignment="1">
      <alignment horizontal="right" vertical="top" wrapText="1"/>
    </xf>
    <xf numFmtId="0" fontId="2" fillId="0" borderId="0" xfId="0" applyFont="1" applyAlignment="1">
      <alignment horizontal="right" vertical="center"/>
    </xf>
    <xf numFmtId="0" fontId="2" fillId="0" borderId="5" xfId="0" applyFont="1" applyBorder="1" applyAlignment="1">
      <alignment horizontal="right" vertical="center"/>
    </xf>
    <xf numFmtId="0" fontId="14" fillId="0" borderId="0" xfId="1" applyFont="1" applyAlignment="1">
      <alignment horizontal="right" vertical="top" wrapText="1" readingOrder="1"/>
    </xf>
    <xf numFmtId="4" fontId="14" fillId="0" borderId="0" xfId="1" applyNumberFormat="1" applyFont="1" applyAlignment="1">
      <alignment horizontal="right" vertical="top" wrapText="1" readingOrder="1"/>
    </xf>
    <xf numFmtId="49" fontId="3" fillId="2" borderId="11" xfId="0" applyNumberFormat="1" applyFont="1" applyFill="1" applyBorder="1" applyAlignment="1">
      <alignment horizontal="left" vertical="top"/>
    </xf>
    <xf numFmtId="0" fontId="2" fillId="0" borderId="5" xfId="0" applyFont="1" applyBorder="1" applyAlignment="1">
      <alignment horizontal="right" vertical="top"/>
    </xf>
    <xf numFmtId="0" fontId="3" fillId="2" borderId="0" xfId="0" applyFont="1" applyFill="1" applyAlignment="1">
      <alignment vertical="top" wrapText="1"/>
    </xf>
    <xf numFmtId="0" fontId="3" fillId="2" borderId="6" xfId="0" applyFont="1" applyFill="1" applyBorder="1" applyAlignment="1">
      <alignment vertical="top" wrapText="1"/>
    </xf>
    <xf numFmtId="0" fontId="15" fillId="0" borderId="0" xfId="1" applyFont="1" applyAlignment="1">
      <alignment horizontal="right" vertical="top" wrapText="1" readingOrder="1"/>
    </xf>
    <xf numFmtId="0" fontId="15" fillId="0" borderId="0" xfId="1" applyFont="1" applyAlignment="1">
      <alignment vertical="top" wrapText="1" readingOrder="1"/>
    </xf>
    <xf numFmtId="164" fontId="15" fillId="0" borderId="0" xfId="1" applyNumberFormat="1" applyFont="1" applyAlignment="1">
      <alignment horizontal="right" vertical="top" wrapText="1" readingOrder="1"/>
    </xf>
    <xf numFmtId="0" fontId="16" fillId="0" borderId="0" xfId="0" applyFont="1"/>
    <xf numFmtId="0" fontId="15" fillId="0" borderId="0" xfId="1" applyFont="1" applyAlignment="1">
      <alignment horizontal="right" vertical="top" wrapText="1"/>
    </xf>
    <xf numFmtId="0" fontId="17" fillId="0" borderId="0" xfId="1" applyFont="1" applyAlignment="1">
      <alignment vertical="top" wrapText="1" readingOrder="1"/>
    </xf>
    <xf numFmtId="0" fontId="15" fillId="0" borderId="0" xfId="1" applyFont="1" applyAlignment="1">
      <alignment horizontal="left" vertical="top" wrapText="1" readingOrder="1"/>
    </xf>
    <xf numFmtId="0" fontId="8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7" xfId="0" applyFont="1" applyBorder="1" applyAlignment="1">
      <alignment horizontal="center" vertical="top"/>
    </xf>
    <xf numFmtId="0" fontId="11" fillId="0" borderId="0" xfId="0" applyFont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5" fillId="0" borderId="12" xfId="0" applyFont="1" applyBorder="1" applyAlignment="1">
      <alignment horizontal="center" vertical="top"/>
    </xf>
    <xf numFmtId="0" fontId="6" fillId="0" borderId="0" xfId="0" applyFont="1" applyAlignment="1">
      <alignment vertical="top"/>
    </xf>
  </cellXfs>
  <cellStyles count="3">
    <cellStyle name="Normal" xfId="1" xr:uid="{00000000-0005-0000-0000-000000000000}"/>
    <cellStyle name="Normální" xfId="0" builtinId="0"/>
    <cellStyle name="normální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3"/>
  <sheetViews>
    <sheetView topLeftCell="A16" workbookViewId="0">
      <selection activeCell="C22" sqref="C22"/>
    </sheetView>
  </sheetViews>
  <sheetFormatPr defaultColWidth="9.15234375" defaultRowHeight="10.3" x14ac:dyDescent="0.3"/>
  <cols>
    <col min="1" max="1" width="16.3828125" style="1" customWidth="1"/>
    <col min="2" max="2" width="53.69140625" style="1" customWidth="1"/>
    <col min="3" max="3" width="19.3046875" style="22" customWidth="1"/>
    <col min="4" max="16384" width="9.15234375" style="1"/>
  </cols>
  <sheetData>
    <row r="1" spans="1:3" ht="20.149999999999999" x14ac:dyDescent="0.3">
      <c r="A1" s="57" t="s">
        <v>5</v>
      </c>
      <c r="B1" s="57"/>
      <c r="C1" s="57"/>
    </row>
    <row r="2" spans="1:3" ht="15" x14ac:dyDescent="0.3">
      <c r="A2" s="58" t="s">
        <v>63</v>
      </c>
      <c r="B2" s="58"/>
      <c r="C2" s="58"/>
    </row>
    <row r="3" spans="1:3" ht="15.45" thickBot="1" x14ac:dyDescent="0.35">
      <c r="A3" s="59" t="s">
        <v>108</v>
      </c>
      <c r="B3" s="59"/>
      <c r="C3" s="59"/>
    </row>
    <row r="4" spans="1:3" ht="15.45" thickTop="1" x14ac:dyDescent="0.3">
      <c r="A4" s="26"/>
      <c r="B4" s="26"/>
      <c r="C4" s="36"/>
    </row>
    <row r="5" spans="1:3" ht="17.600000000000001" x14ac:dyDescent="0.3">
      <c r="A5" s="60" t="s">
        <v>130</v>
      </c>
      <c r="B5" s="61"/>
      <c r="C5" s="61"/>
    </row>
    <row r="6" spans="1:3" ht="10.75" thickBot="1" x14ac:dyDescent="0.35"/>
    <row r="7" spans="1:3" ht="15" x14ac:dyDescent="0.3">
      <c r="A7" s="5" t="s">
        <v>0</v>
      </c>
      <c r="B7" s="46" t="s">
        <v>137</v>
      </c>
      <c r="C7" s="37"/>
    </row>
    <row r="8" spans="1:3" ht="31.5" customHeight="1" x14ac:dyDescent="0.3">
      <c r="A8" s="6" t="s">
        <v>1</v>
      </c>
      <c r="B8" s="48" t="s">
        <v>138</v>
      </c>
      <c r="C8" s="38"/>
    </row>
    <row r="9" spans="1:3" ht="18.75" customHeight="1" thickBot="1" x14ac:dyDescent="0.35">
      <c r="A9" s="7"/>
      <c r="B9" s="49" t="s">
        <v>109</v>
      </c>
      <c r="C9" s="39"/>
    </row>
    <row r="11" spans="1:3" ht="15" x14ac:dyDescent="0.3">
      <c r="A11" s="3" t="s">
        <v>2</v>
      </c>
      <c r="B11" s="4" t="s">
        <v>3</v>
      </c>
    </row>
    <row r="13" spans="1:3" ht="15.45" x14ac:dyDescent="0.3">
      <c r="A13" s="62" t="s">
        <v>131</v>
      </c>
      <c r="B13" s="62"/>
      <c r="C13" s="62"/>
    </row>
    <row r="15" spans="1:3" x14ac:dyDescent="0.3">
      <c r="A15" s="9" t="s">
        <v>55</v>
      </c>
      <c r="B15" s="15" t="s">
        <v>12</v>
      </c>
      <c r="C15" s="23" t="s">
        <v>56</v>
      </c>
    </row>
    <row r="16" spans="1:3" ht="12" x14ac:dyDescent="0.3">
      <c r="B16" s="21"/>
      <c r="C16" s="28"/>
    </row>
    <row r="17" spans="1:3" x14ac:dyDescent="0.3">
      <c r="A17" s="17" t="s">
        <v>57</v>
      </c>
      <c r="B17" s="18" t="s">
        <v>112</v>
      </c>
      <c r="C17" s="24"/>
    </row>
    <row r="18" spans="1:3" x14ac:dyDescent="0.3">
      <c r="A18" s="2">
        <v>1</v>
      </c>
      <c r="B18" s="16" t="s">
        <v>58</v>
      </c>
      <c r="C18" s="22">
        <f>'A - Veřejné osvětlení'!G23</f>
        <v>0</v>
      </c>
    </row>
    <row r="19" spans="1:3" x14ac:dyDescent="0.3">
      <c r="A19" s="2">
        <v>2</v>
      </c>
      <c r="B19" s="32" t="s">
        <v>90</v>
      </c>
      <c r="C19" s="22">
        <f>'A - Veřejné osvětlení'!G34</f>
        <v>0</v>
      </c>
    </row>
    <row r="20" spans="1:3" x14ac:dyDescent="0.3">
      <c r="A20" s="2">
        <v>3</v>
      </c>
      <c r="B20" s="16" t="s">
        <v>64</v>
      </c>
      <c r="C20" s="22">
        <f>'A - Veřejné osvětlení'!G52</f>
        <v>0</v>
      </c>
    </row>
    <row r="21" spans="1:3" x14ac:dyDescent="0.3">
      <c r="A21" s="2">
        <v>4</v>
      </c>
      <c r="B21" s="16" t="s">
        <v>65</v>
      </c>
      <c r="C21" s="22">
        <f>'A - Veřejné osvětlení'!G77</f>
        <v>0</v>
      </c>
    </row>
    <row r="22" spans="1:3" x14ac:dyDescent="0.3">
      <c r="A22" s="2">
        <v>5</v>
      </c>
      <c r="B22" s="16" t="s">
        <v>66</v>
      </c>
      <c r="C22" s="45">
        <f>C21*0.05</f>
        <v>0</v>
      </c>
    </row>
    <row r="23" spans="1:3" ht="10.75" thickBot="1" x14ac:dyDescent="0.35">
      <c r="A23" s="2"/>
      <c r="B23" s="16"/>
      <c r="C23" s="45"/>
    </row>
    <row r="24" spans="1:3" ht="10.75" thickTop="1" x14ac:dyDescent="0.3">
      <c r="A24" s="19"/>
      <c r="B24" s="20" t="s">
        <v>113</v>
      </c>
      <c r="C24" s="25">
        <f>SUM(C18:C22)</f>
        <v>0</v>
      </c>
    </row>
    <row r="25" spans="1:3" x14ac:dyDescent="0.3">
      <c r="A25" s="17"/>
      <c r="B25" s="18"/>
      <c r="C25" s="24"/>
    </row>
    <row r="26" spans="1:3" ht="12" x14ac:dyDescent="0.3">
      <c r="B26" s="21" t="s">
        <v>110</v>
      </c>
      <c r="C26" s="27">
        <f>C24</f>
        <v>0</v>
      </c>
    </row>
    <row r="27" spans="1:3" ht="12" x14ac:dyDescent="0.3">
      <c r="B27" s="21" t="s">
        <v>61</v>
      </c>
      <c r="C27" s="28">
        <f>C26*0.21</f>
        <v>0</v>
      </c>
    </row>
    <row r="28" spans="1:3" ht="12" x14ac:dyDescent="0.3">
      <c r="B28" s="21" t="s">
        <v>62</v>
      </c>
      <c r="C28" s="28">
        <f>SUM(C26:C27)</f>
        <v>0</v>
      </c>
    </row>
    <row r="31" spans="1:3" x14ac:dyDescent="0.3">
      <c r="A31" s="2" t="s">
        <v>4</v>
      </c>
      <c r="B31" s="8" t="s">
        <v>5</v>
      </c>
    </row>
    <row r="32" spans="1:3" x14ac:dyDescent="0.3">
      <c r="A32" s="2" t="s">
        <v>6</v>
      </c>
      <c r="B32" s="8" t="s">
        <v>7</v>
      </c>
    </row>
    <row r="33" spans="1:2" x14ac:dyDescent="0.3">
      <c r="A33" s="2" t="s">
        <v>8</v>
      </c>
      <c r="B33" s="31" t="s">
        <v>136</v>
      </c>
    </row>
  </sheetData>
  <mergeCells count="5">
    <mergeCell ref="A1:C1"/>
    <mergeCell ref="A2:C2"/>
    <mergeCell ref="A3:C3"/>
    <mergeCell ref="A5:C5"/>
    <mergeCell ref="A13:C13"/>
  </mergeCells>
  <printOptions horizont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>
    <oddFooter>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7"/>
  <sheetViews>
    <sheetView tabSelected="1" topLeftCell="A8" workbookViewId="0">
      <selection activeCell="C27" sqref="C27"/>
    </sheetView>
  </sheetViews>
  <sheetFormatPr defaultColWidth="9.15234375" defaultRowHeight="10.3" x14ac:dyDescent="0.3"/>
  <cols>
    <col min="1" max="1" width="16.3828125" style="1" customWidth="1"/>
    <col min="2" max="2" width="53.69140625" style="1" customWidth="1"/>
    <col min="3" max="3" width="19.3046875" style="22" customWidth="1"/>
    <col min="4" max="16384" width="9.15234375" style="1"/>
  </cols>
  <sheetData>
    <row r="1" spans="1:3" ht="20.149999999999999" x14ac:dyDescent="0.3">
      <c r="A1" s="57" t="s">
        <v>5</v>
      </c>
      <c r="B1" s="57"/>
      <c r="C1" s="57"/>
    </row>
    <row r="2" spans="1:3" ht="15" x14ac:dyDescent="0.3">
      <c r="A2" s="58" t="s">
        <v>63</v>
      </c>
      <c r="B2" s="58"/>
      <c r="C2" s="58"/>
    </row>
    <row r="3" spans="1:3" ht="15.45" thickBot="1" x14ac:dyDescent="0.35">
      <c r="A3" s="59" t="s">
        <v>108</v>
      </c>
      <c r="B3" s="59"/>
      <c r="C3" s="59"/>
    </row>
    <row r="4" spans="1:3" ht="15.45" thickTop="1" x14ac:dyDescent="0.3">
      <c r="A4" s="26"/>
      <c r="B4" s="26"/>
      <c r="C4" s="36"/>
    </row>
    <row r="5" spans="1:3" ht="17.600000000000001" x14ac:dyDescent="0.3">
      <c r="A5" s="60" t="s">
        <v>130</v>
      </c>
      <c r="B5" s="61"/>
      <c r="C5" s="61"/>
    </row>
    <row r="6" spans="1:3" ht="10.75" thickBot="1" x14ac:dyDescent="0.35"/>
    <row r="7" spans="1:3" ht="15" x14ac:dyDescent="0.3">
      <c r="A7" s="5" t="s">
        <v>0</v>
      </c>
      <c r="B7" s="46" t="s">
        <v>137</v>
      </c>
      <c r="C7" s="37"/>
    </row>
    <row r="8" spans="1:3" ht="31.5" customHeight="1" x14ac:dyDescent="0.3">
      <c r="A8" s="6" t="s">
        <v>1</v>
      </c>
      <c r="B8" s="48" t="s">
        <v>138</v>
      </c>
      <c r="C8" s="38"/>
    </row>
    <row r="9" spans="1:3" ht="18.75" customHeight="1" thickBot="1" x14ac:dyDescent="0.35">
      <c r="A9" s="7"/>
      <c r="B9" s="49" t="s">
        <v>109</v>
      </c>
      <c r="C9" s="39"/>
    </row>
    <row r="11" spans="1:3" ht="15" x14ac:dyDescent="0.3">
      <c r="A11" s="3" t="s">
        <v>2</v>
      </c>
      <c r="B11" s="4" t="s">
        <v>3</v>
      </c>
    </row>
    <row r="13" spans="1:3" ht="15.45" x14ac:dyDescent="0.3">
      <c r="A13" s="62" t="s">
        <v>176</v>
      </c>
      <c r="B13" s="62"/>
      <c r="C13" s="62"/>
    </row>
    <row r="15" spans="1:3" x14ac:dyDescent="0.3">
      <c r="A15" s="9" t="s">
        <v>55</v>
      </c>
      <c r="B15" s="15" t="s">
        <v>12</v>
      </c>
      <c r="C15" s="23" t="s">
        <v>56</v>
      </c>
    </row>
    <row r="16" spans="1:3" ht="12" x14ac:dyDescent="0.3">
      <c r="B16" s="21"/>
      <c r="C16" s="28"/>
    </row>
    <row r="17" spans="1:3" ht="11.6" x14ac:dyDescent="0.3">
      <c r="A17" s="17" t="s">
        <v>177</v>
      </c>
      <c r="B17" s="64" t="s">
        <v>178</v>
      </c>
      <c r="C17" s="28"/>
    </row>
    <row r="18" spans="1:3" ht="11.6" x14ac:dyDescent="0.3">
      <c r="A18" s="1">
        <v>1</v>
      </c>
      <c r="B18" s="1" t="s">
        <v>179</v>
      </c>
      <c r="C18" s="28">
        <f>+'A - Veřejné osvětlení'!G23</f>
        <v>0</v>
      </c>
    </row>
    <row r="19" spans="1:3" ht="11.6" x14ac:dyDescent="0.3">
      <c r="A19" s="1">
        <v>2</v>
      </c>
      <c r="B19" s="1" t="s">
        <v>180</v>
      </c>
      <c r="C19" s="28">
        <f>+'A - Veřejné osvětlení'!G34</f>
        <v>0</v>
      </c>
    </row>
    <row r="20" spans="1:3" ht="11.6" x14ac:dyDescent="0.3">
      <c r="A20" s="1">
        <v>3</v>
      </c>
      <c r="B20" s="1" t="s">
        <v>181</v>
      </c>
      <c r="C20" s="28">
        <f>+'A - Veřejné osvětlení'!G52</f>
        <v>0</v>
      </c>
    </row>
    <row r="21" spans="1:3" ht="11.6" x14ac:dyDescent="0.3">
      <c r="A21" s="1">
        <v>4</v>
      </c>
      <c r="B21" s="1" t="s">
        <v>182</v>
      </c>
      <c r="C21" s="28">
        <f>+'A - Veřejné osvětlení'!G77</f>
        <v>0</v>
      </c>
    </row>
    <row r="22" spans="1:3" ht="11.6" x14ac:dyDescent="0.3">
      <c r="A22" s="1">
        <v>5</v>
      </c>
      <c r="B22" s="1" t="s">
        <v>66</v>
      </c>
      <c r="C22" s="28">
        <v>0</v>
      </c>
    </row>
    <row r="23" spans="1:3" ht="11.6" x14ac:dyDescent="0.3">
      <c r="C23" s="28"/>
    </row>
    <row r="24" spans="1:3" x14ac:dyDescent="0.3">
      <c r="A24" s="17" t="s">
        <v>59</v>
      </c>
      <c r="B24" s="18" t="s">
        <v>60</v>
      </c>
      <c r="C24" s="24"/>
    </row>
    <row r="25" spans="1:3" x14ac:dyDescent="0.3">
      <c r="A25" s="2">
        <v>1</v>
      </c>
      <c r="B25" s="16" t="s">
        <v>60</v>
      </c>
      <c r="C25" s="24">
        <f>+'B - HZS'!G12</f>
        <v>0</v>
      </c>
    </row>
    <row r="26" spans="1:3" x14ac:dyDescent="0.3">
      <c r="A26" s="2">
        <v>2</v>
      </c>
      <c r="B26" s="16" t="s">
        <v>183</v>
      </c>
      <c r="C26" s="24">
        <v>0</v>
      </c>
    </row>
    <row r="27" spans="1:3" ht="10.75" thickBot="1" x14ac:dyDescent="0.35">
      <c r="A27" s="2"/>
      <c r="B27" s="16"/>
    </row>
    <row r="28" spans="1:3" ht="10.75" thickTop="1" x14ac:dyDescent="0.3">
      <c r="A28" s="19"/>
      <c r="B28" s="20" t="s">
        <v>184</v>
      </c>
      <c r="C28" s="25">
        <f>+C26+C25+C22+C21+C20+C19+C18</f>
        <v>0</v>
      </c>
    </row>
    <row r="30" spans="1:3" ht="12" x14ac:dyDescent="0.3">
      <c r="B30" s="21" t="s">
        <v>111</v>
      </c>
      <c r="C30" s="27">
        <f>C28</f>
        <v>0</v>
      </c>
    </row>
    <row r="31" spans="1:3" ht="12" x14ac:dyDescent="0.3">
      <c r="B31" s="21" t="s">
        <v>61</v>
      </c>
      <c r="C31" s="28">
        <f>C30*0.21</f>
        <v>0</v>
      </c>
    </row>
    <row r="32" spans="1:3" ht="12" x14ac:dyDescent="0.3">
      <c r="B32" s="21" t="s">
        <v>62</v>
      </c>
      <c r="C32" s="28">
        <f>SUM(C30:C31)</f>
        <v>0</v>
      </c>
    </row>
    <row r="35" spans="1:2" x14ac:dyDescent="0.3">
      <c r="A35" s="2" t="s">
        <v>4</v>
      </c>
      <c r="B35" s="8" t="s">
        <v>5</v>
      </c>
    </row>
    <row r="36" spans="1:2" x14ac:dyDescent="0.3">
      <c r="A36" s="2" t="s">
        <v>6</v>
      </c>
      <c r="B36" s="8" t="s">
        <v>7</v>
      </c>
    </row>
    <row r="37" spans="1:2" x14ac:dyDescent="0.3">
      <c r="A37" s="2" t="s">
        <v>8</v>
      </c>
      <c r="B37" s="31" t="s">
        <v>136</v>
      </c>
    </row>
  </sheetData>
  <mergeCells count="5">
    <mergeCell ref="A13:C13"/>
    <mergeCell ref="A1:C1"/>
    <mergeCell ref="A2:C2"/>
    <mergeCell ref="A3:C3"/>
    <mergeCell ref="A5:C5"/>
  </mergeCells>
  <phoneticPr fontId="1" type="noConversion"/>
  <printOptions horizont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>
    <oddFooter>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80"/>
  <sheetViews>
    <sheetView topLeftCell="A49" zoomScale="110" zoomScaleNormal="110" workbookViewId="0">
      <selection activeCell="D77" sqref="D77"/>
    </sheetView>
  </sheetViews>
  <sheetFormatPr defaultColWidth="9.15234375" defaultRowHeight="10.3" x14ac:dyDescent="0.3"/>
  <cols>
    <col min="1" max="1" width="3.15234375" style="1" customWidth="1"/>
    <col min="2" max="2" width="9.53515625" style="1" bestFit="1" customWidth="1"/>
    <col min="3" max="3" width="39.84375" style="1" customWidth="1"/>
    <col min="4" max="4" width="7.84375" style="22" customWidth="1"/>
    <col min="5" max="5" width="7.69140625" style="22" customWidth="1"/>
    <col min="6" max="6" width="3.53515625" style="42" customWidth="1"/>
    <col min="7" max="7" width="10" style="22" bestFit="1" customWidth="1"/>
    <col min="8" max="8" width="4.69140625" style="1" customWidth="1"/>
    <col min="9" max="16384" width="9.15234375" style="1"/>
  </cols>
  <sheetData>
    <row r="1" spans="1:8" ht="15.45" x14ac:dyDescent="0.3">
      <c r="A1" s="63" t="s">
        <v>9</v>
      </c>
      <c r="B1" s="63"/>
      <c r="C1" s="63"/>
      <c r="D1" s="63"/>
      <c r="E1" s="63"/>
      <c r="F1" s="63"/>
      <c r="G1" s="63"/>
      <c r="H1" s="63"/>
    </row>
    <row r="2" spans="1:8" x14ac:dyDescent="0.3">
      <c r="A2" s="9" t="s">
        <v>10</v>
      </c>
      <c r="B2" s="10" t="s">
        <v>11</v>
      </c>
      <c r="C2" s="10" t="s">
        <v>12</v>
      </c>
      <c r="D2" s="23" t="s">
        <v>13</v>
      </c>
      <c r="E2" s="23" t="s">
        <v>14</v>
      </c>
      <c r="F2" s="40" t="s">
        <v>15</v>
      </c>
      <c r="G2" s="23" t="s">
        <v>16</v>
      </c>
      <c r="H2" s="9" t="s">
        <v>17</v>
      </c>
    </row>
    <row r="3" spans="1:8" x14ac:dyDescent="0.3">
      <c r="A3" s="44">
        <v>1</v>
      </c>
      <c r="B3" s="51" t="s">
        <v>19</v>
      </c>
      <c r="C3" s="51" t="s">
        <v>20</v>
      </c>
      <c r="D3" s="52">
        <v>0</v>
      </c>
      <c r="E3" s="50" t="s">
        <v>115</v>
      </c>
      <c r="F3" s="54" t="s">
        <v>18</v>
      </c>
      <c r="G3" s="33">
        <f t="shared" ref="G3:G20" si="0">E3*D3</f>
        <v>0</v>
      </c>
      <c r="H3" s="12">
        <v>0.21</v>
      </c>
    </row>
    <row r="4" spans="1:8" ht="11.25" customHeight="1" x14ac:dyDescent="0.3">
      <c r="A4" s="44">
        <f t="shared" ref="A4:A14" si="1">A3+1</f>
        <v>2</v>
      </c>
      <c r="B4" s="51" t="s">
        <v>21</v>
      </c>
      <c r="C4" s="32" t="s">
        <v>140</v>
      </c>
      <c r="D4" s="52">
        <v>0</v>
      </c>
      <c r="E4" s="50">
        <v>48</v>
      </c>
      <c r="F4" s="54" t="s">
        <v>74</v>
      </c>
      <c r="G4" s="33">
        <f t="shared" si="0"/>
        <v>0</v>
      </c>
      <c r="H4" s="12">
        <v>0.21</v>
      </c>
    </row>
    <row r="5" spans="1:8" ht="13.5" customHeight="1" x14ac:dyDescent="0.3">
      <c r="A5" s="44">
        <f t="shared" si="1"/>
        <v>3</v>
      </c>
      <c r="B5" s="51" t="s">
        <v>22</v>
      </c>
      <c r="C5" s="51" t="s">
        <v>24</v>
      </c>
      <c r="D5" s="52">
        <v>0</v>
      </c>
      <c r="E5" s="50">
        <v>4</v>
      </c>
      <c r="F5" s="54" t="s">
        <v>74</v>
      </c>
      <c r="G5" s="33">
        <f t="shared" si="0"/>
        <v>0</v>
      </c>
      <c r="H5" s="12">
        <v>0.21</v>
      </c>
    </row>
    <row r="6" spans="1:8" ht="11.25" customHeight="1" x14ac:dyDescent="0.3">
      <c r="A6" s="44">
        <f t="shared" si="1"/>
        <v>4</v>
      </c>
      <c r="B6" s="51" t="s">
        <v>22</v>
      </c>
      <c r="C6" s="51" t="s">
        <v>23</v>
      </c>
      <c r="D6" s="52">
        <v>0</v>
      </c>
      <c r="E6" s="50">
        <v>4</v>
      </c>
      <c r="F6" s="54" t="s">
        <v>74</v>
      </c>
      <c r="G6" s="33">
        <f t="shared" si="0"/>
        <v>0</v>
      </c>
      <c r="H6" s="12">
        <v>0.21</v>
      </c>
    </row>
    <row r="7" spans="1:8" ht="10.5" customHeight="1" x14ac:dyDescent="0.3">
      <c r="A7" s="44">
        <f t="shared" si="1"/>
        <v>5</v>
      </c>
      <c r="B7" s="51" t="s">
        <v>94</v>
      </c>
      <c r="C7" s="32" t="s">
        <v>168</v>
      </c>
      <c r="D7" s="52">
        <v>0</v>
      </c>
      <c r="E7" s="50" t="s">
        <v>75</v>
      </c>
      <c r="F7" s="54" t="s">
        <v>74</v>
      </c>
      <c r="G7" s="33">
        <f t="shared" si="0"/>
        <v>0</v>
      </c>
      <c r="H7" s="12">
        <v>0.21</v>
      </c>
    </row>
    <row r="8" spans="1:8" ht="12" customHeight="1" x14ac:dyDescent="0.3">
      <c r="A8" s="44">
        <f t="shared" si="1"/>
        <v>6</v>
      </c>
      <c r="B8" s="51" t="s">
        <v>25</v>
      </c>
      <c r="C8" s="51" t="s">
        <v>95</v>
      </c>
      <c r="D8" s="52">
        <v>0</v>
      </c>
      <c r="E8" s="50">
        <v>2</v>
      </c>
      <c r="F8" s="54" t="s">
        <v>74</v>
      </c>
      <c r="G8" s="33">
        <f t="shared" si="0"/>
        <v>0</v>
      </c>
      <c r="H8" s="12">
        <v>0.21</v>
      </c>
    </row>
    <row r="9" spans="1:8" ht="12.75" customHeight="1" x14ac:dyDescent="0.3">
      <c r="A9" s="44">
        <f t="shared" si="1"/>
        <v>7</v>
      </c>
      <c r="B9" s="32" t="s">
        <v>169</v>
      </c>
      <c r="C9" s="32" t="s">
        <v>171</v>
      </c>
      <c r="D9" s="33">
        <v>0</v>
      </c>
      <c r="E9" s="44">
        <v>4</v>
      </c>
      <c r="F9" s="44" t="s">
        <v>74</v>
      </c>
      <c r="G9" s="33">
        <f t="shared" si="0"/>
        <v>0</v>
      </c>
      <c r="H9" s="12">
        <v>0.21</v>
      </c>
    </row>
    <row r="10" spans="1:8" ht="12" customHeight="1" x14ac:dyDescent="0.3">
      <c r="A10" s="44">
        <v>8</v>
      </c>
      <c r="B10" s="51" t="s">
        <v>116</v>
      </c>
      <c r="C10" s="32" t="s">
        <v>141</v>
      </c>
      <c r="D10" s="52">
        <v>0</v>
      </c>
      <c r="E10" s="50">
        <v>2</v>
      </c>
      <c r="F10" s="54" t="s">
        <v>26</v>
      </c>
      <c r="G10" s="33">
        <f t="shared" si="0"/>
        <v>0</v>
      </c>
      <c r="H10" s="12">
        <v>0.21</v>
      </c>
    </row>
    <row r="11" spans="1:8" x14ac:dyDescent="0.3">
      <c r="A11" s="44">
        <v>9</v>
      </c>
      <c r="B11" s="51" t="s">
        <v>117</v>
      </c>
      <c r="C11" s="51" t="s">
        <v>118</v>
      </c>
      <c r="D11" s="52">
        <v>0</v>
      </c>
      <c r="E11" s="50">
        <v>2</v>
      </c>
      <c r="F11" s="54" t="s">
        <v>26</v>
      </c>
      <c r="G11" s="33">
        <f t="shared" si="0"/>
        <v>0</v>
      </c>
      <c r="H11" s="12">
        <v>0.21</v>
      </c>
    </row>
    <row r="12" spans="1:8" ht="10.5" customHeight="1" x14ac:dyDescent="0.3">
      <c r="A12" s="44">
        <v>10</v>
      </c>
      <c r="B12" s="51" t="s">
        <v>84</v>
      </c>
      <c r="C12" s="51" t="s">
        <v>85</v>
      </c>
      <c r="D12" s="52">
        <v>0</v>
      </c>
      <c r="E12" s="50" t="s">
        <v>67</v>
      </c>
      <c r="F12" s="54" t="s">
        <v>74</v>
      </c>
      <c r="G12" s="33">
        <f t="shared" si="0"/>
        <v>0</v>
      </c>
      <c r="H12" s="12">
        <v>0.21</v>
      </c>
    </row>
    <row r="13" spans="1:8" ht="12.75" customHeight="1" x14ac:dyDescent="0.3">
      <c r="A13" s="44">
        <f t="shared" si="1"/>
        <v>11</v>
      </c>
      <c r="B13" s="51" t="s">
        <v>27</v>
      </c>
      <c r="C13" s="51" t="s">
        <v>28</v>
      </c>
      <c r="D13" s="52">
        <v>0</v>
      </c>
      <c r="E13" s="50">
        <v>3</v>
      </c>
      <c r="F13" s="54" t="s">
        <v>74</v>
      </c>
      <c r="G13" s="33">
        <f t="shared" si="0"/>
        <v>0</v>
      </c>
      <c r="H13" s="12">
        <v>0.21</v>
      </c>
    </row>
    <row r="14" spans="1:8" x14ac:dyDescent="0.3">
      <c r="A14" s="44">
        <f t="shared" si="1"/>
        <v>12</v>
      </c>
      <c r="B14" s="51" t="s">
        <v>86</v>
      </c>
      <c r="C14" s="51" t="s">
        <v>87</v>
      </c>
      <c r="D14" s="52">
        <v>0</v>
      </c>
      <c r="E14" s="50" t="s">
        <v>75</v>
      </c>
      <c r="F14" s="54" t="s">
        <v>26</v>
      </c>
      <c r="G14" s="33">
        <f t="shared" si="0"/>
        <v>0</v>
      </c>
      <c r="H14" s="12">
        <v>0.21</v>
      </c>
    </row>
    <row r="15" spans="1:8" x14ac:dyDescent="0.3">
      <c r="A15" s="44">
        <f>A14+1</f>
        <v>13</v>
      </c>
      <c r="B15" s="51" t="s">
        <v>29</v>
      </c>
      <c r="C15" s="32" t="s">
        <v>162</v>
      </c>
      <c r="D15" s="52">
        <v>0</v>
      </c>
      <c r="E15" s="50">
        <v>1</v>
      </c>
      <c r="F15" s="54" t="s">
        <v>18</v>
      </c>
      <c r="G15" s="33">
        <f t="shared" si="0"/>
        <v>0</v>
      </c>
      <c r="H15" s="12">
        <v>0.21</v>
      </c>
    </row>
    <row r="16" spans="1:8" x14ac:dyDescent="0.3">
      <c r="A16" s="44">
        <f t="shared" ref="A16:A20" si="2">A15+1</f>
        <v>14</v>
      </c>
      <c r="B16" s="51" t="s">
        <v>97</v>
      </c>
      <c r="C16" s="51" t="s">
        <v>98</v>
      </c>
      <c r="D16" s="52">
        <v>0</v>
      </c>
      <c r="E16" s="50">
        <v>40</v>
      </c>
      <c r="F16" s="54" t="s">
        <v>18</v>
      </c>
      <c r="G16" s="33">
        <f t="shared" si="0"/>
        <v>0</v>
      </c>
      <c r="H16" s="12">
        <v>0.21</v>
      </c>
    </row>
    <row r="17" spans="1:8" x14ac:dyDescent="0.3">
      <c r="A17" s="44">
        <f t="shared" si="2"/>
        <v>15</v>
      </c>
      <c r="B17" s="51" t="s">
        <v>30</v>
      </c>
      <c r="C17" s="51" t="s">
        <v>31</v>
      </c>
      <c r="D17" s="52">
        <v>0</v>
      </c>
      <c r="E17" s="50" t="s">
        <v>99</v>
      </c>
      <c r="F17" s="54" t="s">
        <v>18</v>
      </c>
      <c r="G17" s="33">
        <f t="shared" si="0"/>
        <v>0</v>
      </c>
      <c r="H17" s="12">
        <v>0.21</v>
      </c>
    </row>
    <row r="18" spans="1:8" x14ac:dyDescent="0.3">
      <c r="A18" s="44">
        <f t="shared" si="2"/>
        <v>16</v>
      </c>
      <c r="B18" s="51" t="s">
        <v>80</v>
      </c>
      <c r="C18" s="51" t="s">
        <v>119</v>
      </c>
      <c r="D18" s="52">
        <v>0</v>
      </c>
      <c r="E18" s="50" t="s">
        <v>67</v>
      </c>
      <c r="F18" s="54" t="s">
        <v>26</v>
      </c>
      <c r="G18" s="33">
        <f t="shared" si="0"/>
        <v>0</v>
      </c>
      <c r="H18" s="12">
        <v>0.21</v>
      </c>
    </row>
    <row r="19" spans="1:8" x14ac:dyDescent="0.3">
      <c r="A19" s="44">
        <f t="shared" si="2"/>
        <v>17</v>
      </c>
      <c r="B19" s="51" t="s">
        <v>81</v>
      </c>
      <c r="C19" s="32" t="s">
        <v>139</v>
      </c>
      <c r="D19" s="52">
        <v>0</v>
      </c>
      <c r="E19" s="50">
        <v>80</v>
      </c>
      <c r="F19" s="54" t="s">
        <v>18</v>
      </c>
      <c r="G19" s="33">
        <f t="shared" si="0"/>
        <v>0</v>
      </c>
      <c r="H19" s="12">
        <v>0.21</v>
      </c>
    </row>
    <row r="20" spans="1:8" ht="14.25" customHeight="1" x14ac:dyDescent="0.3">
      <c r="A20" s="44">
        <f t="shared" si="2"/>
        <v>18</v>
      </c>
      <c r="B20" s="51" t="s">
        <v>120</v>
      </c>
      <c r="C20" s="51" t="s">
        <v>121</v>
      </c>
      <c r="D20" s="52">
        <v>0</v>
      </c>
      <c r="E20" s="50">
        <v>4</v>
      </c>
      <c r="F20" s="54" t="s">
        <v>74</v>
      </c>
      <c r="G20" s="33">
        <f t="shared" si="0"/>
        <v>0</v>
      </c>
      <c r="H20" s="12">
        <v>0.21</v>
      </c>
    </row>
    <row r="21" spans="1:8" x14ac:dyDescent="0.3">
      <c r="A21" s="44"/>
      <c r="B21" s="32"/>
      <c r="C21" s="32"/>
      <c r="D21" s="33"/>
      <c r="E21" s="44"/>
      <c r="F21" s="41"/>
      <c r="G21" s="33"/>
      <c r="H21" s="12"/>
    </row>
    <row r="22" spans="1:8" x14ac:dyDescent="0.3">
      <c r="B22" s="32"/>
      <c r="C22" s="32"/>
      <c r="D22" s="33"/>
      <c r="E22" s="44"/>
      <c r="F22" s="41"/>
      <c r="H22" s="2"/>
    </row>
    <row r="23" spans="1:8" ht="10.75" thickBot="1" x14ac:dyDescent="0.35">
      <c r="A23" s="13" t="s">
        <v>93</v>
      </c>
      <c r="G23" s="24">
        <f>SUM(G3:G22)</f>
        <v>0</v>
      </c>
    </row>
    <row r="24" spans="1:8" ht="12.45" thickTop="1" x14ac:dyDescent="0.3">
      <c r="A24" s="14"/>
      <c r="B24" s="14"/>
      <c r="C24" s="14"/>
      <c r="D24" s="29"/>
      <c r="E24" s="29"/>
      <c r="F24" s="47"/>
      <c r="G24" s="30"/>
      <c r="H24" s="14"/>
    </row>
    <row r="25" spans="1:8" ht="15.45" x14ac:dyDescent="0.3">
      <c r="A25" s="63" t="s">
        <v>91</v>
      </c>
      <c r="B25" s="63"/>
      <c r="C25" s="63"/>
      <c r="D25" s="63"/>
      <c r="E25" s="63"/>
      <c r="F25" s="63"/>
      <c r="G25" s="63"/>
      <c r="H25" s="63"/>
    </row>
    <row r="26" spans="1:8" x14ac:dyDescent="0.3">
      <c r="A26" s="9" t="s">
        <v>10</v>
      </c>
      <c r="B26" s="10" t="s">
        <v>11</v>
      </c>
      <c r="C26" s="10" t="s">
        <v>12</v>
      </c>
      <c r="D26" s="23" t="s">
        <v>13</v>
      </c>
      <c r="E26" s="23" t="s">
        <v>14</v>
      </c>
      <c r="F26" s="9" t="s">
        <v>15</v>
      </c>
      <c r="G26" s="23" t="s">
        <v>16</v>
      </c>
      <c r="H26" s="9" t="s">
        <v>17</v>
      </c>
    </row>
    <row r="27" spans="1:8" ht="12.75" customHeight="1" x14ac:dyDescent="0.3">
      <c r="A27" s="44">
        <v>1</v>
      </c>
      <c r="B27" s="51" t="s">
        <v>96</v>
      </c>
      <c r="C27" s="32" t="s">
        <v>173</v>
      </c>
      <c r="D27" s="52">
        <v>0</v>
      </c>
      <c r="E27" s="50">
        <v>2</v>
      </c>
      <c r="F27" s="54" t="s">
        <v>74</v>
      </c>
      <c r="G27" s="33">
        <f>E27*D27</f>
        <v>0</v>
      </c>
      <c r="H27" s="12">
        <v>0.21</v>
      </c>
    </row>
    <row r="28" spans="1:8" x14ac:dyDescent="0.3">
      <c r="A28" s="44">
        <v>2</v>
      </c>
      <c r="B28" s="51" t="s">
        <v>114</v>
      </c>
      <c r="C28" s="32" t="s">
        <v>163</v>
      </c>
      <c r="D28" s="52">
        <v>0</v>
      </c>
      <c r="E28" s="50">
        <v>2</v>
      </c>
      <c r="F28" s="54" t="s">
        <v>26</v>
      </c>
      <c r="G28" s="33">
        <f t="shared" ref="G28:G32" si="3">E28*D28</f>
        <v>0</v>
      </c>
      <c r="H28" s="12">
        <v>0.21</v>
      </c>
    </row>
    <row r="29" spans="1:8" x14ac:dyDescent="0.3">
      <c r="A29" s="44">
        <f t="shared" ref="A29" si="4">A28+1</f>
        <v>3</v>
      </c>
      <c r="B29" s="51" t="s">
        <v>78</v>
      </c>
      <c r="C29" s="51" t="s">
        <v>79</v>
      </c>
      <c r="D29" s="52">
        <v>0</v>
      </c>
      <c r="E29" s="50" t="s">
        <v>67</v>
      </c>
      <c r="F29" s="54" t="s">
        <v>26</v>
      </c>
      <c r="G29" s="33">
        <f t="shared" si="3"/>
        <v>0</v>
      </c>
      <c r="H29" s="12">
        <v>0.21</v>
      </c>
    </row>
    <row r="30" spans="1:8" x14ac:dyDescent="0.3">
      <c r="A30" s="44">
        <v>4</v>
      </c>
      <c r="B30" s="51" t="s">
        <v>30</v>
      </c>
      <c r="C30" s="32" t="s">
        <v>133</v>
      </c>
      <c r="D30" s="52">
        <v>0</v>
      </c>
      <c r="E30" s="50">
        <v>5</v>
      </c>
      <c r="F30" s="54" t="s">
        <v>26</v>
      </c>
      <c r="G30" s="33">
        <f t="shared" ref="G30" si="5">E30*D30</f>
        <v>0</v>
      </c>
      <c r="H30" s="12">
        <v>0.21</v>
      </c>
    </row>
    <row r="31" spans="1:8" x14ac:dyDescent="0.3">
      <c r="A31" s="44">
        <v>5</v>
      </c>
      <c r="B31" s="51" t="s">
        <v>97</v>
      </c>
      <c r="C31" s="32" t="s">
        <v>132</v>
      </c>
      <c r="D31" s="52">
        <v>0</v>
      </c>
      <c r="E31" s="50">
        <v>20</v>
      </c>
      <c r="F31" s="54" t="s">
        <v>26</v>
      </c>
      <c r="G31" s="33">
        <f t="shared" si="3"/>
        <v>0</v>
      </c>
      <c r="H31" s="12">
        <v>0.21</v>
      </c>
    </row>
    <row r="32" spans="1:8" x14ac:dyDescent="0.3">
      <c r="A32" s="44">
        <v>6</v>
      </c>
      <c r="B32" s="51" t="s">
        <v>21</v>
      </c>
      <c r="C32" s="32" t="s">
        <v>140</v>
      </c>
      <c r="D32" s="52">
        <v>0</v>
      </c>
      <c r="E32" s="50">
        <v>24</v>
      </c>
      <c r="F32" s="54" t="s">
        <v>26</v>
      </c>
      <c r="G32" s="33">
        <f t="shared" si="3"/>
        <v>0</v>
      </c>
      <c r="H32" s="12">
        <v>0.21</v>
      </c>
    </row>
    <row r="33" spans="1:8" x14ac:dyDescent="0.3">
      <c r="F33" s="2"/>
      <c r="H33" s="2"/>
    </row>
    <row r="34" spans="1:8" ht="10.75" thickBot="1" x14ac:dyDescent="0.35">
      <c r="A34" s="13" t="s">
        <v>92</v>
      </c>
      <c r="F34" s="2"/>
      <c r="G34" s="24">
        <f>SUM(G27:G33)</f>
        <v>0</v>
      </c>
    </row>
    <row r="35" spans="1:8" ht="12.45" thickTop="1" x14ac:dyDescent="0.3">
      <c r="A35" s="14"/>
      <c r="B35" s="14"/>
      <c r="C35" s="14"/>
      <c r="D35" s="29"/>
      <c r="E35" s="29"/>
      <c r="F35" s="47"/>
      <c r="G35" s="30"/>
      <c r="H35" s="14"/>
    </row>
    <row r="37" spans="1:8" ht="15.45" x14ac:dyDescent="0.3">
      <c r="A37" s="63" t="s">
        <v>33</v>
      </c>
      <c r="B37" s="63"/>
      <c r="C37" s="63"/>
      <c r="D37" s="63"/>
      <c r="E37" s="63"/>
      <c r="F37" s="63"/>
      <c r="G37" s="63"/>
      <c r="H37" s="63"/>
    </row>
    <row r="38" spans="1:8" x14ac:dyDescent="0.3">
      <c r="A38" s="9" t="s">
        <v>10</v>
      </c>
      <c r="B38" s="10" t="s">
        <v>11</v>
      </c>
      <c r="C38" s="10" t="s">
        <v>12</v>
      </c>
      <c r="D38" s="23" t="s">
        <v>13</v>
      </c>
      <c r="E38" s="23" t="s">
        <v>14</v>
      </c>
      <c r="F38" s="40" t="s">
        <v>15</v>
      </c>
      <c r="G38" s="23" t="s">
        <v>16</v>
      </c>
      <c r="H38" s="9" t="s">
        <v>17</v>
      </c>
    </row>
    <row r="39" spans="1:8" ht="13.5" customHeight="1" x14ac:dyDescent="0.3">
      <c r="A39" s="44">
        <v>1</v>
      </c>
      <c r="B39" s="51" t="s">
        <v>34</v>
      </c>
      <c r="C39" s="32" t="s">
        <v>172</v>
      </c>
      <c r="D39" s="52">
        <v>0</v>
      </c>
      <c r="E39" s="50" t="s">
        <v>100</v>
      </c>
      <c r="F39" s="54" t="s">
        <v>18</v>
      </c>
      <c r="G39" s="33">
        <f t="shared" ref="G39:G49" si="6">E39*D39</f>
        <v>0</v>
      </c>
      <c r="H39" s="12">
        <v>0.21</v>
      </c>
    </row>
    <row r="40" spans="1:8" ht="14.25" customHeight="1" x14ac:dyDescent="0.3">
      <c r="A40" s="44">
        <v>2</v>
      </c>
      <c r="B40" s="32" t="s">
        <v>148</v>
      </c>
      <c r="C40" s="32" t="s">
        <v>149</v>
      </c>
      <c r="D40" s="33">
        <v>0</v>
      </c>
      <c r="E40" s="44">
        <v>0.04</v>
      </c>
      <c r="F40" s="44" t="s">
        <v>150</v>
      </c>
      <c r="G40" s="33">
        <f>E40*D40</f>
        <v>0</v>
      </c>
      <c r="H40" s="12">
        <v>0.21</v>
      </c>
    </row>
    <row r="41" spans="1:8" ht="12.75" customHeight="1" x14ac:dyDescent="0.3">
      <c r="A41" s="44">
        <f>A40+1</f>
        <v>3</v>
      </c>
      <c r="B41" s="35">
        <v>460050602</v>
      </c>
      <c r="C41" s="55" t="s">
        <v>153</v>
      </c>
      <c r="D41" s="33">
        <v>0</v>
      </c>
      <c r="E41" s="44">
        <v>1</v>
      </c>
      <c r="F41" s="44" t="s">
        <v>26</v>
      </c>
      <c r="G41" s="33">
        <f t="shared" ref="G41" si="7">E41*D41</f>
        <v>0</v>
      </c>
      <c r="H41" s="12">
        <v>0.21</v>
      </c>
    </row>
    <row r="42" spans="1:8" ht="13.5" customHeight="1" x14ac:dyDescent="0.3">
      <c r="A42" s="44">
        <v>4</v>
      </c>
      <c r="B42" s="56">
        <v>460200164</v>
      </c>
      <c r="C42" s="32" t="s">
        <v>142</v>
      </c>
      <c r="D42" s="52">
        <v>0</v>
      </c>
      <c r="E42" s="50">
        <v>20</v>
      </c>
      <c r="F42" s="54" t="s">
        <v>18</v>
      </c>
      <c r="G42" s="33">
        <f t="shared" si="6"/>
        <v>0</v>
      </c>
      <c r="H42" s="12">
        <v>0.21</v>
      </c>
    </row>
    <row r="43" spans="1:8" x14ac:dyDescent="0.3">
      <c r="A43" s="44">
        <f t="shared" ref="A43:A49" si="8">A42+1</f>
        <v>5</v>
      </c>
      <c r="B43" s="51" t="s">
        <v>101</v>
      </c>
      <c r="C43" s="32" t="s">
        <v>143</v>
      </c>
      <c r="D43" s="52">
        <v>0</v>
      </c>
      <c r="E43" s="50">
        <v>15</v>
      </c>
      <c r="F43" s="54" t="s">
        <v>18</v>
      </c>
      <c r="G43" s="33">
        <f t="shared" si="6"/>
        <v>0</v>
      </c>
      <c r="H43" s="12">
        <v>0.21</v>
      </c>
    </row>
    <row r="44" spans="1:8" ht="11.25" customHeight="1" x14ac:dyDescent="0.3">
      <c r="A44" s="44">
        <f t="shared" si="8"/>
        <v>6</v>
      </c>
      <c r="B44" s="51" t="s">
        <v>36</v>
      </c>
      <c r="C44" s="32" t="s">
        <v>174</v>
      </c>
      <c r="D44" s="52">
        <v>0</v>
      </c>
      <c r="E44" s="50">
        <v>2</v>
      </c>
      <c r="F44" s="54" t="s">
        <v>35</v>
      </c>
      <c r="G44" s="33">
        <f t="shared" si="6"/>
        <v>0</v>
      </c>
      <c r="H44" s="12">
        <v>0.21</v>
      </c>
    </row>
    <row r="45" spans="1:8" ht="9.75" customHeight="1" x14ac:dyDescent="0.3">
      <c r="A45" s="44">
        <f t="shared" si="8"/>
        <v>7</v>
      </c>
      <c r="B45" s="51" t="s">
        <v>37</v>
      </c>
      <c r="C45" s="32" t="s">
        <v>144</v>
      </c>
      <c r="D45" s="52">
        <v>0</v>
      </c>
      <c r="E45" s="50" t="s">
        <v>68</v>
      </c>
      <c r="F45" s="54" t="s">
        <v>35</v>
      </c>
      <c r="G45" s="33">
        <f t="shared" si="6"/>
        <v>0</v>
      </c>
      <c r="H45" s="12">
        <v>0.21</v>
      </c>
    </row>
    <row r="46" spans="1:8" x14ac:dyDescent="0.3">
      <c r="A46" s="44">
        <v>8</v>
      </c>
      <c r="B46" s="51" t="s">
        <v>38</v>
      </c>
      <c r="C46" s="32" t="s">
        <v>145</v>
      </c>
      <c r="D46" s="52">
        <v>0</v>
      </c>
      <c r="E46" s="50" t="s">
        <v>100</v>
      </c>
      <c r="F46" s="54" t="s">
        <v>18</v>
      </c>
      <c r="G46" s="33">
        <f t="shared" si="6"/>
        <v>0</v>
      </c>
      <c r="H46" s="12">
        <v>0.21</v>
      </c>
    </row>
    <row r="47" spans="1:8" ht="13.5" customHeight="1" x14ac:dyDescent="0.3">
      <c r="A47" s="44">
        <f t="shared" si="8"/>
        <v>9</v>
      </c>
      <c r="B47" s="51" t="s">
        <v>88</v>
      </c>
      <c r="C47" s="51" t="s">
        <v>89</v>
      </c>
      <c r="D47" s="52">
        <v>0</v>
      </c>
      <c r="E47" s="50" t="s">
        <v>100</v>
      </c>
      <c r="F47" s="54" t="s">
        <v>18</v>
      </c>
      <c r="G47" s="33">
        <f t="shared" si="6"/>
        <v>0</v>
      </c>
      <c r="H47" s="12">
        <v>0.21</v>
      </c>
    </row>
    <row r="48" spans="1:8" x14ac:dyDescent="0.3">
      <c r="A48" s="44">
        <v>10</v>
      </c>
      <c r="B48" s="51" t="s">
        <v>122</v>
      </c>
      <c r="C48" s="32" t="s">
        <v>147</v>
      </c>
      <c r="D48" s="52">
        <v>0</v>
      </c>
      <c r="E48" s="50">
        <v>20</v>
      </c>
      <c r="F48" s="54" t="s">
        <v>18</v>
      </c>
      <c r="G48" s="33">
        <f t="shared" si="6"/>
        <v>0</v>
      </c>
      <c r="H48" s="12">
        <v>0.21</v>
      </c>
    </row>
    <row r="49" spans="1:8" x14ac:dyDescent="0.3">
      <c r="A49" s="44">
        <f t="shared" si="8"/>
        <v>11</v>
      </c>
      <c r="B49" s="51" t="s">
        <v>102</v>
      </c>
      <c r="C49" s="32" t="s">
        <v>146</v>
      </c>
      <c r="D49" s="52">
        <v>0</v>
      </c>
      <c r="E49" s="50">
        <v>15</v>
      </c>
      <c r="F49" s="54" t="s">
        <v>18</v>
      </c>
      <c r="G49" s="33">
        <f t="shared" si="6"/>
        <v>0</v>
      </c>
      <c r="H49" s="12">
        <v>0.21</v>
      </c>
    </row>
    <row r="50" spans="1:8" ht="12.75" customHeight="1" x14ac:dyDescent="0.3">
      <c r="A50" s="44">
        <v>12</v>
      </c>
      <c r="B50" s="32" t="s">
        <v>151</v>
      </c>
      <c r="C50" s="32" t="s">
        <v>154</v>
      </c>
      <c r="D50" s="33">
        <v>0</v>
      </c>
      <c r="E50" s="44">
        <v>14</v>
      </c>
      <c r="F50" s="44" t="s">
        <v>152</v>
      </c>
      <c r="G50" s="33">
        <f t="shared" ref="G50" si="9">E50*D50</f>
        <v>0</v>
      </c>
      <c r="H50" s="12">
        <v>0.21</v>
      </c>
    </row>
    <row r="51" spans="1:8" x14ac:dyDescent="0.3">
      <c r="B51" s="32"/>
      <c r="C51" s="32"/>
      <c r="D51" s="33"/>
      <c r="H51" s="2"/>
    </row>
    <row r="52" spans="1:8" ht="10.75" thickBot="1" x14ac:dyDescent="0.35">
      <c r="A52" s="13" t="s">
        <v>32</v>
      </c>
      <c r="G52" s="24">
        <f>SUM(G39:G51)</f>
        <v>0</v>
      </c>
    </row>
    <row r="53" spans="1:8" ht="12.45" thickTop="1" x14ac:dyDescent="0.3">
      <c r="A53" s="14"/>
      <c r="B53" s="14"/>
      <c r="C53" s="14"/>
      <c r="D53" s="29"/>
      <c r="E53" s="29"/>
      <c r="F53" s="43"/>
      <c r="G53" s="30"/>
      <c r="H53" s="14"/>
    </row>
    <row r="55" spans="1:8" ht="15.45" x14ac:dyDescent="0.3">
      <c r="A55" s="63" t="s">
        <v>39</v>
      </c>
      <c r="B55" s="63"/>
      <c r="C55" s="63"/>
      <c r="D55" s="63"/>
      <c r="E55" s="63"/>
      <c r="F55" s="63"/>
      <c r="G55" s="63"/>
      <c r="H55" s="63"/>
    </row>
    <row r="56" spans="1:8" x14ac:dyDescent="0.3">
      <c r="A56" s="9" t="s">
        <v>10</v>
      </c>
      <c r="B56" s="10" t="s">
        <v>11</v>
      </c>
      <c r="C56" s="10" t="s">
        <v>12</v>
      </c>
      <c r="D56" s="23" t="s">
        <v>13</v>
      </c>
      <c r="E56" s="23" t="s">
        <v>14</v>
      </c>
      <c r="F56" s="40" t="s">
        <v>15</v>
      </c>
      <c r="G56" s="23" t="s">
        <v>16</v>
      </c>
      <c r="H56" s="9" t="s">
        <v>17</v>
      </c>
    </row>
    <row r="57" spans="1:8" ht="11.25" customHeight="1" x14ac:dyDescent="0.3">
      <c r="A57" s="44">
        <v>1</v>
      </c>
      <c r="B57" s="32" t="s">
        <v>82</v>
      </c>
      <c r="C57" s="32" t="s">
        <v>83</v>
      </c>
      <c r="D57" s="33">
        <v>0</v>
      </c>
      <c r="E57" s="33">
        <v>1</v>
      </c>
      <c r="F57" s="41" t="s">
        <v>47</v>
      </c>
      <c r="G57" s="33">
        <f>E57*D57</f>
        <v>0</v>
      </c>
      <c r="H57" s="12">
        <v>0.21</v>
      </c>
    </row>
    <row r="58" spans="1:8" ht="11.25" customHeight="1" x14ac:dyDescent="0.3">
      <c r="A58" s="44">
        <v>2</v>
      </c>
      <c r="B58" s="51" t="s">
        <v>40</v>
      </c>
      <c r="C58" s="32" t="s">
        <v>167</v>
      </c>
      <c r="D58" s="52">
        <v>0</v>
      </c>
      <c r="E58" s="52">
        <v>1</v>
      </c>
      <c r="F58" s="54" t="s">
        <v>18</v>
      </c>
      <c r="G58" s="33">
        <f t="shared" ref="G58:G75" si="10">E58*D58</f>
        <v>0</v>
      </c>
      <c r="H58" s="12">
        <v>0.21</v>
      </c>
    </row>
    <row r="59" spans="1:8" ht="11.25" customHeight="1" x14ac:dyDescent="0.3">
      <c r="A59" s="44">
        <f t="shared" ref="A59:A75" si="11">A58+1</f>
        <v>3</v>
      </c>
      <c r="B59" s="51" t="s">
        <v>41</v>
      </c>
      <c r="C59" s="32" t="s">
        <v>157</v>
      </c>
      <c r="D59" s="52">
        <v>0</v>
      </c>
      <c r="E59" s="52">
        <v>40</v>
      </c>
      <c r="F59" s="54" t="s">
        <v>18</v>
      </c>
      <c r="G59" s="33">
        <f t="shared" si="10"/>
        <v>0</v>
      </c>
      <c r="H59" s="12">
        <v>0.21</v>
      </c>
    </row>
    <row r="60" spans="1:8" ht="12" customHeight="1" x14ac:dyDescent="0.3">
      <c r="A60" s="44">
        <v>4</v>
      </c>
      <c r="B60" s="51" t="s">
        <v>123</v>
      </c>
      <c r="C60" s="51" t="s">
        <v>124</v>
      </c>
      <c r="D60" s="52">
        <v>0</v>
      </c>
      <c r="E60" s="52">
        <v>1</v>
      </c>
      <c r="F60" s="54" t="s">
        <v>76</v>
      </c>
      <c r="G60" s="33">
        <f t="shared" si="10"/>
        <v>0</v>
      </c>
      <c r="H60" s="12">
        <v>0.21</v>
      </c>
    </row>
    <row r="61" spans="1:8" ht="22.5" customHeight="1" x14ac:dyDescent="0.3">
      <c r="A61" s="44">
        <f t="shared" si="11"/>
        <v>5</v>
      </c>
      <c r="B61" s="51" t="s">
        <v>125</v>
      </c>
      <c r="C61" s="32" t="s">
        <v>155</v>
      </c>
      <c r="D61" s="52">
        <v>0</v>
      </c>
      <c r="E61" s="52">
        <v>1</v>
      </c>
      <c r="F61" s="54" t="s">
        <v>76</v>
      </c>
      <c r="G61" s="33">
        <f t="shared" si="10"/>
        <v>0</v>
      </c>
      <c r="H61" s="12">
        <v>0.21</v>
      </c>
    </row>
    <row r="62" spans="1:8" ht="11.25" customHeight="1" x14ac:dyDescent="0.3">
      <c r="A62" s="44">
        <f t="shared" si="11"/>
        <v>6</v>
      </c>
      <c r="B62" s="51" t="s">
        <v>69</v>
      </c>
      <c r="C62" s="51" t="s">
        <v>70</v>
      </c>
      <c r="D62" s="52">
        <v>0</v>
      </c>
      <c r="E62" s="52">
        <v>2</v>
      </c>
      <c r="F62" s="54" t="s">
        <v>76</v>
      </c>
      <c r="G62" s="33">
        <f t="shared" si="10"/>
        <v>0</v>
      </c>
      <c r="H62" s="12">
        <v>0.21</v>
      </c>
    </row>
    <row r="63" spans="1:8" ht="24" customHeight="1" x14ac:dyDescent="0.3">
      <c r="A63" s="44">
        <v>7</v>
      </c>
      <c r="B63" s="51" t="s">
        <v>126</v>
      </c>
      <c r="C63" s="32" t="s">
        <v>158</v>
      </c>
      <c r="D63" s="52">
        <v>0</v>
      </c>
      <c r="E63" s="52">
        <v>2</v>
      </c>
      <c r="F63" s="54" t="s">
        <v>77</v>
      </c>
      <c r="G63" s="33">
        <f t="shared" si="10"/>
        <v>0</v>
      </c>
      <c r="H63" s="12">
        <v>0.21</v>
      </c>
    </row>
    <row r="64" spans="1:8" ht="11.25" customHeight="1" x14ac:dyDescent="0.3">
      <c r="A64" s="44">
        <f t="shared" si="11"/>
        <v>8</v>
      </c>
      <c r="B64" s="51"/>
      <c r="C64" s="55" t="s">
        <v>134</v>
      </c>
      <c r="D64" s="52">
        <v>0</v>
      </c>
      <c r="E64" s="52">
        <v>2</v>
      </c>
      <c r="F64" s="54" t="s">
        <v>35</v>
      </c>
      <c r="G64" s="33">
        <f t="shared" si="10"/>
        <v>0</v>
      </c>
      <c r="H64" s="12">
        <v>0.21</v>
      </c>
    </row>
    <row r="65" spans="1:8" ht="11.25" customHeight="1" x14ac:dyDescent="0.3">
      <c r="A65" s="44">
        <f t="shared" si="11"/>
        <v>9</v>
      </c>
      <c r="B65" s="51" t="s">
        <v>71</v>
      </c>
      <c r="C65" s="51" t="s">
        <v>127</v>
      </c>
      <c r="D65" s="52">
        <v>0</v>
      </c>
      <c r="E65" s="52">
        <v>38</v>
      </c>
      <c r="F65" s="54" t="s">
        <v>18</v>
      </c>
      <c r="G65" s="33">
        <f t="shared" si="10"/>
        <v>0</v>
      </c>
      <c r="H65" s="12">
        <v>0.21</v>
      </c>
    </row>
    <row r="66" spans="1:8" ht="11.25" customHeight="1" x14ac:dyDescent="0.3">
      <c r="A66" s="44">
        <f t="shared" si="11"/>
        <v>10</v>
      </c>
      <c r="B66" s="51" t="s">
        <v>103</v>
      </c>
      <c r="C66" s="32" t="s">
        <v>164</v>
      </c>
      <c r="D66" s="52">
        <v>0</v>
      </c>
      <c r="E66" s="52">
        <v>20</v>
      </c>
      <c r="F66" s="54" t="s">
        <v>18</v>
      </c>
      <c r="G66" s="33">
        <f t="shared" si="10"/>
        <v>0</v>
      </c>
      <c r="H66" s="12">
        <v>0.21</v>
      </c>
    </row>
    <row r="67" spans="1:8" ht="20.6" x14ac:dyDescent="0.3">
      <c r="A67" s="44">
        <v>11</v>
      </c>
      <c r="B67" s="51" t="s">
        <v>128</v>
      </c>
      <c r="C67" s="32" t="s">
        <v>156</v>
      </c>
      <c r="D67" s="52">
        <v>0</v>
      </c>
      <c r="E67" s="52">
        <v>2</v>
      </c>
      <c r="F67" s="54" t="s">
        <v>26</v>
      </c>
      <c r="G67" s="33">
        <f t="shared" si="10"/>
        <v>0</v>
      </c>
      <c r="H67" s="12">
        <v>0.21</v>
      </c>
    </row>
    <row r="68" spans="1:8" ht="22.5" customHeight="1" x14ac:dyDescent="0.3">
      <c r="A68" s="44">
        <f t="shared" si="11"/>
        <v>12</v>
      </c>
      <c r="B68" s="51" t="s">
        <v>104</v>
      </c>
      <c r="C68" s="32" t="s">
        <v>175</v>
      </c>
      <c r="D68" s="52">
        <v>0</v>
      </c>
      <c r="E68" s="52">
        <v>2</v>
      </c>
      <c r="F68" s="54" t="s">
        <v>26</v>
      </c>
      <c r="G68" s="33">
        <f t="shared" si="10"/>
        <v>0</v>
      </c>
      <c r="H68" s="12">
        <v>0.21</v>
      </c>
    </row>
    <row r="69" spans="1:8" ht="11.25" customHeight="1" x14ac:dyDescent="0.3">
      <c r="A69" s="44">
        <v>13</v>
      </c>
      <c r="B69" s="51" t="s">
        <v>105</v>
      </c>
      <c r="C69" s="32" t="s">
        <v>165</v>
      </c>
      <c r="D69" s="52">
        <v>0</v>
      </c>
      <c r="E69" s="52">
        <v>2</v>
      </c>
      <c r="F69" s="54" t="s">
        <v>26</v>
      </c>
      <c r="G69" s="33">
        <f t="shared" si="10"/>
        <v>0</v>
      </c>
      <c r="H69" s="12">
        <v>0.21</v>
      </c>
    </row>
    <row r="70" spans="1:8" ht="11.25" customHeight="1" x14ac:dyDescent="0.3">
      <c r="A70" s="44">
        <f t="shared" si="11"/>
        <v>14</v>
      </c>
      <c r="B70" s="51" t="s">
        <v>43</v>
      </c>
      <c r="C70" s="32" t="s">
        <v>166</v>
      </c>
      <c r="D70" s="52">
        <v>0</v>
      </c>
      <c r="E70" s="52">
        <v>2</v>
      </c>
      <c r="F70" s="54" t="s">
        <v>74</v>
      </c>
      <c r="G70" s="33">
        <f t="shared" si="10"/>
        <v>0</v>
      </c>
      <c r="H70" s="12">
        <v>0.21</v>
      </c>
    </row>
    <row r="71" spans="1:8" ht="11.25" customHeight="1" x14ac:dyDescent="0.3">
      <c r="A71" s="44">
        <f>A70+1</f>
        <v>15</v>
      </c>
      <c r="B71" s="51" t="s">
        <v>106</v>
      </c>
      <c r="C71" s="51" t="s">
        <v>107</v>
      </c>
      <c r="D71" s="52">
        <v>0</v>
      </c>
      <c r="E71" s="52">
        <v>2</v>
      </c>
      <c r="F71" s="41" t="s">
        <v>26</v>
      </c>
      <c r="G71" s="33">
        <f t="shared" si="10"/>
        <v>0</v>
      </c>
      <c r="H71" s="12">
        <v>0.21</v>
      </c>
    </row>
    <row r="72" spans="1:8" ht="11.25" customHeight="1" x14ac:dyDescent="0.3">
      <c r="A72" s="44">
        <f>A71+1</f>
        <v>16</v>
      </c>
      <c r="B72" s="51"/>
      <c r="C72" s="32" t="s">
        <v>135</v>
      </c>
      <c r="D72" s="52">
        <v>0</v>
      </c>
      <c r="E72" s="52">
        <v>1</v>
      </c>
      <c r="F72" s="41" t="s">
        <v>26</v>
      </c>
      <c r="G72" s="33">
        <f t="shared" ref="G72" si="12">E72*D72</f>
        <v>0</v>
      </c>
      <c r="H72" s="12">
        <v>0.21</v>
      </c>
    </row>
    <row r="73" spans="1:8" ht="11.25" customHeight="1" x14ac:dyDescent="0.3">
      <c r="A73" s="44">
        <v>17</v>
      </c>
      <c r="B73" s="51" t="s">
        <v>44</v>
      </c>
      <c r="C73" s="32" t="s">
        <v>159</v>
      </c>
      <c r="D73" s="52">
        <v>0</v>
      </c>
      <c r="E73" s="52">
        <v>35</v>
      </c>
      <c r="F73" s="54" t="s">
        <v>18</v>
      </c>
      <c r="G73" s="33">
        <f t="shared" si="10"/>
        <v>0</v>
      </c>
      <c r="H73" s="12">
        <v>0.21</v>
      </c>
    </row>
    <row r="74" spans="1:8" ht="11.25" customHeight="1" x14ac:dyDescent="0.3">
      <c r="A74" s="44">
        <v>18</v>
      </c>
      <c r="B74" s="51" t="s">
        <v>45</v>
      </c>
      <c r="C74" s="51" t="s">
        <v>46</v>
      </c>
      <c r="D74" s="52">
        <v>0</v>
      </c>
      <c r="E74" s="52">
        <v>0.01</v>
      </c>
      <c r="F74" s="54" t="s">
        <v>42</v>
      </c>
      <c r="G74" s="33">
        <f t="shared" si="10"/>
        <v>0</v>
      </c>
      <c r="H74" s="12">
        <v>0.21</v>
      </c>
    </row>
    <row r="75" spans="1:8" ht="11.25" customHeight="1" x14ac:dyDescent="0.3">
      <c r="A75" s="44">
        <f t="shared" si="11"/>
        <v>19</v>
      </c>
      <c r="B75" s="35"/>
      <c r="C75" s="32" t="s">
        <v>73</v>
      </c>
      <c r="D75" s="33">
        <v>0</v>
      </c>
      <c r="E75" s="45">
        <v>1</v>
      </c>
      <c r="F75" s="41" t="s">
        <v>47</v>
      </c>
      <c r="G75" s="33">
        <f t="shared" si="10"/>
        <v>0</v>
      </c>
      <c r="H75" s="12">
        <v>0.21</v>
      </c>
    </row>
    <row r="76" spans="1:8" x14ac:dyDescent="0.3">
      <c r="A76" s="11"/>
      <c r="H76" s="2"/>
    </row>
    <row r="77" spans="1:8" ht="10.75" thickBot="1" x14ac:dyDescent="0.35">
      <c r="A77" s="13" t="s">
        <v>48</v>
      </c>
      <c r="G77" s="24">
        <f>SUM(G57:G76)</f>
        <v>0</v>
      </c>
    </row>
    <row r="78" spans="1:8" ht="12.45" thickTop="1" x14ac:dyDescent="0.3">
      <c r="A78" s="14"/>
      <c r="B78" s="14"/>
      <c r="C78" s="14"/>
      <c r="D78" s="29"/>
      <c r="E78" s="29"/>
      <c r="F78" s="43"/>
      <c r="G78" s="30"/>
      <c r="H78" s="14"/>
    </row>
    <row r="79" spans="1:8" ht="11.15" x14ac:dyDescent="0.25">
      <c r="A79" s="53"/>
    </row>
    <row r="80" spans="1:8" ht="11.15" x14ac:dyDescent="0.25">
      <c r="A80" s="53"/>
    </row>
  </sheetData>
  <mergeCells count="4">
    <mergeCell ref="A1:H1"/>
    <mergeCell ref="A25:H25"/>
    <mergeCell ref="A37:H37"/>
    <mergeCell ref="A55:H55"/>
  </mergeCells>
  <pageMargins left="0.78740157480314965" right="0.78740157480314965" top="0.59055118110236227" bottom="0.78740157480314965" header="0.51181102362204722" footer="0.51181102362204722"/>
  <pageSetup paperSize="9" orientation="portrait" r:id="rId1"/>
  <headerFooter alignWithMargins="0">
    <oddFooter>Stránka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3"/>
  <sheetViews>
    <sheetView workbookViewId="0">
      <selection activeCell="C19" sqref="C19"/>
    </sheetView>
  </sheetViews>
  <sheetFormatPr defaultColWidth="9.15234375" defaultRowHeight="10.3" x14ac:dyDescent="0.3"/>
  <cols>
    <col min="1" max="1" width="3.15234375" style="1" customWidth="1"/>
    <col min="2" max="2" width="9.53515625" style="1" bestFit="1" customWidth="1"/>
    <col min="3" max="3" width="39.84375" style="1" customWidth="1"/>
    <col min="4" max="4" width="7.84375" style="22" customWidth="1"/>
    <col min="5" max="5" width="7.69140625" style="22" customWidth="1"/>
    <col min="6" max="6" width="3.53515625" style="42" customWidth="1"/>
    <col min="7" max="7" width="10" style="22" bestFit="1" customWidth="1"/>
    <col min="8" max="8" width="4.69140625" style="1" customWidth="1"/>
    <col min="9" max="16384" width="9.15234375" style="1"/>
  </cols>
  <sheetData>
    <row r="1" spans="1:8" ht="15.45" x14ac:dyDescent="0.3">
      <c r="A1" s="63" t="s">
        <v>49</v>
      </c>
      <c r="B1" s="63"/>
      <c r="C1" s="63"/>
      <c r="D1" s="63"/>
      <c r="E1" s="63"/>
      <c r="F1" s="63"/>
      <c r="G1" s="63"/>
      <c r="H1" s="63"/>
    </row>
    <row r="2" spans="1:8" x14ac:dyDescent="0.3">
      <c r="A2" s="9" t="s">
        <v>10</v>
      </c>
      <c r="B2" s="10" t="s">
        <v>11</v>
      </c>
      <c r="C2" s="10" t="s">
        <v>12</v>
      </c>
      <c r="D2" s="23" t="s">
        <v>13</v>
      </c>
      <c r="E2" s="23" t="s">
        <v>14</v>
      </c>
      <c r="F2" s="40" t="s">
        <v>15</v>
      </c>
      <c r="G2" s="23" t="s">
        <v>16</v>
      </c>
      <c r="H2" s="9" t="s">
        <v>17</v>
      </c>
    </row>
    <row r="3" spans="1:8" ht="12.75" customHeight="1" x14ac:dyDescent="0.3">
      <c r="A3" s="34">
        <v>1</v>
      </c>
      <c r="B3" s="32" t="s">
        <v>50</v>
      </c>
      <c r="C3" s="51" t="s">
        <v>129</v>
      </c>
      <c r="D3" s="52">
        <v>0</v>
      </c>
      <c r="E3" s="52">
        <v>10</v>
      </c>
      <c r="F3" s="41" t="s">
        <v>51</v>
      </c>
      <c r="G3" s="33">
        <f t="shared" ref="G3:G6" si="0">E3*D3</f>
        <v>0</v>
      </c>
      <c r="H3" s="12">
        <v>0.21</v>
      </c>
    </row>
    <row r="4" spans="1:8" ht="12.75" customHeight="1" x14ac:dyDescent="0.3">
      <c r="A4" s="34">
        <f t="shared" ref="A4:A6" si="1">A3+1</f>
        <v>2</v>
      </c>
      <c r="B4" s="32" t="s">
        <v>50</v>
      </c>
      <c r="C4" s="51" t="s">
        <v>72</v>
      </c>
      <c r="D4" s="52">
        <v>0</v>
      </c>
      <c r="E4" s="52">
        <v>6</v>
      </c>
      <c r="F4" s="41" t="s">
        <v>51</v>
      </c>
      <c r="G4" s="33">
        <f t="shared" si="0"/>
        <v>0</v>
      </c>
      <c r="H4" s="12">
        <v>0.21</v>
      </c>
    </row>
    <row r="5" spans="1:8" ht="12.75" customHeight="1" x14ac:dyDescent="0.3">
      <c r="A5" s="34">
        <f t="shared" si="1"/>
        <v>3</v>
      </c>
      <c r="B5" s="32" t="s">
        <v>50</v>
      </c>
      <c r="C5" s="51" t="s">
        <v>53</v>
      </c>
      <c r="D5" s="52">
        <v>0</v>
      </c>
      <c r="E5" s="52">
        <v>10</v>
      </c>
      <c r="F5" s="41" t="s">
        <v>51</v>
      </c>
      <c r="G5" s="33">
        <f t="shared" si="0"/>
        <v>0</v>
      </c>
      <c r="H5" s="12">
        <v>0.21</v>
      </c>
    </row>
    <row r="6" spans="1:8" ht="12.75" customHeight="1" x14ac:dyDescent="0.3">
      <c r="A6" s="34">
        <f t="shared" si="1"/>
        <v>4</v>
      </c>
      <c r="B6" s="32" t="s">
        <v>50</v>
      </c>
      <c r="C6" s="51" t="s">
        <v>52</v>
      </c>
      <c r="D6" s="52">
        <v>0</v>
      </c>
      <c r="E6" s="52">
        <v>2</v>
      </c>
      <c r="F6" s="41" t="s">
        <v>51</v>
      </c>
      <c r="G6" s="33">
        <f t="shared" si="0"/>
        <v>0</v>
      </c>
      <c r="H6" s="12">
        <v>0.21</v>
      </c>
    </row>
    <row r="7" spans="1:8" ht="14.25" customHeight="1" x14ac:dyDescent="0.3">
      <c r="A7" s="34">
        <v>5</v>
      </c>
      <c r="B7" s="32" t="s">
        <v>50</v>
      </c>
      <c r="C7" s="32" t="s">
        <v>160</v>
      </c>
      <c r="D7" s="52">
        <v>0</v>
      </c>
      <c r="E7" s="52">
        <v>2</v>
      </c>
      <c r="F7" s="41" t="s">
        <v>51</v>
      </c>
      <c r="G7" s="33">
        <f t="shared" ref="G7" si="2">E7*D7</f>
        <v>0</v>
      </c>
      <c r="H7" s="12">
        <v>0.21</v>
      </c>
    </row>
    <row r="8" spans="1:8" ht="14.25" customHeight="1" x14ac:dyDescent="0.3">
      <c r="A8" s="34">
        <v>6</v>
      </c>
      <c r="B8" s="32" t="s">
        <v>50</v>
      </c>
      <c r="C8" s="32" t="s">
        <v>170</v>
      </c>
      <c r="D8" s="52">
        <v>0</v>
      </c>
      <c r="E8" s="52">
        <v>6</v>
      </c>
      <c r="F8" s="41" t="s">
        <v>51</v>
      </c>
      <c r="G8" s="33">
        <f t="shared" ref="G8:G9" si="3">E8*D8</f>
        <v>0</v>
      </c>
      <c r="H8" s="12">
        <v>0.21</v>
      </c>
    </row>
    <row r="9" spans="1:8" ht="12.75" customHeight="1" x14ac:dyDescent="0.3">
      <c r="A9" s="34">
        <v>7</v>
      </c>
      <c r="B9" s="32" t="s">
        <v>50</v>
      </c>
      <c r="C9" s="32" t="s">
        <v>161</v>
      </c>
      <c r="D9" s="52">
        <v>0</v>
      </c>
      <c r="E9" s="52">
        <v>2</v>
      </c>
      <c r="F9" s="41" t="s">
        <v>51</v>
      </c>
      <c r="G9" s="33">
        <f t="shared" si="3"/>
        <v>0</v>
      </c>
      <c r="H9" s="12">
        <v>0.21</v>
      </c>
    </row>
    <row r="10" spans="1:8" ht="12.75" customHeight="1" x14ac:dyDescent="0.3">
      <c r="A10" s="34"/>
      <c r="B10" s="32"/>
      <c r="C10" s="32"/>
      <c r="D10" s="52"/>
      <c r="E10" s="52"/>
      <c r="F10" s="41"/>
      <c r="G10" s="33"/>
      <c r="H10" s="12"/>
    </row>
    <row r="11" spans="1:8" x14ac:dyDescent="0.3">
      <c r="H11" s="2"/>
    </row>
    <row r="12" spans="1:8" ht="10.75" thickBot="1" x14ac:dyDescent="0.35">
      <c r="A12" s="13" t="s">
        <v>54</v>
      </c>
      <c r="G12" s="24">
        <f>SUM(G3:G11)</f>
        <v>0</v>
      </c>
    </row>
    <row r="13" spans="1:8" ht="12.45" thickTop="1" x14ac:dyDescent="0.3">
      <c r="A13" s="14"/>
      <c r="B13" s="14"/>
      <c r="C13" s="14"/>
      <c r="D13" s="29"/>
      <c r="E13" s="29"/>
      <c r="F13" s="43"/>
      <c r="G13" s="30"/>
      <c r="H13" s="14"/>
    </row>
  </sheetData>
  <mergeCells count="1">
    <mergeCell ref="A1:H1"/>
  </mergeCells>
  <phoneticPr fontId="1" type="noConversion"/>
  <pageMargins left="0.78740157480314965" right="0.78740157480314965" top="0.59055118110236227" bottom="0.78740157480314965" header="0.51181102362204722" footer="0.51181102362204722"/>
  <pageSetup paperSize="9" orientation="portrait" r:id="rId1"/>
  <headerFooter alignWithMargins="0">
    <oddFooter>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Rekap. uznatelných nákladů</vt:lpstr>
      <vt:lpstr>Rekapitulace nákladů</vt:lpstr>
      <vt:lpstr>A - Veřejné osvětlení</vt:lpstr>
      <vt:lpstr>B - HZS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Office 365</cp:lastModifiedBy>
  <cp:lastPrinted>2023-02-22T11:06:35Z</cp:lastPrinted>
  <dcterms:created xsi:type="dcterms:W3CDTF">2013-12-30T09:49:05Z</dcterms:created>
  <dcterms:modified xsi:type="dcterms:W3CDTF">2024-09-24T11:41:41Z</dcterms:modified>
</cp:coreProperties>
</file>